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ables/table7.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3.xml" ContentType="application/vnd.openxmlformats-officedocument.spreadsheetml.table+xml"/>
  <Override PartName="/xl/tables/table2.xml" ContentType="application/vnd.openxmlformats-officedocument.spreadsheetml.table+xml"/>
  <Override PartName="/xl/tables/table1.xml" ContentType="application/vnd.openxmlformats-officedocument.spreadsheetml.table+xml"/>
  <Override PartName="/xl/tables/table6.xml" ContentType="application/vnd.openxmlformats-officedocument.spreadsheetml.table+xml"/>
  <Override PartName="/xl/externalLinks/externalLink1.xml" ContentType="application/vnd.openxmlformats-officedocument.spreadsheetml.externalLink+xml"/>
  <Override PartName="/xl/tables/table10.xml" ContentType="application/vnd.openxmlformats-officedocument.spreadsheetml.table+xml"/>
  <Override PartName="/xl/tables/table9.xml" ContentType="application/vnd.openxmlformats-officedocument.spreadsheetml.table+xml"/>
  <Override PartName="/xl/tables/table8.xml" ContentType="application/vnd.openxmlformats-officedocument.spreadsheetml.table+xml"/>
  <Override PartName="/xl/tables/table11.xml" ContentType="application/vnd.openxmlformats-officedocument.spreadsheetml.table+xml"/>
  <Override PartName="/xl/comments1.xml" ContentType="application/vnd.openxmlformats-officedocument.spreadsheetml.comment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bmfiles\files\A13 Dir Unidad de Transparencia\TODOS\Unidad Transparencia\INAI\Reportes\Trimestral\Septiembre 2016\"/>
    </mc:Choice>
  </mc:AlternateContent>
  <bookViews>
    <workbookView xWindow="17265" yWindow="360" windowWidth="19785" windowHeight="18375" tabRatio="815" activeTab="14"/>
  </bookViews>
  <sheets>
    <sheet name="I" sheetId="2" r:id="rId1"/>
    <sheet name="II" sheetId="1" r:id="rId2"/>
    <sheet name="III" sheetId="3" r:id="rId3"/>
    <sheet name="IV" sheetId="4" r:id="rId4"/>
    <sheet name="V" sheetId="5" r:id="rId5"/>
    <sheet name="VI" sheetId="6" r:id="rId6"/>
    <sheet name="VII" sheetId="7" r:id="rId7"/>
    <sheet name="VIII" sheetId="21" r:id="rId8"/>
    <sheet name="IX" sheetId="17" r:id="rId9"/>
    <sheet name="X" sheetId="22" r:id="rId10"/>
    <sheet name="XI" sheetId="23" r:id="rId11"/>
    <sheet name="XII" sheetId="24" r:id="rId12"/>
    <sheet name="XIII" sheetId="25" r:id="rId13"/>
    <sheet name="XIV" sheetId="26" r:id="rId14"/>
    <sheet name="XV" sheetId="27" r:id="rId15"/>
    <sheet name="XVI" sheetId="10" r:id="rId16"/>
    <sheet name="BaseSAP" sheetId="18" state="hidden" r:id="rId17"/>
    <sheet name="Catalogos" sheetId="19" state="hidden" r:id="rId18"/>
    <sheet name="Inhabiles" sheetId="20" state="hidden" r:id="rId19"/>
  </sheets>
  <externalReferences>
    <externalReference r:id="rId20"/>
    <externalReference r:id="rId21"/>
    <externalReference r:id="rId22"/>
  </externalReferences>
  <definedNames>
    <definedName name="_xlnm._FilterDatabase" localSheetId="16" hidden="1">BaseSAP!$A$1:$X$221</definedName>
    <definedName name="_xlnm._FilterDatabase" localSheetId="5" hidden="1">VI!$A$2:$E$92</definedName>
    <definedName name="_xlnm.Print_Area" localSheetId="2">III!$A$1:$G$32</definedName>
    <definedName name="_xlnm.Print_Area" localSheetId="3">IV!$A$1:$C$99</definedName>
    <definedName name="_xlnm.Print_Area" localSheetId="4">V!$A$1:$F$2632</definedName>
    <definedName name="_xlnm.Print_Area" localSheetId="5">VI!$A$1:$E$97</definedName>
    <definedName name="_xlnm.Print_Area" localSheetId="6">VII!$A$1:$G$60</definedName>
    <definedName name="_xlnm.Print_Area" localSheetId="10">XI!$A$1:$E$11</definedName>
    <definedName name="_xlnm.Print_Area" localSheetId="13">XIV!$A$1:$F$22</definedName>
    <definedName name="Print_Area" localSheetId="8">IX!$A$1:$AX$17</definedName>
    <definedName name="Print_Area" localSheetId="4">V!$A$1:$E$2632</definedName>
    <definedName name="Print_Area" localSheetId="5">VI!$A$1:$E$97</definedName>
    <definedName name="Print_Area" localSheetId="6">VII!$A$1:$G$60</definedName>
    <definedName name="Print_Area" localSheetId="15">XVI!$A$1:$D$23</definedName>
    <definedName name="Print_Titles" localSheetId="4">V!$4:$4</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B11" i="27" l="1"/>
  <c r="B18" i="27" s="1"/>
  <c r="B16" i="26"/>
  <c r="B26" i="27" l="1"/>
  <c r="X3" i="18"/>
  <c r="X4" i="18"/>
  <c r="X5" i="18"/>
  <c r="X6" i="18"/>
  <c r="X7" i="18"/>
  <c r="X8" i="18"/>
  <c r="X9" i="18"/>
  <c r="X10" i="18"/>
  <c r="X11" i="18"/>
  <c r="X12" i="18"/>
  <c r="X13" i="18"/>
  <c r="X14" i="18"/>
  <c r="X15" i="18"/>
  <c r="X16" i="18"/>
  <c r="X17" i="18"/>
  <c r="X18" i="18"/>
  <c r="X19" i="18"/>
  <c r="X20" i="18"/>
  <c r="X21" i="18"/>
  <c r="X22" i="18"/>
  <c r="X23" i="18"/>
  <c r="X24" i="18"/>
  <c r="X25" i="18"/>
  <c r="X26" i="18"/>
  <c r="X27" i="18"/>
  <c r="X28" i="18"/>
  <c r="X29" i="18"/>
  <c r="X30" i="18"/>
  <c r="X31" i="18"/>
  <c r="X32" i="18"/>
  <c r="X33" i="18"/>
  <c r="X34" i="18"/>
  <c r="X35" i="18"/>
  <c r="X36" i="18"/>
  <c r="X37" i="18"/>
  <c r="X38" i="18"/>
  <c r="X39" i="18"/>
  <c r="X40" i="18"/>
  <c r="X41" i="18"/>
  <c r="X42" i="18"/>
  <c r="X43" i="18"/>
  <c r="X44" i="18"/>
  <c r="X45" i="18"/>
  <c r="X46" i="18"/>
  <c r="X47" i="18"/>
  <c r="X48" i="18"/>
  <c r="X49" i="18"/>
  <c r="X50" i="18"/>
  <c r="X51" i="18"/>
  <c r="X52" i="18"/>
  <c r="X53" i="18"/>
  <c r="X54" i="18"/>
  <c r="X55" i="18"/>
  <c r="X56" i="18"/>
  <c r="X57" i="18"/>
  <c r="X58" i="18"/>
  <c r="X59" i="18"/>
  <c r="X60" i="18"/>
  <c r="X61" i="18"/>
  <c r="X62" i="18"/>
  <c r="X63" i="18"/>
  <c r="X64" i="18"/>
  <c r="X65" i="18"/>
  <c r="X66" i="18"/>
  <c r="X67" i="18"/>
  <c r="X68" i="18"/>
  <c r="X69" i="18"/>
  <c r="X70" i="18"/>
  <c r="X71" i="18"/>
  <c r="X72" i="18"/>
  <c r="X73" i="18"/>
  <c r="X74" i="18"/>
  <c r="X75" i="18"/>
  <c r="X76" i="18"/>
  <c r="X77" i="18"/>
  <c r="X78" i="18"/>
  <c r="X79" i="18"/>
  <c r="X80" i="18"/>
  <c r="X81" i="18"/>
  <c r="X82" i="18"/>
  <c r="X83" i="18"/>
  <c r="X84" i="18"/>
  <c r="X85" i="18"/>
  <c r="X86" i="18"/>
  <c r="X87" i="18"/>
  <c r="X88" i="18"/>
  <c r="X89" i="18"/>
  <c r="X90" i="18"/>
  <c r="X91" i="18"/>
  <c r="X92" i="18"/>
  <c r="X93" i="18"/>
  <c r="X94" i="18"/>
  <c r="X95" i="18"/>
  <c r="X96" i="18"/>
  <c r="X97" i="18"/>
  <c r="X98" i="18"/>
  <c r="X99" i="18"/>
  <c r="X100" i="18"/>
  <c r="X101" i="18"/>
  <c r="X102" i="18"/>
  <c r="X103" i="18"/>
  <c r="X104" i="18"/>
  <c r="X105" i="18"/>
  <c r="X106" i="18"/>
  <c r="X107" i="18"/>
  <c r="X108" i="18"/>
  <c r="X109" i="18"/>
  <c r="X110" i="18"/>
  <c r="X111" i="18"/>
  <c r="X112" i="18"/>
  <c r="X113" i="18"/>
  <c r="X114" i="18"/>
  <c r="X115" i="18"/>
  <c r="X116" i="18"/>
  <c r="X117" i="18"/>
  <c r="X118" i="18"/>
  <c r="X119" i="18"/>
  <c r="X120" i="18"/>
  <c r="X121" i="18"/>
  <c r="X122" i="18"/>
  <c r="X123" i="18"/>
  <c r="X124" i="18"/>
  <c r="X125" i="18"/>
  <c r="X126" i="18"/>
  <c r="X127" i="18"/>
  <c r="X128" i="18"/>
  <c r="X129" i="18"/>
  <c r="X130" i="18"/>
  <c r="X131" i="18"/>
  <c r="X132" i="18"/>
  <c r="X133" i="18"/>
  <c r="X134" i="18"/>
  <c r="X135" i="18"/>
  <c r="X136" i="18"/>
  <c r="X137" i="18"/>
  <c r="X138" i="18"/>
  <c r="X139" i="18"/>
  <c r="X140" i="18"/>
  <c r="X141" i="18"/>
  <c r="X142" i="18"/>
  <c r="X143" i="18"/>
  <c r="X144" i="18"/>
  <c r="X145" i="18"/>
  <c r="X146" i="18"/>
  <c r="X147" i="18"/>
  <c r="X148" i="18"/>
  <c r="X149" i="18"/>
  <c r="X150" i="18"/>
  <c r="X151" i="18"/>
  <c r="X152" i="18"/>
  <c r="X153" i="18"/>
  <c r="X154" i="18"/>
  <c r="X155" i="18"/>
  <c r="X156" i="18"/>
  <c r="X157" i="18"/>
  <c r="X158" i="18"/>
  <c r="X159" i="18"/>
  <c r="X160" i="18"/>
  <c r="X161" i="18"/>
  <c r="X162" i="18"/>
  <c r="X163" i="18"/>
  <c r="X164" i="18"/>
  <c r="X165" i="18"/>
  <c r="X166" i="18"/>
  <c r="X167" i="18"/>
  <c r="X168" i="18"/>
  <c r="X169" i="18"/>
  <c r="X170" i="18"/>
  <c r="X171" i="18"/>
  <c r="X172" i="18"/>
  <c r="X173" i="18"/>
  <c r="X174" i="18"/>
  <c r="X175" i="18"/>
  <c r="X176" i="18"/>
  <c r="X177" i="18"/>
  <c r="X178" i="18"/>
  <c r="X179" i="18"/>
  <c r="X180" i="18"/>
  <c r="X181" i="18"/>
  <c r="X182" i="18"/>
  <c r="X183" i="18"/>
  <c r="X184" i="18"/>
  <c r="X185" i="18"/>
  <c r="X186" i="18"/>
  <c r="X187" i="18"/>
  <c r="X188" i="18"/>
  <c r="X189" i="18"/>
  <c r="X190" i="18"/>
  <c r="X191" i="18"/>
  <c r="X192" i="18"/>
  <c r="X193" i="18"/>
  <c r="X194" i="18"/>
  <c r="X195" i="18"/>
  <c r="X196" i="18"/>
  <c r="X197" i="18"/>
  <c r="X198" i="18"/>
  <c r="X199" i="18"/>
  <c r="X200" i="18"/>
  <c r="X201" i="18"/>
  <c r="X202" i="18"/>
  <c r="X203" i="18"/>
  <c r="X204" i="18"/>
  <c r="X205" i="18"/>
  <c r="X206" i="18"/>
  <c r="X207" i="18"/>
  <c r="X208" i="18"/>
  <c r="X209" i="18"/>
  <c r="X210" i="18"/>
  <c r="X211" i="18"/>
  <c r="X212" i="18"/>
  <c r="X213" i="18"/>
  <c r="X214" i="18"/>
  <c r="X215" i="18"/>
  <c r="X216" i="18"/>
  <c r="X217" i="18"/>
  <c r="X218" i="18"/>
  <c r="X219" i="18"/>
  <c r="X220" i="18"/>
  <c r="X221" i="18"/>
  <c r="X2" i="18"/>
  <c r="G27" i="6" l="1"/>
  <c r="G28" i="6"/>
  <c r="G29" i="6"/>
  <c r="G30" i="6"/>
  <c r="G31" i="6"/>
  <c r="G32" i="6"/>
  <c r="G33" i="6"/>
  <c r="G34" i="6"/>
  <c r="G35" i="6"/>
  <c r="G36" i="6"/>
  <c r="G37" i="6"/>
  <c r="G38" i="6"/>
  <c r="G39" i="6"/>
  <c r="G40" i="6"/>
  <c r="G41" i="6"/>
  <c r="G42" i="6"/>
  <c r="G43" i="6"/>
  <c r="G44" i="6"/>
  <c r="G45" i="6"/>
  <c r="G46" i="6"/>
  <c r="G47" i="6"/>
  <c r="G48" i="6"/>
  <c r="G49" i="6"/>
  <c r="G50" i="6"/>
  <c r="G51" i="6"/>
  <c r="G52" i="6"/>
  <c r="G53" i="6"/>
  <c r="G54" i="6"/>
  <c r="G55" i="6"/>
  <c r="G56" i="6"/>
  <c r="G57" i="6"/>
  <c r="G58" i="6"/>
  <c r="G59" i="6"/>
  <c r="G60" i="6"/>
  <c r="G61" i="6"/>
  <c r="G62" i="6"/>
  <c r="G63" i="6"/>
  <c r="G26" i="6"/>
  <c r="V3" i="18"/>
  <c r="W3" i="18" s="1"/>
  <c r="V4" i="18"/>
  <c r="W4" i="18" s="1"/>
  <c r="V5" i="18"/>
  <c r="W5" i="18" s="1"/>
  <c r="V6" i="18"/>
  <c r="W6" i="18" s="1"/>
  <c r="V7" i="18"/>
  <c r="W7" i="18" s="1"/>
  <c r="V8" i="18"/>
  <c r="W8" i="18" s="1"/>
  <c r="V9" i="18"/>
  <c r="W9" i="18" s="1"/>
  <c r="V10" i="18"/>
  <c r="W10" i="18" s="1"/>
  <c r="V11" i="18"/>
  <c r="W11" i="18" s="1"/>
  <c r="V12" i="18"/>
  <c r="W12" i="18" s="1"/>
  <c r="V13" i="18"/>
  <c r="W13" i="18" s="1"/>
  <c r="V14" i="18"/>
  <c r="W14" i="18" s="1"/>
  <c r="V15" i="18"/>
  <c r="W15" i="18" s="1"/>
  <c r="V16" i="18"/>
  <c r="W16" i="18" s="1"/>
  <c r="V17" i="18"/>
  <c r="W17" i="18" s="1"/>
  <c r="V18" i="18"/>
  <c r="W18" i="18" s="1"/>
  <c r="V19" i="18"/>
  <c r="W19" i="18" s="1"/>
  <c r="V20" i="18"/>
  <c r="W20" i="18" s="1"/>
  <c r="V21" i="18"/>
  <c r="W21" i="18" s="1"/>
  <c r="V22" i="18"/>
  <c r="W22" i="18" s="1"/>
  <c r="V23" i="18"/>
  <c r="W23" i="18" s="1"/>
  <c r="V24" i="18"/>
  <c r="W24" i="18" s="1"/>
  <c r="V25" i="18"/>
  <c r="W25" i="18" s="1"/>
  <c r="V26" i="18"/>
  <c r="W26" i="18" s="1"/>
  <c r="V27" i="18"/>
  <c r="W27" i="18" s="1"/>
  <c r="V28" i="18"/>
  <c r="W28" i="18" s="1"/>
  <c r="V29" i="18"/>
  <c r="W29" i="18" s="1"/>
  <c r="V30" i="18"/>
  <c r="W30" i="18" s="1"/>
  <c r="V31" i="18"/>
  <c r="W31" i="18" s="1"/>
  <c r="V32" i="18"/>
  <c r="W32" i="18" s="1"/>
  <c r="V33" i="18"/>
  <c r="W33" i="18" s="1"/>
  <c r="V34" i="18"/>
  <c r="W34" i="18" s="1"/>
  <c r="V35" i="18"/>
  <c r="W35" i="18" s="1"/>
  <c r="V36" i="18"/>
  <c r="W36" i="18" s="1"/>
  <c r="V37" i="18"/>
  <c r="W37" i="18" s="1"/>
  <c r="V38" i="18"/>
  <c r="W38" i="18" s="1"/>
  <c r="V39" i="18"/>
  <c r="W39" i="18" s="1"/>
  <c r="V40" i="18"/>
  <c r="W40" i="18" s="1"/>
  <c r="V41" i="18"/>
  <c r="W41" i="18" s="1"/>
  <c r="V42" i="18"/>
  <c r="W42" i="18" s="1"/>
  <c r="V43" i="18"/>
  <c r="W43" i="18" s="1"/>
  <c r="V44" i="18"/>
  <c r="W44" i="18" s="1"/>
  <c r="V45" i="18"/>
  <c r="W45" i="18" s="1"/>
  <c r="V46" i="18"/>
  <c r="W46" i="18" s="1"/>
  <c r="V47" i="18"/>
  <c r="W47" i="18" s="1"/>
  <c r="V48" i="18"/>
  <c r="W48" i="18" s="1"/>
  <c r="V49" i="18"/>
  <c r="W49" i="18" s="1"/>
  <c r="V50" i="18"/>
  <c r="W50" i="18" s="1"/>
  <c r="V51" i="18"/>
  <c r="W51" i="18" s="1"/>
  <c r="V52" i="18"/>
  <c r="W52" i="18" s="1"/>
  <c r="V53" i="18"/>
  <c r="W53" i="18" s="1"/>
  <c r="V54" i="18"/>
  <c r="W54" i="18" s="1"/>
  <c r="V55" i="18"/>
  <c r="W55" i="18" s="1"/>
  <c r="V56" i="18"/>
  <c r="W56" i="18" s="1"/>
  <c r="V57" i="18"/>
  <c r="W57" i="18" s="1"/>
  <c r="V58" i="18"/>
  <c r="W58" i="18" s="1"/>
  <c r="V59" i="18"/>
  <c r="W59" i="18" s="1"/>
  <c r="V60" i="18"/>
  <c r="W60" i="18" s="1"/>
  <c r="V61" i="18"/>
  <c r="W61" i="18" s="1"/>
  <c r="V62" i="18"/>
  <c r="W62" i="18" s="1"/>
  <c r="V63" i="18"/>
  <c r="W63" i="18" s="1"/>
  <c r="V64" i="18"/>
  <c r="W64" i="18" s="1"/>
  <c r="V65" i="18"/>
  <c r="W65" i="18" s="1"/>
  <c r="V66" i="18"/>
  <c r="W66" i="18" s="1"/>
  <c r="V67" i="18"/>
  <c r="W67" i="18" s="1"/>
  <c r="V68" i="18"/>
  <c r="W68" i="18" s="1"/>
  <c r="V69" i="18"/>
  <c r="W69" i="18" s="1"/>
  <c r="V70" i="18"/>
  <c r="W70" i="18" s="1"/>
  <c r="V71" i="18"/>
  <c r="W71" i="18" s="1"/>
  <c r="V72" i="18"/>
  <c r="W72" i="18" s="1"/>
  <c r="V73" i="18"/>
  <c r="W73" i="18" s="1"/>
  <c r="V74" i="18"/>
  <c r="W74" i="18" s="1"/>
  <c r="V75" i="18"/>
  <c r="W75" i="18" s="1"/>
  <c r="V76" i="18"/>
  <c r="W76" i="18" s="1"/>
  <c r="V77" i="18"/>
  <c r="W77" i="18" s="1"/>
  <c r="V78" i="18"/>
  <c r="W78" i="18" s="1"/>
  <c r="V79" i="18"/>
  <c r="W79" i="18" s="1"/>
  <c r="V80" i="18"/>
  <c r="W80" i="18" s="1"/>
  <c r="V81" i="18"/>
  <c r="W81" i="18" s="1"/>
  <c r="V82" i="18"/>
  <c r="W82" i="18" s="1"/>
  <c r="V83" i="18"/>
  <c r="W83" i="18" s="1"/>
  <c r="V84" i="18"/>
  <c r="W84" i="18" s="1"/>
  <c r="V85" i="18"/>
  <c r="W85" i="18" s="1"/>
  <c r="V86" i="18"/>
  <c r="W86" i="18" s="1"/>
  <c r="V87" i="18"/>
  <c r="W87" i="18" s="1"/>
  <c r="V88" i="18"/>
  <c r="W88" i="18" s="1"/>
  <c r="V89" i="18"/>
  <c r="W89" i="18" s="1"/>
  <c r="V90" i="18"/>
  <c r="W90" i="18" s="1"/>
  <c r="V91" i="18"/>
  <c r="W91" i="18" s="1"/>
  <c r="V92" i="18"/>
  <c r="W92" i="18" s="1"/>
  <c r="V93" i="18"/>
  <c r="W93" i="18" s="1"/>
  <c r="V94" i="18"/>
  <c r="W94" i="18" s="1"/>
  <c r="V95" i="18"/>
  <c r="W95" i="18" s="1"/>
  <c r="V96" i="18"/>
  <c r="W96" i="18" s="1"/>
  <c r="V97" i="18"/>
  <c r="W97" i="18" s="1"/>
  <c r="V98" i="18"/>
  <c r="W98" i="18" s="1"/>
  <c r="V99" i="18"/>
  <c r="W99" i="18" s="1"/>
  <c r="V100" i="18"/>
  <c r="W100" i="18" s="1"/>
  <c r="V101" i="18"/>
  <c r="W101" i="18" s="1"/>
  <c r="V102" i="18"/>
  <c r="W102" i="18" s="1"/>
  <c r="V103" i="18"/>
  <c r="W103" i="18" s="1"/>
  <c r="V104" i="18"/>
  <c r="W104" i="18" s="1"/>
  <c r="V105" i="18"/>
  <c r="W105" i="18" s="1"/>
  <c r="V106" i="18"/>
  <c r="W106" i="18" s="1"/>
  <c r="V107" i="18"/>
  <c r="W107" i="18" s="1"/>
  <c r="V108" i="18"/>
  <c r="W108" i="18" s="1"/>
  <c r="V109" i="18"/>
  <c r="W109" i="18" s="1"/>
  <c r="V110" i="18"/>
  <c r="W110" i="18" s="1"/>
  <c r="V111" i="18"/>
  <c r="W111" i="18" s="1"/>
  <c r="V112" i="18"/>
  <c r="W112" i="18" s="1"/>
  <c r="V113" i="18"/>
  <c r="W113" i="18" s="1"/>
  <c r="V114" i="18"/>
  <c r="W114" i="18" s="1"/>
  <c r="V115" i="18"/>
  <c r="W115" i="18" s="1"/>
  <c r="V116" i="18"/>
  <c r="W116" i="18" s="1"/>
  <c r="V117" i="18"/>
  <c r="W117" i="18" s="1"/>
  <c r="V118" i="18"/>
  <c r="W118" i="18" s="1"/>
  <c r="V119" i="18"/>
  <c r="W119" i="18" s="1"/>
  <c r="V120" i="18"/>
  <c r="W120" i="18" s="1"/>
  <c r="V121" i="18"/>
  <c r="W121" i="18" s="1"/>
  <c r="V122" i="18"/>
  <c r="W122" i="18" s="1"/>
  <c r="V123" i="18"/>
  <c r="W123" i="18" s="1"/>
  <c r="V124" i="18"/>
  <c r="W124" i="18" s="1"/>
  <c r="V125" i="18"/>
  <c r="W125" i="18" s="1"/>
  <c r="V126" i="18"/>
  <c r="W126" i="18" s="1"/>
  <c r="V127" i="18"/>
  <c r="W127" i="18" s="1"/>
  <c r="V128" i="18"/>
  <c r="W128" i="18" s="1"/>
  <c r="V129" i="18"/>
  <c r="W129" i="18" s="1"/>
  <c r="V130" i="18"/>
  <c r="W130" i="18" s="1"/>
  <c r="V131" i="18"/>
  <c r="W131" i="18" s="1"/>
  <c r="V132" i="18"/>
  <c r="W132" i="18" s="1"/>
  <c r="V133" i="18"/>
  <c r="W133" i="18" s="1"/>
  <c r="V134" i="18"/>
  <c r="W134" i="18" s="1"/>
  <c r="V135" i="18"/>
  <c r="W135" i="18" s="1"/>
  <c r="V136" i="18"/>
  <c r="W136" i="18" s="1"/>
  <c r="V137" i="18"/>
  <c r="W137" i="18" s="1"/>
  <c r="V138" i="18"/>
  <c r="W138" i="18" s="1"/>
  <c r="V139" i="18"/>
  <c r="W139" i="18" s="1"/>
  <c r="V140" i="18"/>
  <c r="W140" i="18" s="1"/>
  <c r="V141" i="18"/>
  <c r="W141" i="18" s="1"/>
  <c r="V142" i="18"/>
  <c r="W142" i="18" s="1"/>
  <c r="V143" i="18"/>
  <c r="W143" i="18" s="1"/>
  <c r="V144" i="18"/>
  <c r="W144" i="18" s="1"/>
  <c r="V145" i="18"/>
  <c r="W145" i="18" s="1"/>
  <c r="V146" i="18"/>
  <c r="W146" i="18" s="1"/>
  <c r="V147" i="18"/>
  <c r="W147" i="18" s="1"/>
  <c r="V148" i="18"/>
  <c r="W148" i="18" s="1"/>
  <c r="V149" i="18"/>
  <c r="W149" i="18" s="1"/>
  <c r="V150" i="18"/>
  <c r="W150" i="18" s="1"/>
  <c r="V151" i="18"/>
  <c r="W151" i="18" s="1"/>
  <c r="V152" i="18"/>
  <c r="W152" i="18" s="1"/>
  <c r="V153" i="18"/>
  <c r="W153" i="18" s="1"/>
  <c r="V154" i="18"/>
  <c r="W154" i="18" s="1"/>
  <c r="V155" i="18"/>
  <c r="W155" i="18" s="1"/>
  <c r="V156" i="18"/>
  <c r="W156" i="18" s="1"/>
  <c r="V157" i="18"/>
  <c r="W157" i="18" s="1"/>
  <c r="V158" i="18"/>
  <c r="W158" i="18" s="1"/>
  <c r="V159" i="18"/>
  <c r="W159" i="18" s="1"/>
  <c r="V160" i="18"/>
  <c r="W160" i="18" s="1"/>
  <c r="V161" i="18"/>
  <c r="W161" i="18" s="1"/>
  <c r="V162" i="18"/>
  <c r="W162" i="18" s="1"/>
  <c r="V163" i="18"/>
  <c r="W163" i="18" s="1"/>
  <c r="V164" i="18"/>
  <c r="W164" i="18" s="1"/>
  <c r="V165" i="18"/>
  <c r="W165" i="18" s="1"/>
  <c r="V166" i="18"/>
  <c r="W166" i="18" s="1"/>
  <c r="V167" i="18"/>
  <c r="W167" i="18" s="1"/>
  <c r="V168" i="18"/>
  <c r="W168" i="18" s="1"/>
  <c r="V169" i="18"/>
  <c r="W169" i="18" s="1"/>
  <c r="V170" i="18"/>
  <c r="W170" i="18" s="1"/>
  <c r="V171" i="18"/>
  <c r="W171" i="18" s="1"/>
  <c r="V172" i="18"/>
  <c r="W172" i="18" s="1"/>
  <c r="V173" i="18"/>
  <c r="W173" i="18" s="1"/>
  <c r="V174" i="18"/>
  <c r="W174" i="18" s="1"/>
  <c r="V175" i="18"/>
  <c r="W175" i="18" s="1"/>
  <c r="V176" i="18"/>
  <c r="W176" i="18" s="1"/>
  <c r="V177" i="18"/>
  <c r="W177" i="18" s="1"/>
  <c r="V178" i="18"/>
  <c r="W178" i="18" s="1"/>
  <c r="V179" i="18"/>
  <c r="W179" i="18" s="1"/>
  <c r="V180" i="18"/>
  <c r="W180" i="18" s="1"/>
  <c r="V181" i="18"/>
  <c r="W181" i="18" s="1"/>
  <c r="V182" i="18"/>
  <c r="W182" i="18" s="1"/>
  <c r="V183" i="18"/>
  <c r="W183" i="18" s="1"/>
  <c r="V184" i="18"/>
  <c r="W184" i="18" s="1"/>
  <c r="V185" i="18"/>
  <c r="W185" i="18" s="1"/>
  <c r="V186" i="18"/>
  <c r="W186" i="18" s="1"/>
  <c r="V187" i="18"/>
  <c r="W187" i="18" s="1"/>
  <c r="V188" i="18"/>
  <c r="W188" i="18" s="1"/>
  <c r="V189" i="18"/>
  <c r="W189" i="18" s="1"/>
  <c r="V190" i="18"/>
  <c r="W190" i="18" s="1"/>
  <c r="V191" i="18"/>
  <c r="W191" i="18" s="1"/>
  <c r="V192" i="18"/>
  <c r="W192" i="18" s="1"/>
  <c r="V193" i="18"/>
  <c r="W193" i="18" s="1"/>
  <c r="V194" i="18"/>
  <c r="W194" i="18" s="1"/>
  <c r="V195" i="18"/>
  <c r="W195" i="18" s="1"/>
  <c r="V196" i="18"/>
  <c r="W196" i="18" s="1"/>
  <c r="V197" i="18"/>
  <c r="W197" i="18" s="1"/>
  <c r="V198" i="18"/>
  <c r="W198" i="18" s="1"/>
  <c r="V199" i="18"/>
  <c r="W199" i="18" s="1"/>
  <c r="V200" i="18"/>
  <c r="W200" i="18" s="1"/>
  <c r="V201" i="18"/>
  <c r="W201" i="18" s="1"/>
  <c r="V202" i="18"/>
  <c r="W202" i="18" s="1"/>
  <c r="V203" i="18"/>
  <c r="W203" i="18" s="1"/>
  <c r="V204" i="18"/>
  <c r="W204" i="18" s="1"/>
  <c r="V205" i="18"/>
  <c r="W205" i="18" s="1"/>
  <c r="V206" i="18"/>
  <c r="W206" i="18" s="1"/>
  <c r="V207" i="18"/>
  <c r="W207" i="18" s="1"/>
  <c r="V208" i="18"/>
  <c r="W208" i="18" s="1"/>
  <c r="V209" i="18"/>
  <c r="W209" i="18" s="1"/>
  <c r="V210" i="18"/>
  <c r="W210" i="18" s="1"/>
  <c r="V211" i="18"/>
  <c r="W211" i="18" s="1"/>
  <c r="V212" i="18"/>
  <c r="W212" i="18" s="1"/>
  <c r="V213" i="18"/>
  <c r="W213" i="18" s="1"/>
  <c r="V214" i="18"/>
  <c r="W214" i="18" s="1"/>
  <c r="V215" i="18"/>
  <c r="W215" i="18" s="1"/>
  <c r="V216" i="18"/>
  <c r="W216" i="18" s="1"/>
  <c r="V217" i="18"/>
  <c r="W217" i="18" s="1"/>
  <c r="V218" i="18"/>
  <c r="W218" i="18" s="1"/>
  <c r="V219" i="18"/>
  <c r="W219" i="18" s="1"/>
  <c r="V220" i="18"/>
  <c r="W220" i="18" s="1"/>
  <c r="V221" i="18"/>
  <c r="W221" i="18" s="1"/>
  <c r="V2" i="18"/>
  <c r="W2" i="18" s="1"/>
  <c r="H45" i="6" l="1"/>
  <c r="H53" i="6"/>
  <c r="H57" i="6"/>
  <c r="H36" i="6"/>
  <c r="H52" i="6"/>
  <c r="H34" i="6"/>
  <c r="H38" i="6"/>
  <c r="H46" i="6"/>
  <c r="H50" i="6"/>
  <c r="H54" i="6"/>
  <c r="H58" i="6"/>
  <c r="H62" i="6"/>
  <c r="H28" i="6"/>
  <c r="H60" i="6"/>
  <c r="H27" i="6"/>
  <c r="H43" i="6"/>
  <c r="H47" i="6"/>
  <c r="H55" i="6"/>
  <c r="H59" i="6"/>
  <c r="H63" i="6"/>
  <c r="H9" i="5"/>
  <c r="H13" i="5"/>
  <c r="H17" i="5"/>
  <c r="H21" i="5"/>
  <c r="H25" i="5"/>
  <c r="H29" i="5"/>
  <c r="H33" i="5"/>
  <c r="H37" i="5"/>
  <c r="H41" i="5"/>
  <c r="H45" i="5"/>
  <c r="H49" i="5"/>
  <c r="H53" i="5"/>
  <c r="H57" i="5"/>
  <c r="H61" i="5"/>
  <c r="H65" i="5"/>
  <c r="H69" i="5"/>
  <c r="H73" i="5"/>
  <c r="H77" i="5"/>
  <c r="H81" i="5"/>
  <c r="H85" i="5"/>
  <c r="H89" i="5"/>
  <c r="H93" i="5"/>
  <c r="H97" i="5"/>
  <c r="H101" i="5"/>
  <c r="H105" i="5"/>
  <c r="H109" i="5"/>
  <c r="H113" i="5"/>
  <c r="H117" i="5"/>
  <c r="H121" i="5"/>
  <c r="H125" i="5"/>
  <c r="H129" i="5"/>
  <c r="H133" i="5"/>
  <c r="H137" i="5"/>
  <c r="H141" i="5"/>
  <c r="H145" i="5"/>
  <c r="H149" i="5"/>
  <c r="H153" i="5"/>
  <c r="H157" i="5"/>
  <c r="H161" i="5"/>
  <c r="H165" i="5"/>
  <c r="H169" i="5"/>
  <c r="H173" i="5"/>
  <c r="H177" i="5"/>
  <c r="H181" i="5"/>
  <c r="H185" i="5"/>
  <c r="H189" i="5"/>
  <c r="H193" i="5"/>
  <c r="H197" i="5"/>
  <c r="H201" i="5"/>
  <c r="H205" i="5"/>
  <c r="H209" i="5"/>
  <c r="H213" i="5"/>
  <c r="H217" i="5"/>
  <c r="H221" i="5"/>
  <c r="H225" i="5"/>
  <c r="H229" i="5"/>
  <c r="H233" i="5"/>
  <c r="H237" i="5"/>
  <c r="H241" i="5"/>
  <c r="H245" i="5"/>
  <c r="H249" i="5"/>
  <c r="H253" i="5"/>
  <c r="H257" i="5"/>
  <c r="H261" i="5"/>
  <c r="H265" i="5"/>
  <c r="H269" i="5"/>
  <c r="H273" i="5"/>
  <c r="H277" i="5"/>
  <c r="H281" i="5"/>
  <c r="H285" i="5"/>
  <c r="H289" i="5"/>
  <c r="H293" i="5"/>
  <c r="H297" i="5"/>
  <c r="H301" i="5"/>
  <c r="H305" i="5"/>
  <c r="H309" i="5"/>
  <c r="H313" i="5"/>
  <c r="H317" i="5"/>
  <c r="H321" i="5"/>
  <c r="H325" i="5"/>
  <c r="H329" i="5"/>
  <c r="H333" i="5"/>
  <c r="H337" i="5"/>
  <c r="H341" i="5"/>
  <c r="H345" i="5"/>
  <c r="G6" i="5"/>
  <c r="G7" i="5"/>
  <c r="G8" i="5"/>
  <c r="G9" i="5"/>
  <c r="G10" i="5"/>
  <c r="G11" i="5"/>
  <c r="G12" i="5"/>
  <c r="G13" i="5"/>
  <c r="G14" i="5"/>
  <c r="G15" i="5"/>
  <c r="G16" i="5"/>
  <c r="G17" i="5"/>
  <c r="G18" i="5"/>
  <c r="G19"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G61" i="5"/>
  <c r="G62" i="5"/>
  <c r="G63" i="5"/>
  <c r="G64" i="5"/>
  <c r="G65" i="5"/>
  <c r="G66" i="5"/>
  <c r="G67" i="5"/>
  <c r="G68" i="5"/>
  <c r="G69" i="5"/>
  <c r="G70" i="5"/>
  <c r="G71" i="5"/>
  <c r="G72" i="5"/>
  <c r="G73" i="5"/>
  <c r="G74" i="5"/>
  <c r="G75" i="5"/>
  <c r="G76" i="5"/>
  <c r="G77" i="5"/>
  <c r="G78" i="5"/>
  <c r="G79" i="5"/>
  <c r="G80" i="5"/>
  <c r="G81" i="5"/>
  <c r="G82" i="5"/>
  <c r="G83" i="5"/>
  <c r="G84" i="5"/>
  <c r="G85" i="5"/>
  <c r="G86" i="5"/>
  <c r="G87" i="5"/>
  <c r="G88" i="5"/>
  <c r="G89" i="5"/>
  <c r="G90" i="5"/>
  <c r="G91" i="5"/>
  <c r="G92" i="5"/>
  <c r="G93" i="5"/>
  <c r="G94" i="5"/>
  <c r="G95" i="5"/>
  <c r="G96" i="5"/>
  <c r="G97" i="5"/>
  <c r="G98" i="5"/>
  <c r="G99" i="5"/>
  <c r="G100" i="5"/>
  <c r="G101" i="5"/>
  <c r="G102" i="5"/>
  <c r="G103" i="5"/>
  <c r="G104" i="5"/>
  <c r="G105" i="5"/>
  <c r="G106" i="5"/>
  <c r="G107" i="5"/>
  <c r="G108" i="5"/>
  <c r="G109" i="5"/>
  <c r="G110" i="5"/>
  <c r="G111" i="5"/>
  <c r="G112" i="5"/>
  <c r="G113" i="5"/>
  <c r="G114" i="5"/>
  <c r="G115" i="5"/>
  <c r="G116" i="5"/>
  <c r="G117" i="5"/>
  <c r="G118" i="5"/>
  <c r="G119" i="5"/>
  <c r="G120" i="5"/>
  <c r="G121" i="5"/>
  <c r="G122" i="5"/>
  <c r="G123" i="5"/>
  <c r="G124" i="5"/>
  <c r="G125" i="5"/>
  <c r="G126" i="5"/>
  <c r="G127" i="5"/>
  <c r="G128" i="5"/>
  <c r="G129" i="5"/>
  <c r="G130" i="5"/>
  <c r="G131" i="5"/>
  <c r="G132" i="5"/>
  <c r="G133" i="5"/>
  <c r="G134" i="5"/>
  <c r="G135" i="5"/>
  <c r="G136" i="5"/>
  <c r="G137" i="5"/>
  <c r="G138" i="5"/>
  <c r="G139" i="5"/>
  <c r="G140" i="5"/>
  <c r="G141" i="5"/>
  <c r="G142" i="5"/>
  <c r="G143" i="5"/>
  <c r="G144" i="5"/>
  <c r="G145" i="5"/>
  <c r="G146" i="5"/>
  <c r="G147" i="5"/>
  <c r="G148" i="5"/>
  <c r="G149" i="5"/>
  <c r="G150" i="5"/>
  <c r="G151" i="5"/>
  <c r="G152" i="5"/>
  <c r="G153" i="5"/>
  <c r="G154" i="5"/>
  <c r="G155" i="5"/>
  <c r="G156" i="5"/>
  <c r="G157" i="5"/>
  <c r="G158" i="5"/>
  <c r="G159" i="5"/>
  <c r="G160" i="5"/>
  <c r="G161" i="5"/>
  <c r="G162" i="5"/>
  <c r="G163" i="5"/>
  <c r="G164" i="5"/>
  <c r="G165" i="5"/>
  <c r="G166" i="5"/>
  <c r="G167" i="5"/>
  <c r="G168" i="5"/>
  <c r="G169" i="5"/>
  <c r="G170" i="5"/>
  <c r="G171" i="5"/>
  <c r="G172" i="5"/>
  <c r="G173" i="5"/>
  <c r="G174" i="5"/>
  <c r="G175" i="5"/>
  <c r="G176" i="5"/>
  <c r="G177" i="5"/>
  <c r="G178" i="5"/>
  <c r="G179" i="5"/>
  <c r="G180" i="5"/>
  <c r="G181" i="5"/>
  <c r="G182" i="5"/>
  <c r="G183" i="5"/>
  <c r="G184" i="5"/>
  <c r="G185" i="5"/>
  <c r="G186" i="5"/>
  <c r="G187" i="5"/>
  <c r="G188" i="5"/>
  <c r="G189" i="5"/>
  <c r="G190" i="5"/>
  <c r="G191" i="5"/>
  <c r="G192" i="5"/>
  <c r="G193" i="5"/>
  <c r="G194" i="5"/>
  <c r="G195" i="5"/>
  <c r="G196" i="5"/>
  <c r="G197" i="5"/>
  <c r="G198" i="5"/>
  <c r="G199" i="5"/>
  <c r="G200" i="5"/>
  <c r="G201" i="5"/>
  <c r="G202" i="5"/>
  <c r="G203" i="5"/>
  <c r="G204" i="5"/>
  <c r="G205" i="5"/>
  <c r="G206" i="5"/>
  <c r="G207" i="5"/>
  <c r="G208" i="5"/>
  <c r="G209" i="5"/>
  <c r="G210" i="5"/>
  <c r="G211" i="5"/>
  <c r="G212" i="5"/>
  <c r="G213" i="5"/>
  <c r="G214" i="5"/>
  <c r="G215" i="5"/>
  <c r="G216" i="5"/>
  <c r="G217" i="5"/>
  <c r="G218" i="5"/>
  <c r="G219" i="5"/>
  <c r="G220" i="5"/>
  <c r="G221" i="5"/>
  <c r="G222" i="5"/>
  <c r="G223" i="5"/>
  <c r="G224" i="5"/>
  <c r="G225" i="5"/>
  <c r="G226" i="5"/>
  <c r="G227" i="5"/>
  <c r="G228" i="5"/>
  <c r="G229" i="5"/>
  <c r="G230" i="5"/>
  <c r="G231" i="5"/>
  <c r="G232" i="5"/>
  <c r="G233" i="5"/>
  <c r="G234" i="5"/>
  <c r="G235" i="5"/>
  <c r="G236" i="5"/>
  <c r="G237" i="5"/>
  <c r="G238" i="5"/>
  <c r="G239" i="5"/>
  <c r="G240" i="5"/>
  <c r="G241" i="5"/>
  <c r="G242" i="5"/>
  <c r="G243" i="5"/>
  <c r="G244" i="5"/>
  <c r="G245" i="5"/>
  <c r="G246" i="5"/>
  <c r="G247" i="5"/>
  <c r="G248" i="5"/>
  <c r="G249" i="5"/>
  <c r="G250" i="5"/>
  <c r="G251" i="5"/>
  <c r="G252" i="5"/>
  <c r="G253" i="5"/>
  <c r="G254" i="5"/>
  <c r="G255" i="5"/>
  <c r="G256" i="5"/>
  <c r="G257" i="5"/>
  <c r="G258" i="5"/>
  <c r="G259" i="5"/>
  <c r="G260" i="5"/>
  <c r="G261" i="5"/>
  <c r="G262" i="5"/>
  <c r="G263" i="5"/>
  <c r="G264" i="5"/>
  <c r="G265" i="5"/>
  <c r="G266" i="5"/>
  <c r="G267" i="5"/>
  <c r="G268" i="5"/>
  <c r="G269" i="5"/>
  <c r="G270" i="5"/>
  <c r="G271" i="5"/>
  <c r="G272" i="5"/>
  <c r="G273" i="5"/>
  <c r="G274" i="5"/>
  <c r="G275" i="5"/>
  <c r="G276" i="5"/>
  <c r="G277" i="5"/>
  <c r="G278" i="5"/>
  <c r="G279" i="5"/>
  <c r="G280" i="5"/>
  <c r="G281" i="5"/>
  <c r="G282" i="5"/>
  <c r="G283" i="5"/>
  <c r="G284" i="5"/>
  <c r="G285" i="5"/>
  <c r="G286" i="5"/>
  <c r="G287" i="5"/>
  <c r="G288" i="5"/>
  <c r="G289" i="5"/>
  <c r="G290" i="5"/>
  <c r="G291" i="5"/>
  <c r="G292" i="5"/>
  <c r="G293" i="5"/>
  <c r="G294" i="5"/>
  <c r="G295" i="5"/>
  <c r="G296" i="5"/>
  <c r="G297" i="5"/>
  <c r="G298" i="5"/>
  <c r="G299" i="5"/>
  <c r="G300" i="5"/>
  <c r="G301" i="5"/>
  <c r="G302" i="5"/>
  <c r="G303" i="5"/>
  <c r="G304" i="5"/>
  <c r="G305" i="5"/>
  <c r="G306" i="5"/>
  <c r="G307" i="5"/>
  <c r="G308" i="5"/>
  <c r="G309" i="5"/>
  <c r="G310" i="5"/>
  <c r="G311" i="5"/>
  <c r="G312" i="5"/>
  <c r="G313" i="5"/>
  <c r="G314" i="5"/>
  <c r="G315" i="5"/>
  <c r="G316" i="5"/>
  <c r="G317" i="5"/>
  <c r="G318" i="5"/>
  <c r="G319" i="5"/>
  <c r="G320" i="5"/>
  <c r="G321" i="5"/>
  <c r="G322" i="5"/>
  <c r="G323" i="5"/>
  <c r="G324" i="5"/>
  <c r="G325" i="5"/>
  <c r="G326" i="5"/>
  <c r="G327" i="5"/>
  <c r="G328" i="5"/>
  <c r="G329" i="5"/>
  <c r="G330" i="5"/>
  <c r="G331" i="5"/>
  <c r="G332" i="5"/>
  <c r="G333" i="5"/>
  <c r="G334" i="5"/>
  <c r="G335" i="5"/>
  <c r="G336" i="5"/>
  <c r="G337" i="5"/>
  <c r="G338" i="5"/>
  <c r="G339" i="5"/>
  <c r="G340" i="5"/>
  <c r="G341" i="5"/>
  <c r="G342" i="5"/>
  <c r="G343" i="5"/>
  <c r="G344" i="5"/>
  <c r="G345" i="5"/>
  <c r="G346" i="5"/>
  <c r="G347" i="5"/>
  <c r="G348" i="5"/>
  <c r="G349" i="5"/>
  <c r="G350" i="5"/>
  <c r="G351" i="5"/>
  <c r="G352" i="5"/>
  <c r="G353" i="5"/>
  <c r="G354" i="5"/>
  <c r="G355" i="5"/>
  <c r="G356" i="5"/>
  <c r="G357" i="5"/>
  <c r="G358" i="5"/>
  <c r="G359" i="5"/>
  <c r="G360" i="5"/>
  <c r="G361" i="5"/>
  <c r="G362" i="5"/>
  <c r="G363" i="5"/>
  <c r="G364" i="5"/>
  <c r="G365" i="5"/>
  <c r="G366" i="5"/>
  <c r="G367" i="5"/>
  <c r="G368" i="5"/>
  <c r="G369" i="5"/>
  <c r="G370" i="5"/>
  <c r="G371" i="5"/>
  <c r="G372" i="5"/>
  <c r="G373" i="5"/>
  <c r="G374" i="5"/>
  <c r="G375" i="5"/>
  <c r="G376" i="5"/>
  <c r="G377" i="5"/>
  <c r="G378" i="5"/>
  <c r="G379" i="5"/>
  <c r="G380" i="5"/>
  <c r="G381" i="5"/>
  <c r="G382" i="5"/>
  <c r="G383" i="5"/>
  <c r="G384" i="5"/>
  <c r="G385" i="5"/>
  <c r="G386" i="5"/>
  <c r="G387" i="5"/>
  <c r="G388" i="5"/>
  <c r="G389" i="5"/>
  <c r="G390" i="5"/>
  <c r="G391" i="5"/>
  <c r="G392" i="5"/>
  <c r="G393" i="5"/>
  <c r="G394" i="5"/>
  <c r="G395" i="5"/>
  <c r="G396" i="5"/>
  <c r="G397" i="5"/>
  <c r="G398" i="5"/>
  <c r="G399" i="5"/>
  <c r="G400" i="5"/>
  <c r="G401" i="5"/>
  <c r="G402" i="5"/>
  <c r="G403" i="5"/>
  <c r="G404" i="5"/>
  <c r="G405" i="5"/>
  <c r="G406" i="5"/>
  <c r="G407" i="5"/>
  <c r="G408" i="5"/>
  <c r="G409" i="5"/>
  <c r="G410" i="5"/>
  <c r="G411" i="5"/>
  <c r="G412" i="5"/>
  <c r="G413" i="5"/>
  <c r="G414" i="5"/>
  <c r="G415" i="5"/>
  <c r="G416" i="5"/>
  <c r="G417" i="5"/>
  <c r="G418" i="5"/>
  <c r="G419" i="5"/>
  <c r="G420" i="5"/>
  <c r="G421" i="5"/>
  <c r="G422" i="5"/>
  <c r="G423" i="5"/>
  <c r="G424" i="5"/>
  <c r="G425" i="5"/>
  <c r="G426" i="5"/>
  <c r="G427" i="5"/>
  <c r="G428" i="5"/>
  <c r="G429" i="5"/>
  <c r="G430" i="5"/>
  <c r="G431" i="5"/>
  <c r="G432" i="5"/>
  <c r="G433" i="5"/>
  <c r="G434" i="5"/>
  <c r="G435" i="5"/>
  <c r="G436" i="5"/>
  <c r="G437" i="5"/>
  <c r="G438" i="5"/>
  <c r="G439" i="5"/>
  <c r="G440" i="5"/>
  <c r="G441" i="5"/>
  <c r="G442" i="5"/>
  <c r="G443" i="5"/>
  <c r="G444" i="5"/>
  <c r="G445" i="5"/>
  <c r="G446" i="5"/>
  <c r="G447" i="5"/>
  <c r="G448" i="5"/>
  <c r="G449" i="5"/>
  <c r="G450" i="5"/>
  <c r="G451" i="5"/>
  <c r="G452" i="5"/>
  <c r="G453" i="5"/>
  <c r="G454" i="5"/>
  <c r="G455" i="5"/>
  <c r="G456" i="5"/>
  <c r="G457" i="5"/>
  <c r="G458" i="5"/>
  <c r="G459" i="5"/>
  <c r="G460" i="5"/>
  <c r="G461" i="5"/>
  <c r="G462" i="5"/>
  <c r="G463" i="5"/>
  <c r="G464" i="5"/>
  <c r="G465" i="5"/>
  <c r="G466" i="5"/>
  <c r="G467" i="5"/>
  <c r="G468" i="5"/>
  <c r="G469" i="5"/>
  <c r="G470" i="5"/>
  <c r="G471" i="5"/>
  <c r="G472" i="5"/>
  <c r="G473" i="5"/>
  <c r="G474" i="5"/>
  <c r="G475" i="5"/>
  <c r="G476" i="5"/>
  <c r="G477" i="5"/>
  <c r="G478" i="5"/>
  <c r="G479" i="5"/>
  <c r="G480" i="5"/>
  <c r="G481" i="5"/>
  <c r="G482" i="5"/>
  <c r="G483" i="5"/>
  <c r="G484" i="5"/>
  <c r="G485" i="5"/>
  <c r="G486" i="5"/>
  <c r="G487" i="5"/>
  <c r="G488" i="5"/>
  <c r="G489" i="5"/>
  <c r="G490" i="5"/>
  <c r="G491" i="5"/>
  <c r="G492" i="5"/>
  <c r="G493" i="5"/>
  <c r="G494" i="5"/>
  <c r="G495" i="5"/>
  <c r="G496" i="5"/>
  <c r="G497" i="5"/>
  <c r="G498" i="5"/>
  <c r="G499" i="5"/>
  <c r="G500" i="5"/>
  <c r="G501" i="5"/>
  <c r="G502" i="5"/>
  <c r="G503" i="5"/>
  <c r="G504" i="5"/>
  <c r="G505" i="5"/>
  <c r="G506" i="5"/>
  <c r="G507" i="5"/>
  <c r="G508" i="5"/>
  <c r="G509" i="5"/>
  <c r="G510" i="5"/>
  <c r="G511" i="5"/>
  <c r="G512" i="5"/>
  <c r="G513" i="5"/>
  <c r="G514" i="5"/>
  <c r="G515" i="5"/>
  <c r="G516" i="5"/>
  <c r="G517" i="5"/>
  <c r="G518" i="5"/>
  <c r="G519" i="5"/>
  <c r="G520" i="5"/>
  <c r="G521" i="5"/>
  <c r="G522" i="5"/>
  <c r="G523" i="5"/>
  <c r="G524" i="5"/>
  <c r="G525" i="5"/>
  <c r="G526" i="5"/>
  <c r="G527" i="5"/>
  <c r="G528" i="5"/>
  <c r="G529" i="5"/>
  <c r="G530" i="5"/>
  <c r="G531" i="5"/>
  <c r="G532" i="5"/>
  <c r="G533" i="5"/>
  <c r="G534" i="5"/>
  <c r="G535" i="5"/>
  <c r="G536" i="5"/>
  <c r="G537" i="5"/>
  <c r="G538" i="5"/>
  <c r="G539" i="5"/>
  <c r="G540" i="5"/>
  <c r="G541" i="5"/>
  <c r="G542" i="5"/>
  <c r="G543" i="5"/>
  <c r="G544" i="5"/>
  <c r="G545" i="5"/>
  <c r="G546" i="5"/>
  <c r="G547" i="5"/>
  <c r="G548" i="5"/>
  <c r="G549" i="5"/>
  <c r="G550" i="5"/>
  <c r="G551" i="5"/>
  <c r="G552" i="5"/>
  <c r="G553" i="5"/>
  <c r="G554" i="5"/>
  <c r="G555" i="5"/>
  <c r="G556" i="5"/>
  <c r="G557" i="5"/>
  <c r="G558" i="5"/>
  <c r="G559" i="5"/>
  <c r="G560" i="5"/>
  <c r="G561" i="5"/>
  <c r="G562" i="5"/>
  <c r="G563" i="5"/>
  <c r="G564" i="5"/>
  <c r="G565" i="5"/>
  <c r="G566" i="5"/>
  <c r="G567" i="5"/>
  <c r="G568" i="5"/>
  <c r="G569" i="5"/>
  <c r="G570" i="5"/>
  <c r="G571" i="5"/>
  <c r="G572" i="5"/>
  <c r="G573" i="5"/>
  <c r="G574" i="5"/>
  <c r="G575" i="5"/>
  <c r="G576" i="5"/>
  <c r="G577" i="5"/>
  <c r="G578" i="5"/>
  <c r="G579" i="5"/>
  <c r="G580" i="5"/>
  <c r="G581" i="5"/>
  <c r="G582" i="5"/>
  <c r="G583" i="5"/>
  <c r="G584" i="5"/>
  <c r="G585" i="5"/>
  <c r="G586" i="5"/>
  <c r="G587" i="5"/>
  <c r="G588" i="5"/>
  <c r="G589" i="5"/>
  <c r="G590" i="5"/>
  <c r="G591" i="5"/>
  <c r="G592" i="5"/>
  <c r="G593" i="5"/>
  <c r="G594" i="5"/>
  <c r="G595" i="5"/>
  <c r="G596" i="5"/>
  <c r="G597" i="5"/>
  <c r="G598" i="5"/>
  <c r="G599" i="5"/>
  <c r="G600" i="5"/>
  <c r="G601" i="5"/>
  <c r="G602" i="5"/>
  <c r="G603" i="5"/>
  <c r="G604" i="5"/>
  <c r="G605" i="5"/>
  <c r="G606" i="5"/>
  <c r="G607" i="5"/>
  <c r="G608" i="5"/>
  <c r="G609" i="5"/>
  <c r="G610" i="5"/>
  <c r="G611" i="5"/>
  <c r="G612" i="5"/>
  <c r="G613" i="5"/>
  <c r="G614" i="5"/>
  <c r="G615" i="5"/>
  <c r="G616" i="5"/>
  <c r="G617" i="5"/>
  <c r="G618" i="5"/>
  <c r="G619" i="5"/>
  <c r="G620" i="5"/>
  <c r="G621" i="5"/>
  <c r="G622" i="5"/>
  <c r="G623" i="5"/>
  <c r="G624" i="5"/>
  <c r="G625" i="5"/>
  <c r="G626" i="5"/>
  <c r="G627" i="5"/>
  <c r="G628" i="5"/>
  <c r="G629" i="5"/>
  <c r="G630" i="5"/>
  <c r="G631" i="5"/>
  <c r="G632" i="5"/>
  <c r="G633" i="5"/>
  <c r="G634" i="5"/>
  <c r="G635" i="5"/>
  <c r="G636" i="5"/>
  <c r="G637" i="5"/>
  <c r="G638" i="5"/>
  <c r="G639" i="5"/>
  <c r="G640" i="5"/>
  <c r="G641" i="5"/>
  <c r="G642" i="5"/>
  <c r="G643" i="5"/>
  <c r="G644" i="5"/>
  <c r="G645" i="5"/>
  <c r="G646" i="5"/>
  <c r="G647" i="5"/>
  <c r="G648" i="5"/>
  <c r="G649" i="5"/>
  <c r="G650" i="5"/>
  <c r="G651" i="5"/>
  <c r="G652" i="5"/>
  <c r="G653" i="5"/>
  <c r="G654" i="5"/>
  <c r="G655" i="5"/>
  <c r="G656" i="5"/>
  <c r="G657" i="5"/>
  <c r="G658" i="5"/>
  <c r="G659" i="5"/>
  <c r="G660" i="5"/>
  <c r="G661" i="5"/>
  <c r="G662" i="5"/>
  <c r="G663" i="5"/>
  <c r="G664" i="5"/>
  <c r="G665" i="5"/>
  <c r="G666" i="5"/>
  <c r="G667" i="5"/>
  <c r="G668" i="5"/>
  <c r="G669" i="5"/>
  <c r="G670" i="5"/>
  <c r="G671" i="5"/>
  <c r="G672" i="5"/>
  <c r="G673" i="5"/>
  <c r="G674" i="5"/>
  <c r="G675" i="5"/>
  <c r="G676" i="5"/>
  <c r="G677" i="5"/>
  <c r="G678" i="5"/>
  <c r="G679" i="5"/>
  <c r="G680" i="5"/>
  <c r="G681" i="5"/>
  <c r="G682" i="5"/>
  <c r="G683" i="5"/>
  <c r="G684" i="5"/>
  <c r="G685" i="5"/>
  <c r="G686" i="5"/>
  <c r="G687" i="5"/>
  <c r="G688" i="5"/>
  <c r="G689" i="5"/>
  <c r="G690" i="5"/>
  <c r="G691" i="5"/>
  <c r="G692" i="5"/>
  <c r="G693" i="5"/>
  <c r="G694" i="5"/>
  <c r="G695" i="5"/>
  <c r="G696" i="5"/>
  <c r="G697" i="5"/>
  <c r="G698" i="5"/>
  <c r="G699" i="5"/>
  <c r="G700" i="5"/>
  <c r="G701" i="5"/>
  <c r="G702" i="5"/>
  <c r="G703" i="5"/>
  <c r="G704" i="5"/>
  <c r="G705" i="5"/>
  <c r="G706" i="5"/>
  <c r="G707" i="5"/>
  <c r="G708" i="5"/>
  <c r="G709" i="5"/>
  <c r="G710" i="5"/>
  <c r="G711" i="5"/>
  <c r="G712" i="5"/>
  <c r="G713" i="5"/>
  <c r="G714" i="5"/>
  <c r="G715" i="5"/>
  <c r="G716" i="5"/>
  <c r="G717" i="5"/>
  <c r="G718" i="5"/>
  <c r="G719" i="5"/>
  <c r="G720" i="5"/>
  <c r="G721" i="5"/>
  <c r="G722" i="5"/>
  <c r="G723" i="5"/>
  <c r="G724" i="5"/>
  <c r="G725" i="5"/>
  <c r="G726" i="5"/>
  <c r="G727" i="5"/>
  <c r="G728" i="5"/>
  <c r="G729" i="5"/>
  <c r="G730" i="5"/>
  <c r="G731" i="5"/>
  <c r="G732" i="5"/>
  <c r="G733" i="5"/>
  <c r="G734" i="5"/>
  <c r="G735" i="5"/>
  <c r="G736" i="5"/>
  <c r="G737" i="5"/>
  <c r="G738" i="5"/>
  <c r="G739" i="5"/>
  <c r="G740" i="5"/>
  <c r="G741" i="5"/>
  <c r="G742" i="5"/>
  <c r="G743" i="5"/>
  <c r="G744" i="5"/>
  <c r="G745" i="5"/>
  <c r="G746" i="5"/>
  <c r="G747" i="5"/>
  <c r="G748" i="5"/>
  <c r="G749" i="5"/>
  <c r="G750" i="5"/>
  <c r="G751" i="5"/>
  <c r="G752" i="5"/>
  <c r="G753" i="5"/>
  <c r="G754" i="5"/>
  <c r="G755" i="5"/>
  <c r="G756" i="5"/>
  <c r="G757" i="5"/>
  <c r="G758" i="5"/>
  <c r="G759" i="5"/>
  <c r="G760" i="5"/>
  <c r="G761" i="5"/>
  <c r="G762" i="5"/>
  <c r="G763" i="5"/>
  <c r="G764" i="5"/>
  <c r="G765" i="5"/>
  <c r="G766" i="5"/>
  <c r="G767" i="5"/>
  <c r="G768" i="5"/>
  <c r="G769" i="5"/>
  <c r="G770" i="5"/>
  <c r="G771" i="5"/>
  <c r="G772" i="5"/>
  <c r="G773" i="5"/>
  <c r="G774" i="5"/>
  <c r="G775" i="5"/>
  <c r="G776" i="5"/>
  <c r="G777" i="5"/>
  <c r="G778" i="5"/>
  <c r="G779" i="5"/>
  <c r="G780" i="5"/>
  <c r="G781" i="5"/>
  <c r="G782" i="5"/>
  <c r="G783" i="5"/>
  <c r="G784" i="5"/>
  <c r="G785" i="5"/>
  <c r="G786" i="5"/>
  <c r="G787" i="5"/>
  <c r="G788" i="5"/>
  <c r="G789" i="5"/>
  <c r="G790" i="5"/>
  <c r="G791" i="5"/>
  <c r="G792" i="5"/>
  <c r="G793" i="5"/>
  <c r="G794" i="5"/>
  <c r="G795" i="5"/>
  <c r="G796" i="5"/>
  <c r="G797" i="5"/>
  <c r="G798" i="5"/>
  <c r="G799" i="5"/>
  <c r="G800" i="5"/>
  <c r="G801" i="5"/>
  <c r="G802" i="5"/>
  <c r="G803" i="5"/>
  <c r="G804" i="5"/>
  <c r="G805" i="5"/>
  <c r="G806" i="5"/>
  <c r="G807" i="5"/>
  <c r="G808" i="5"/>
  <c r="G809" i="5"/>
  <c r="G810" i="5"/>
  <c r="G811" i="5"/>
  <c r="G812" i="5"/>
  <c r="G813" i="5"/>
  <c r="G814" i="5"/>
  <c r="G815" i="5"/>
  <c r="G816" i="5"/>
  <c r="G817" i="5"/>
  <c r="G818" i="5"/>
  <c r="G819" i="5"/>
  <c r="G820" i="5"/>
  <c r="G821" i="5"/>
  <c r="G822" i="5"/>
  <c r="G823" i="5"/>
  <c r="G824" i="5"/>
  <c r="G825" i="5"/>
  <c r="G826" i="5"/>
  <c r="G827" i="5"/>
  <c r="G828" i="5"/>
  <c r="G829" i="5"/>
  <c r="G830" i="5"/>
  <c r="G831" i="5"/>
  <c r="G832" i="5"/>
  <c r="G833" i="5"/>
  <c r="G834" i="5"/>
  <c r="G835" i="5"/>
  <c r="G836" i="5"/>
  <c r="G837" i="5"/>
  <c r="G838" i="5"/>
  <c r="G839" i="5"/>
  <c r="G840" i="5"/>
  <c r="G841" i="5"/>
  <c r="G842" i="5"/>
  <c r="G843" i="5"/>
  <c r="G844" i="5"/>
  <c r="G845" i="5"/>
  <c r="G846" i="5"/>
  <c r="G847" i="5"/>
  <c r="G848" i="5"/>
  <c r="G849" i="5"/>
  <c r="G850" i="5"/>
  <c r="G851" i="5"/>
  <c r="G852" i="5"/>
  <c r="G853" i="5"/>
  <c r="G854" i="5"/>
  <c r="G855" i="5"/>
  <c r="G856" i="5"/>
  <c r="G857" i="5"/>
  <c r="G858" i="5"/>
  <c r="G859" i="5"/>
  <c r="G860" i="5"/>
  <c r="G861" i="5"/>
  <c r="G862" i="5"/>
  <c r="G863" i="5"/>
  <c r="G864" i="5"/>
  <c r="G865" i="5"/>
  <c r="G866" i="5"/>
  <c r="G867" i="5"/>
  <c r="G868" i="5"/>
  <c r="G869" i="5"/>
  <c r="G870" i="5"/>
  <c r="G871" i="5"/>
  <c r="G872" i="5"/>
  <c r="G873" i="5"/>
  <c r="G874" i="5"/>
  <c r="G875" i="5"/>
  <c r="G876" i="5"/>
  <c r="G877" i="5"/>
  <c r="G878" i="5"/>
  <c r="G879" i="5"/>
  <c r="G880" i="5"/>
  <c r="G881" i="5"/>
  <c r="G882" i="5"/>
  <c r="G883" i="5"/>
  <c r="G884" i="5"/>
  <c r="G885" i="5"/>
  <c r="G886" i="5"/>
  <c r="G887" i="5"/>
  <c r="G888" i="5"/>
  <c r="G889" i="5"/>
  <c r="G890" i="5"/>
  <c r="G891" i="5"/>
  <c r="G892" i="5"/>
  <c r="G893" i="5"/>
  <c r="G894" i="5"/>
  <c r="G895" i="5"/>
  <c r="G896" i="5"/>
  <c r="G897" i="5"/>
  <c r="G898" i="5"/>
  <c r="G899" i="5"/>
  <c r="G900" i="5"/>
  <c r="G901" i="5"/>
  <c r="G902" i="5"/>
  <c r="G903" i="5"/>
  <c r="G904" i="5"/>
  <c r="G905" i="5"/>
  <c r="G906" i="5"/>
  <c r="G907" i="5"/>
  <c r="G908" i="5"/>
  <c r="G909" i="5"/>
  <c r="G910" i="5"/>
  <c r="G911" i="5"/>
  <c r="G912" i="5"/>
  <c r="G913" i="5"/>
  <c r="G914" i="5"/>
  <c r="G915" i="5"/>
  <c r="G916" i="5"/>
  <c r="G917" i="5"/>
  <c r="G918" i="5"/>
  <c r="G919" i="5"/>
  <c r="G920" i="5"/>
  <c r="G921" i="5"/>
  <c r="G922" i="5"/>
  <c r="G923" i="5"/>
  <c r="G924" i="5"/>
  <c r="G925" i="5"/>
  <c r="G926" i="5"/>
  <c r="G927" i="5"/>
  <c r="G928" i="5"/>
  <c r="G929" i="5"/>
  <c r="G930" i="5"/>
  <c r="G931" i="5"/>
  <c r="G932" i="5"/>
  <c r="G933" i="5"/>
  <c r="G934" i="5"/>
  <c r="G935" i="5"/>
  <c r="G936" i="5"/>
  <c r="G937" i="5"/>
  <c r="G938" i="5"/>
  <c r="G939" i="5"/>
  <c r="G940" i="5"/>
  <c r="G941" i="5"/>
  <c r="G942" i="5"/>
  <c r="G943" i="5"/>
  <c r="G944" i="5"/>
  <c r="G945" i="5"/>
  <c r="G946" i="5"/>
  <c r="G947" i="5"/>
  <c r="G948" i="5"/>
  <c r="G949" i="5"/>
  <c r="G950" i="5"/>
  <c r="G951" i="5"/>
  <c r="G952" i="5"/>
  <c r="G953" i="5"/>
  <c r="G954" i="5"/>
  <c r="G955" i="5"/>
  <c r="G956" i="5"/>
  <c r="G957" i="5"/>
  <c r="G958" i="5"/>
  <c r="G959" i="5"/>
  <c r="G960" i="5"/>
  <c r="G961" i="5"/>
  <c r="G962" i="5"/>
  <c r="G963" i="5"/>
  <c r="G964" i="5"/>
  <c r="G965" i="5"/>
  <c r="G966" i="5"/>
  <c r="G967" i="5"/>
  <c r="G968" i="5"/>
  <c r="G969" i="5"/>
  <c r="G970" i="5"/>
  <c r="G971" i="5"/>
  <c r="G972" i="5"/>
  <c r="G973" i="5"/>
  <c r="G974" i="5"/>
  <c r="G975" i="5"/>
  <c r="G976" i="5"/>
  <c r="G977" i="5"/>
  <c r="G978" i="5"/>
  <c r="G979" i="5"/>
  <c r="G980" i="5"/>
  <c r="G981" i="5"/>
  <c r="G982" i="5"/>
  <c r="G983" i="5"/>
  <c r="G984" i="5"/>
  <c r="G985" i="5"/>
  <c r="G986" i="5"/>
  <c r="G987" i="5"/>
  <c r="G988" i="5"/>
  <c r="G989" i="5"/>
  <c r="G990" i="5"/>
  <c r="G991" i="5"/>
  <c r="G992" i="5"/>
  <c r="G993" i="5"/>
  <c r="G994" i="5"/>
  <c r="G995" i="5"/>
  <c r="G996" i="5"/>
  <c r="G997" i="5"/>
  <c r="G998" i="5"/>
  <c r="G999" i="5"/>
  <c r="G1000" i="5"/>
  <c r="G1001" i="5"/>
  <c r="G1002" i="5"/>
  <c r="G1003" i="5"/>
  <c r="G1004" i="5"/>
  <c r="G1005" i="5"/>
  <c r="G1006" i="5"/>
  <c r="G1007" i="5"/>
  <c r="G1008" i="5"/>
  <c r="G1009" i="5"/>
  <c r="G1010" i="5"/>
  <c r="G1011" i="5"/>
  <c r="G1012" i="5"/>
  <c r="G1013" i="5"/>
  <c r="G1014" i="5"/>
  <c r="G1015" i="5"/>
  <c r="G1016" i="5"/>
  <c r="G1017" i="5"/>
  <c r="G1018" i="5"/>
  <c r="G1019" i="5"/>
  <c r="G1020" i="5"/>
  <c r="G1021" i="5"/>
  <c r="G1022" i="5"/>
  <c r="G1023" i="5"/>
  <c r="G1024" i="5"/>
  <c r="G1025" i="5"/>
  <c r="G1026" i="5"/>
  <c r="G1027" i="5"/>
  <c r="G1028" i="5"/>
  <c r="G1029" i="5"/>
  <c r="G1030" i="5"/>
  <c r="G1031" i="5"/>
  <c r="G1032" i="5"/>
  <c r="G1033" i="5"/>
  <c r="G1034" i="5"/>
  <c r="G1035" i="5"/>
  <c r="G1036" i="5"/>
  <c r="G1037" i="5"/>
  <c r="G1038" i="5"/>
  <c r="G1039" i="5"/>
  <c r="G1040" i="5"/>
  <c r="G1041" i="5"/>
  <c r="G1042" i="5"/>
  <c r="G1043" i="5"/>
  <c r="G1044" i="5"/>
  <c r="G1045" i="5"/>
  <c r="G1046" i="5"/>
  <c r="G1047" i="5"/>
  <c r="G1048" i="5"/>
  <c r="G1049" i="5"/>
  <c r="G1050" i="5"/>
  <c r="G1051" i="5"/>
  <c r="G1052" i="5"/>
  <c r="G1053" i="5"/>
  <c r="G1054" i="5"/>
  <c r="G1055" i="5"/>
  <c r="G1056" i="5"/>
  <c r="G1057" i="5"/>
  <c r="G1058" i="5"/>
  <c r="G1059" i="5"/>
  <c r="G1060" i="5"/>
  <c r="G1061" i="5"/>
  <c r="G1062" i="5"/>
  <c r="G1063" i="5"/>
  <c r="G1064" i="5"/>
  <c r="G1065" i="5"/>
  <c r="G1066" i="5"/>
  <c r="G1067" i="5"/>
  <c r="G1068" i="5"/>
  <c r="G1069" i="5"/>
  <c r="G1070" i="5"/>
  <c r="G1071" i="5"/>
  <c r="G1072" i="5"/>
  <c r="G1073" i="5"/>
  <c r="G1074" i="5"/>
  <c r="G1075" i="5"/>
  <c r="G1076" i="5"/>
  <c r="G1077" i="5"/>
  <c r="G1078" i="5"/>
  <c r="G1079" i="5"/>
  <c r="G1080" i="5"/>
  <c r="G1081" i="5"/>
  <c r="G1082" i="5"/>
  <c r="G1083" i="5"/>
  <c r="G1084" i="5"/>
  <c r="G1085" i="5"/>
  <c r="G1086" i="5"/>
  <c r="G1087" i="5"/>
  <c r="G1088" i="5"/>
  <c r="G1089" i="5"/>
  <c r="G1090" i="5"/>
  <c r="G1091" i="5"/>
  <c r="G1092" i="5"/>
  <c r="G1093" i="5"/>
  <c r="G1094" i="5"/>
  <c r="G1095" i="5"/>
  <c r="G1096" i="5"/>
  <c r="G1097" i="5"/>
  <c r="G1098" i="5"/>
  <c r="G1099" i="5"/>
  <c r="G1100" i="5"/>
  <c r="G1101" i="5"/>
  <c r="G1102" i="5"/>
  <c r="G1103" i="5"/>
  <c r="G1104" i="5"/>
  <c r="G1105" i="5"/>
  <c r="G1106" i="5"/>
  <c r="G1107" i="5"/>
  <c r="G1108" i="5"/>
  <c r="G1109" i="5"/>
  <c r="G1110" i="5"/>
  <c r="G1111" i="5"/>
  <c r="G1112" i="5"/>
  <c r="G1113" i="5"/>
  <c r="G1114" i="5"/>
  <c r="G1115" i="5"/>
  <c r="G1116" i="5"/>
  <c r="G1117" i="5"/>
  <c r="G1118" i="5"/>
  <c r="G1119" i="5"/>
  <c r="G1120" i="5"/>
  <c r="G1121" i="5"/>
  <c r="G1122" i="5"/>
  <c r="G1123" i="5"/>
  <c r="G1124" i="5"/>
  <c r="G1125" i="5"/>
  <c r="G1126" i="5"/>
  <c r="G1127" i="5"/>
  <c r="G1128" i="5"/>
  <c r="G1129" i="5"/>
  <c r="G1130" i="5"/>
  <c r="G1131" i="5"/>
  <c r="G1132" i="5"/>
  <c r="G1133" i="5"/>
  <c r="G1134" i="5"/>
  <c r="G1135" i="5"/>
  <c r="G1136" i="5"/>
  <c r="G1137" i="5"/>
  <c r="G1138" i="5"/>
  <c r="G1139" i="5"/>
  <c r="G1140" i="5"/>
  <c r="G1141" i="5"/>
  <c r="G1142" i="5"/>
  <c r="G1143" i="5"/>
  <c r="G1144" i="5"/>
  <c r="G1145" i="5"/>
  <c r="G1146" i="5"/>
  <c r="G1147" i="5"/>
  <c r="G1148" i="5"/>
  <c r="G1149" i="5"/>
  <c r="G1150" i="5"/>
  <c r="G1151" i="5"/>
  <c r="G1152" i="5"/>
  <c r="G1153" i="5"/>
  <c r="G1154" i="5"/>
  <c r="G1155" i="5"/>
  <c r="G1156" i="5"/>
  <c r="G1157" i="5"/>
  <c r="G1158" i="5"/>
  <c r="G1159" i="5"/>
  <c r="G1160" i="5"/>
  <c r="G1161" i="5"/>
  <c r="G1162" i="5"/>
  <c r="G1163" i="5"/>
  <c r="G1164" i="5"/>
  <c r="G1165" i="5"/>
  <c r="G1166" i="5"/>
  <c r="G1167" i="5"/>
  <c r="G1168" i="5"/>
  <c r="G1169" i="5"/>
  <c r="G1170" i="5"/>
  <c r="G1171" i="5"/>
  <c r="G1172" i="5"/>
  <c r="G1173" i="5"/>
  <c r="G1174" i="5"/>
  <c r="G1175" i="5"/>
  <c r="G1176" i="5"/>
  <c r="G1177" i="5"/>
  <c r="G1178" i="5"/>
  <c r="G1179" i="5"/>
  <c r="G1180" i="5"/>
  <c r="G1181" i="5"/>
  <c r="G1182" i="5"/>
  <c r="G1183" i="5"/>
  <c r="G1184" i="5"/>
  <c r="G1185" i="5"/>
  <c r="G1186" i="5"/>
  <c r="G1187" i="5"/>
  <c r="G1188" i="5"/>
  <c r="G1189" i="5"/>
  <c r="G1190" i="5"/>
  <c r="G1191" i="5"/>
  <c r="G1192" i="5"/>
  <c r="G1193" i="5"/>
  <c r="G1194" i="5"/>
  <c r="G1195" i="5"/>
  <c r="G1196" i="5"/>
  <c r="G1197" i="5"/>
  <c r="G1198" i="5"/>
  <c r="G1199" i="5"/>
  <c r="G1200" i="5"/>
  <c r="G1201" i="5"/>
  <c r="G1202" i="5"/>
  <c r="G1203" i="5"/>
  <c r="G1204" i="5"/>
  <c r="G1205" i="5"/>
  <c r="G1206" i="5"/>
  <c r="G1207" i="5"/>
  <c r="G1208" i="5"/>
  <c r="G1209" i="5"/>
  <c r="G1210" i="5"/>
  <c r="G1211" i="5"/>
  <c r="G1212" i="5"/>
  <c r="G1213" i="5"/>
  <c r="G1214" i="5"/>
  <c r="G1215" i="5"/>
  <c r="G1216" i="5"/>
  <c r="G1217" i="5"/>
  <c r="G1218" i="5"/>
  <c r="G1219" i="5"/>
  <c r="G1220" i="5"/>
  <c r="G1221" i="5"/>
  <c r="G1222" i="5"/>
  <c r="G1223" i="5"/>
  <c r="G1224" i="5"/>
  <c r="G1225" i="5"/>
  <c r="G1226" i="5"/>
  <c r="G1227" i="5"/>
  <c r="G1228" i="5"/>
  <c r="G1229" i="5"/>
  <c r="G1230" i="5"/>
  <c r="G1231" i="5"/>
  <c r="G1232" i="5"/>
  <c r="G1233" i="5"/>
  <c r="G1234" i="5"/>
  <c r="G1235" i="5"/>
  <c r="G1236" i="5"/>
  <c r="G1237" i="5"/>
  <c r="G1238" i="5"/>
  <c r="G1239" i="5"/>
  <c r="G1240" i="5"/>
  <c r="G1241" i="5"/>
  <c r="G1242" i="5"/>
  <c r="G1243" i="5"/>
  <c r="G1244" i="5"/>
  <c r="G1245" i="5"/>
  <c r="G1246" i="5"/>
  <c r="G1247" i="5"/>
  <c r="G1248" i="5"/>
  <c r="G1249" i="5"/>
  <c r="G1250" i="5"/>
  <c r="G1251" i="5"/>
  <c r="G1252" i="5"/>
  <c r="G1253" i="5"/>
  <c r="G1254" i="5"/>
  <c r="G1255" i="5"/>
  <c r="G1256" i="5"/>
  <c r="G1257" i="5"/>
  <c r="G1258" i="5"/>
  <c r="G1259" i="5"/>
  <c r="G1260" i="5"/>
  <c r="G1261" i="5"/>
  <c r="G1262" i="5"/>
  <c r="G1263" i="5"/>
  <c r="G1264" i="5"/>
  <c r="G1265" i="5"/>
  <c r="G1266" i="5"/>
  <c r="G1267" i="5"/>
  <c r="G1268" i="5"/>
  <c r="G1269" i="5"/>
  <c r="G1270" i="5"/>
  <c r="G1271" i="5"/>
  <c r="G1272" i="5"/>
  <c r="G1273" i="5"/>
  <c r="G1274" i="5"/>
  <c r="G1275" i="5"/>
  <c r="G1276" i="5"/>
  <c r="G1277" i="5"/>
  <c r="G1278" i="5"/>
  <c r="G1279" i="5"/>
  <c r="G1280" i="5"/>
  <c r="G1281" i="5"/>
  <c r="G1282" i="5"/>
  <c r="G1283" i="5"/>
  <c r="G1284" i="5"/>
  <c r="G1285" i="5"/>
  <c r="G1286" i="5"/>
  <c r="G1287" i="5"/>
  <c r="G1288" i="5"/>
  <c r="G1289" i="5"/>
  <c r="G1290" i="5"/>
  <c r="G1291" i="5"/>
  <c r="G1292" i="5"/>
  <c r="G1293" i="5"/>
  <c r="G1294" i="5"/>
  <c r="G1295" i="5"/>
  <c r="G1296" i="5"/>
  <c r="G1297" i="5"/>
  <c r="G1298" i="5"/>
  <c r="G1299" i="5"/>
  <c r="G1300" i="5"/>
  <c r="G1301" i="5"/>
  <c r="G1302" i="5"/>
  <c r="G1303" i="5"/>
  <c r="G1304" i="5"/>
  <c r="G1305" i="5"/>
  <c r="G1306" i="5"/>
  <c r="G1307" i="5"/>
  <c r="G1308" i="5"/>
  <c r="G1309" i="5"/>
  <c r="G1310" i="5"/>
  <c r="G1311" i="5"/>
  <c r="G1312" i="5"/>
  <c r="G1313" i="5"/>
  <c r="G1314" i="5"/>
  <c r="G1315" i="5"/>
  <c r="G1316" i="5"/>
  <c r="G1317" i="5"/>
  <c r="G1318" i="5"/>
  <c r="G1319" i="5"/>
  <c r="G1320" i="5"/>
  <c r="G1321" i="5"/>
  <c r="G1322" i="5"/>
  <c r="G1323" i="5"/>
  <c r="G1324" i="5"/>
  <c r="G1325" i="5"/>
  <c r="G1326" i="5"/>
  <c r="G1327" i="5"/>
  <c r="G1328" i="5"/>
  <c r="G1329" i="5"/>
  <c r="G1330" i="5"/>
  <c r="G1331" i="5"/>
  <c r="G1332" i="5"/>
  <c r="G1333" i="5"/>
  <c r="G1334" i="5"/>
  <c r="G1335" i="5"/>
  <c r="G1336" i="5"/>
  <c r="G1337" i="5"/>
  <c r="G1338" i="5"/>
  <c r="G1339" i="5"/>
  <c r="G1340" i="5"/>
  <c r="G1341" i="5"/>
  <c r="G1342" i="5"/>
  <c r="G1343" i="5"/>
  <c r="G1344" i="5"/>
  <c r="G1345" i="5"/>
  <c r="G1346" i="5"/>
  <c r="G1347" i="5"/>
  <c r="G1348" i="5"/>
  <c r="G1349" i="5"/>
  <c r="G1350" i="5"/>
  <c r="G1351" i="5"/>
  <c r="G1352" i="5"/>
  <c r="G1353" i="5"/>
  <c r="G1354" i="5"/>
  <c r="G1355" i="5"/>
  <c r="G1356" i="5"/>
  <c r="G1357" i="5"/>
  <c r="G1358" i="5"/>
  <c r="G1359" i="5"/>
  <c r="G1360" i="5"/>
  <c r="G1361" i="5"/>
  <c r="G1362" i="5"/>
  <c r="G1363" i="5"/>
  <c r="G1364" i="5"/>
  <c r="G1365" i="5"/>
  <c r="G1366" i="5"/>
  <c r="G1367" i="5"/>
  <c r="G1368" i="5"/>
  <c r="G1369" i="5"/>
  <c r="G1370" i="5"/>
  <c r="G1371" i="5"/>
  <c r="G1372" i="5"/>
  <c r="G1373" i="5"/>
  <c r="G1374" i="5"/>
  <c r="G1375" i="5"/>
  <c r="G1376" i="5"/>
  <c r="G1377" i="5"/>
  <c r="G1378" i="5"/>
  <c r="G1379" i="5"/>
  <c r="G1380" i="5"/>
  <c r="G1381" i="5"/>
  <c r="G1382" i="5"/>
  <c r="G1383" i="5"/>
  <c r="G1384" i="5"/>
  <c r="G1385" i="5"/>
  <c r="G1386" i="5"/>
  <c r="G1387" i="5"/>
  <c r="G1388" i="5"/>
  <c r="G1389" i="5"/>
  <c r="G1390" i="5"/>
  <c r="G1391" i="5"/>
  <c r="G1392" i="5"/>
  <c r="G1393" i="5"/>
  <c r="G1394" i="5"/>
  <c r="G1395" i="5"/>
  <c r="G1396" i="5"/>
  <c r="G1397" i="5"/>
  <c r="G1398" i="5"/>
  <c r="G1399" i="5"/>
  <c r="G1400" i="5"/>
  <c r="G1401" i="5"/>
  <c r="G1402" i="5"/>
  <c r="G1403" i="5"/>
  <c r="G1404" i="5"/>
  <c r="G1405" i="5"/>
  <c r="G1406" i="5"/>
  <c r="G1407" i="5"/>
  <c r="G1408" i="5"/>
  <c r="G1409" i="5"/>
  <c r="G1410" i="5"/>
  <c r="G1411" i="5"/>
  <c r="G1412" i="5"/>
  <c r="G1413" i="5"/>
  <c r="G1414" i="5"/>
  <c r="G1415" i="5"/>
  <c r="G1416" i="5"/>
  <c r="G1417" i="5"/>
  <c r="G1418" i="5"/>
  <c r="G1419" i="5"/>
  <c r="G1420" i="5"/>
  <c r="G1421" i="5"/>
  <c r="G1422" i="5"/>
  <c r="G1423" i="5"/>
  <c r="G1424" i="5"/>
  <c r="G1425" i="5"/>
  <c r="G1426" i="5"/>
  <c r="G1427" i="5"/>
  <c r="G1428" i="5"/>
  <c r="G1429" i="5"/>
  <c r="G1430" i="5"/>
  <c r="G1431" i="5"/>
  <c r="G1432" i="5"/>
  <c r="G1433" i="5"/>
  <c r="G1434" i="5"/>
  <c r="G1435" i="5"/>
  <c r="G1436" i="5"/>
  <c r="G1437" i="5"/>
  <c r="G1438" i="5"/>
  <c r="G1439" i="5"/>
  <c r="G1440" i="5"/>
  <c r="G1441" i="5"/>
  <c r="G1442" i="5"/>
  <c r="G1443" i="5"/>
  <c r="G1444" i="5"/>
  <c r="G1445" i="5"/>
  <c r="G1446" i="5"/>
  <c r="G1447" i="5"/>
  <c r="G1448" i="5"/>
  <c r="G1449" i="5"/>
  <c r="G1450" i="5"/>
  <c r="G1451" i="5"/>
  <c r="G1452" i="5"/>
  <c r="G1453" i="5"/>
  <c r="G1454" i="5"/>
  <c r="G1455" i="5"/>
  <c r="G1456" i="5"/>
  <c r="G1457" i="5"/>
  <c r="G1458" i="5"/>
  <c r="G1459" i="5"/>
  <c r="G1460" i="5"/>
  <c r="G1461" i="5"/>
  <c r="G1462" i="5"/>
  <c r="G1463" i="5"/>
  <c r="G1464" i="5"/>
  <c r="G1465" i="5"/>
  <c r="G1466" i="5"/>
  <c r="G1467" i="5"/>
  <c r="G1468" i="5"/>
  <c r="G1469" i="5"/>
  <c r="G1470" i="5"/>
  <c r="G1471" i="5"/>
  <c r="G1472" i="5"/>
  <c r="G1473" i="5"/>
  <c r="G1474" i="5"/>
  <c r="G1475" i="5"/>
  <c r="G1476" i="5"/>
  <c r="G1477" i="5"/>
  <c r="G1478" i="5"/>
  <c r="G1479" i="5"/>
  <c r="G1480" i="5"/>
  <c r="G1481" i="5"/>
  <c r="G1482" i="5"/>
  <c r="G1483" i="5"/>
  <c r="G1484" i="5"/>
  <c r="G1485" i="5"/>
  <c r="G1486" i="5"/>
  <c r="G1487" i="5"/>
  <c r="G1488" i="5"/>
  <c r="G1489" i="5"/>
  <c r="G1490" i="5"/>
  <c r="G1491" i="5"/>
  <c r="G1492" i="5"/>
  <c r="G1493" i="5"/>
  <c r="G1494" i="5"/>
  <c r="G1495" i="5"/>
  <c r="G1496" i="5"/>
  <c r="G1497" i="5"/>
  <c r="G1498" i="5"/>
  <c r="G1499" i="5"/>
  <c r="G1500" i="5"/>
  <c r="G1501" i="5"/>
  <c r="G1502" i="5"/>
  <c r="G1503" i="5"/>
  <c r="G1504" i="5"/>
  <c r="G1505" i="5"/>
  <c r="G1506" i="5"/>
  <c r="G1507" i="5"/>
  <c r="G1508" i="5"/>
  <c r="G1509" i="5"/>
  <c r="G1510" i="5"/>
  <c r="G1511" i="5"/>
  <c r="G1512" i="5"/>
  <c r="G1513" i="5"/>
  <c r="G1514" i="5"/>
  <c r="G1515" i="5"/>
  <c r="G1516" i="5"/>
  <c r="G1517" i="5"/>
  <c r="G1518" i="5"/>
  <c r="G1519" i="5"/>
  <c r="G1520" i="5"/>
  <c r="G1521" i="5"/>
  <c r="G1522" i="5"/>
  <c r="G1523" i="5"/>
  <c r="G1524" i="5"/>
  <c r="G1525" i="5"/>
  <c r="G1526" i="5"/>
  <c r="G1527" i="5"/>
  <c r="G1528" i="5"/>
  <c r="G1529" i="5"/>
  <c r="G1530" i="5"/>
  <c r="G1531" i="5"/>
  <c r="G1532" i="5"/>
  <c r="G1533" i="5"/>
  <c r="G1534" i="5"/>
  <c r="G1535" i="5"/>
  <c r="G1536" i="5"/>
  <c r="G1537" i="5"/>
  <c r="G1538" i="5"/>
  <c r="G1539" i="5"/>
  <c r="G1540" i="5"/>
  <c r="G1541" i="5"/>
  <c r="G1542" i="5"/>
  <c r="G1543" i="5"/>
  <c r="G1544" i="5"/>
  <c r="G1545" i="5"/>
  <c r="G1546" i="5"/>
  <c r="G1547" i="5"/>
  <c r="G1548" i="5"/>
  <c r="G1549" i="5"/>
  <c r="G1550" i="5"/>
  <c r="G1551" i="5"/>
  <c r="G1552" i="5"/>
  <c r="G1553" i="5"/>
  <c r="G1554" i="5"/>
  <c r="G1555" i="5"/>
  <c r="G1556" i="5"/>
  <c r="G1557" i="5"/>
  <c r="G1558" i="5"/>
  <c r="G1559" i="5"/>
  <c r="G1560" i="5"/>
  <c r="G1561" i="5"/>
  <c r="G1562" i="5"/>
  <c r="G1563" i="5"/>
  <c r="G1564" i="5"/>
  <c r="G1565" i="5"/>
  <c r="G1566" i="5"/>
  <c r="G1567" i="5"/>
  <c r="G1568" i="5"/>
  <c r="G1569" i="5"/>
  <c r="G1570" i="5"/>
  <c r="G1571" i="5"/>
  <c r="G1572" i="5"/>
  <c r="G1573" i="5"/>
  <c r="G1574" i="5"/>
  <c r="G1575" i="5"/>
  <c r="G1576" i="5"/>
  <c r="G1577" i="5"/>
  <c r="G1578" i="5"/>
  <c r="G1579" i="5"/>
  <c r="G1580" i="5"/>
  <c r="G1581" i="5"/>
  <c r="G1582" i="5"/>
  <c r="G1583" i="5"/>
  <c r="G1584" i="5"/>
  <c r="G1585" i="5"/>
  <c r="G1586" i="5"/>
  <c r="G1587" i="5"/>
  <c r="G1588" i="5"/>
  <c r="G1589" i="5"/>
  <c r="G1590" i="5"/>
  <c r="G1591" i="5"/>
  <c r="G1592" i="5"/>
  <c r="G1593" i="5"/>
  <c r="G1594" i="5"/>
  <c r="G1595" i="5"/>
  <c r="G1596" i="5"/>
  <c r="G1597" i="5"/>
  <c r="G1598" i="5"/>
  <c r="G1599" i="5"/>
  <c r="G1600" i="5"/>
  <c r="G1601" i="5"/>
  <c r="G1602" i="5"/>
  <c r="G1603" i="5"/>
  <c r="G1604" i="5"/>
  <c r="G1605" i="5"/>
  <c r="G1606" i="5"/>
  <c r="G1607" i="5"/>
  <c r="G1608" i="5"/>
  <c r="G1609" i="5"/>
  <c r="G1610" i="5"/>
  <c r="G1611" i="5"/>
  <c r="G1612" i="5"/>
  <c r="G1613" i="5"/>
  <c r="G1614" i="5"/>
  <c r="G1615" i="5"/>
  <c r="G1616" i="5"/>
  <c r="G1617" i="5"/>
  <c r="G1618" i="5"/>
  <c r="G1619" i="5"/>
  <c r="G1620" i="5"/>
  <c r="G1621" i="5"/>
  <c r="G1622" i="5"/>
  <c r="G1623" i="5"/>
  <c r="G1624" i="5"/>
  <c r="G1625" i="5"/>
  <c r="G1626" i="5"/>
  <c r="G1627" i="5"/>
  <c r="G1628" i="5"/>
  <c r="G1629" i="5"/>
  <c r="G1630" i="5"/>
  <c r="G1631" i="5"/>
  <c r="G1632" i="5"/>
  <c r="G1633" i="5"/>
  <c r="G1634" i="5"/>
  <c r="G1635" i="5"/>
  <c r="G1636" i="5"/>
  <c r="G1637" i="5"/>
  <c r="G1638" i="5"/>
  <c r="G1639" i="5"/>
  <c r="G1640" i="5"/>
  <c r="G1641" i="5"/>
  <c r="G1642" i="5"/>
  <c r="G1643" i="5"/>
  <c r="G1644" i="5"/>
  <c r="G1645" i="5"/>
  <c r="G1646" i="5"/>
  <c r="G1647" i="5"/>
  <c r="G1648" i="5"/>
  <c r="G1649" i="5"/>
  <c r="G1650" i="5"/>
  <c r="G1651" i="5"/>
  <c r="G1652" i="5"/>
  <c r="G1653" i="5"/>
  <c r="G1654" i="5"/>
  <c r="G1655" i="5"/>
  <c r="G1656" i="5"/>
  <c r="G1657" i="5"/>
  <c r="G1658" i="5"/>
  <c r="G1659" i="5"/>
  <c r="G1660" i="5"/>
  <c r="G1661" i="5"/>
  <c r="G1662" i="5"/>
  <c r="G1663" i="5"/>
  <c r="G1664" i="5"/>
  <c r="G1665" i="5"/>
  <c r="G1666" i="5"/>
  <c r="G1667" i="5"/>
  <c r="G1668" i="5"/>
  <c r="G1669" i="5"/>
  <c r="G1670" i="5"/>
  <c r="G1671" i="5"/>
  <c r="G1672" i="5"/>
  <c r="G1673" i="5"/>
  <c r="G1674" i="5"/>
  <c r="G1675" i="5"/>
  <c r="G1676" i="5"/>
  <c r="G1677" i="5"/>
  <c r="G1678" i="5"/>
  <c r="G1679" i="5"/>
  <c r="G1680" i="5"/>
  <c r="G1681" i="5"/>
  <c r="G1682" i="5"/>
  <c r="G1683" i="5"/>
  <c r="G1684" i="5"/>
  <c r="G1685" i="5"/>
  <c r="G1686" i="5"/>
  <c r="G1687" i="5"/>
  <c r="G1688" i="5"/>
  <c r="G1689" i="5"/>
  <c r="G1690" i="5"/>
  <c r="G1691" i="5"/>
  <c r="G1692" i="5"/>
  <c r="G1693" i="5"/>
  <c r="G1694" i="5"/>
  <c r="G1695" i="5"/>
  <c r="G1696" i="5"/>
  <c r="G1697" i="5"/>
  <c r="G1698" i="5"/>
  <c r="G1699" i="5"/>
  <c r="G1700" i="5"/>
  <c r="G1701" i="5"/>
  <c r="G1702" i="5"/>
  <c r="G1703" i="5"/>
  <c r="G1704" i="5"/>
  <c r="G1705" i="5"/>
  <c r="G1706" i="5"/>
  <c r="G1707" i="5"/>
  <c r="G1708" i="5"/>
  <c r="G1709" i="5"/>
  <c r="G1710" i="5"/>
  <c r="G1711" i="5"/>
  <c r="G1712" i="5"/>
  <c r="G1713" i="5"/>
  <c r="G1714" i="5"/>
  <c r="G1715" i="5"/>
  <c r="G1716" i="5"/>
  <c r="G1717" i="5"/>
  <c r="G1718" i="5"/>
  <c r="G1719" i="5"/>
  <c r="G1720" i="5"/>
  <c r="G1721" i="5"/>
  <c r="G1722" i="5"/>
  <c r="G1723" i="5"/>
  <c r="G1724" i="5"/>
  <c r="G1725" i="5"/>
  <c r="G1726" i="5"/>
  <c r="G1727" i="5"/>
  <c r="G1728" i="5"/>
  <c r="G1729" i="5"/>
  <c r="G1730" i="5"/>
  <c r="G1731" i="5"/>
  <c r="G1732" i="5"/>
  <c r="G1733" i="5"/>
  <c r="G1734" i="5"/>
  <c r="G1735" i="5"/>
  <c r="G1736" i="5"/>
  <c r="G1737" i="5"/>
  <c r="G1738" i="5"/>
  <c r="G1739" i="5"/>
  <c r="G1740" i="5"/>
  <c r="G1741" i="5"/>
  <c r="G1742" i="5"/>
  <c r="G1743" i="5"/>
  <c r="G1744" i="5"/>
  <c r="G1745" i="5"/>
  <c r="G1746" i="5"/>
  <c r="G1747" i="5"/>
  <c r="G1748" i="5"/>
  <c r="G1749" i="5"/>
  <c r="G1750" i="5"/>
  <c r="G1751" i="5"/>
  <c r="G1752" i="5"/>
  <c r="G1753" i="5"/>
  <c r="G1754" i="5"/>
  <c r="G1755" i="5"/>
  <c r="G1756" i="5"/>
  <c r="G1757" i="5"/>
  <c r="G1758" i="5"/>
  <c r="G1759" i="5"/>
  <c r="G1760" i="5"/>
  <c r="G1761" i="5"/>
  <c r="G1762" i="5"/>
  <c r="G1763" i="5"/>
  <c r="G1764" i="5"/>
  <c r="G1765" i="5"/>
  <c r="G1766" i="5"/>
  <c r="G1767" i="5"/>
  <c r="G1768" i="5"/>
  <c r="G1769" i="5"/>
  <c r="G1770" i="5"/>
  <c r="G1771" i="5"/>
  <c r="G1772" i="5"/>
  <c r="G1773" i="5"/>
  <c r="G1774" i="5"/>
  <c r="G1775" i="5"/>
  <c r="G1776" i="5"/>
  <c r="G1777" i="5"/>
  <c r="G1778" i="5"/>
  <c r="G1779" i="5"/>
  <c r="G1780" i="5"/>
  <c r="G1781" i="5"/>
  <c r="G1782" i="5"/>
  <c r="G1783" i="5"/>
  <c r="G1784" i="5"/>
  <c r="G1785" i="5"/>
  <c r="G1786" i="5"/>
  <c r="G1787" i="5"/>
  <c r="G1788" i="5"/>
  <c r="G1789" i="5"/>
  <c r="G1790" i="5"/>
  <c r="G1791" i="5"/>
  <c r="G1792" i="5"/>
  <c r="G1793" i="5"/>
  <c r="G1794" i="5"/>
  <c r="G1795" i="5"/>
  <c r="G1796" i="5"/>
  <c r="G1797" i="5"/>
  <c r="G1798" i="5"/>
  <c r="G1799" i="5"/>
  <c r="G1800" i="5"/>
  <c r="G1801" i="5"/>
  <c r="G1802" i="5"/>
  <c r="G1803" i="5"/>
  <c r="G1804" i="5"/>
  <c r="G1805" i="5"/>
  <c r="G1806" i="5"/>
  <c r="G1807" i="5"/>
  <c r="G1808" i="5"/>
  <c r="G1809" i="5"/>
  <c r="G1810" i="5"/>
  <c r="G1811" i="5"/>
  <c r="G1812" i="5"/>
  <c r="G1813" i="5"/>
  <c r="G1814" i="5"/>
  <c r="G1815" i="5"/>
  <c r="G1816" i="5"/>
  <c r="G1817" i="5"/>
  <c r="G1818" i="5"/>
  <c r="G1819" i="5"/>
  <c r="G1820" i="5"/>
  <c r="G1821" i="5"/>
  <c r="G1822" i="5"/>
  <c r="G1823" i="5"/>
  <c r="G1824" i="5"/>
  <c r="G1825" i="5"/>
  <c r="G1826" i="5"/>
  <c r="G1827" i="5"/>
  <c r="G1828" i="5"/>
  <c r="G1829" i="5"/>
  <c r="G1830" i="5"/>
  <c r="G1831" i="5"/>
  <c r="G1832" i="5"/>
  <c r="G1833" i="5"/>
  <c r="G1834" i="5"/>
  <c r="G1835" i="5"/>
  <c r="G1836" i="5"/>
  <c r="G1837" i="5"/>
  <c r="G1838" i="5"/>
  <c r="G1839" i="5"/>
  <c r="G1840" i="5"/>
  <c r="G1841" i="5"/>
  <c r="G1842" i="5"/>
  <c r="G1843" i="5"/>
  <c r="G1844" i="5"/>
  <c r="G1845" i="5"/>
  <c r="G1846" i="5"/>
  <c r="G1847" i="5"/>
  <c r="G1848" i="5"/>
  <c r="G1849" i="5"/>
  <c r="G1850" i="5"/>
  <c r="G1851" i="5"/>
  <c r="G1852" i="5"/>
  <c r="G1853" i="5"/>
  <c r="G1854" i="5"/>
  <c r="G1855" i="5"/>
  <c r="G1856" i="5"/>
  <c r="G1857" i="5"/>
  <c r="G1858" i="5"/>
  <c r="G1859" i="5"/>
  <c r="G1860" i="5"/>
  <c r="G1861" i="5"/>
  <c r="G1862" i="5"/>
  <c r="G1863" i="5"/>
  <c r="G1864" i="5"/>
  <c r="G1865" i="5"/>
  <c r="G1866" i="5"/>
  <c r="G1867" i="5"/>
  <c r="G1868" i="5"/>
  <c r="G1869" i="5"/>
  <c r="G1870" i="5"/>
  <c r="G1871" i="5"/>
  <c r="G1872" i="5"/>
  <c r="G1873" i="5"/>
  <c r="G1874" i="5"/>
  <c r="G1875" i="5"/>
  <c r="G1876" i="5"/>
  <c r="G1877" i="5"/>
  <c r="G1878" i="5"/>
  <c r="G1879" i="5"/>
  <c r="G1880" i="5"/>
  <c r="G1881" i="5"/>
  <c r="G1882" i="5"/>
  <c r="G1883" i="5"/>
  <c r="G1884" i="5"/>
  <c r="G1885" i="5"/>
  <c r="G1886" i="5"/>
  <c r="G1887" i="5"/>
  <c r="G1888" i="5"/>
  <c r="G1889" i="5"/>
  <c r="G1890" i="5"/>
  <c r="G1891" i="5"/>
  <c r="G1892" i="5"/>
  <c r="G1893" i="5"/>
  <c r="G1894" i="5"/>
  <c r="G1895" i="5"/>
  <c r="G1896" i="5"/>
  <c r="G1897" i="5"/>
  <c r="G1898" i="5"/>
  <c r="G1899" i="5"/>
  <c r="G1900" i="5"/>
  <c r="G1901" i="5"/>
  <c r="G1902" i="5"/>
  <c r="G1903" i="5"/>
  <c r="G1904" i="5"/>
  <c r="G1905" i="5"/>
  <c r="G1906" i="5"/>
  <c r="G1907" i="5"/>
  <c r="G1908" i="5"/>
  <c r="G1909" i="5"/>
  <c r="G1910" i="5"/>
  <c r="G1911" i="5"/>
  <c r="G1912" i="5"/>
  <c r="G1913" i="5"/>
  <c r="G1914" i="5"/>
  <c r="G1915" i="5"/>
  <c r="G1916" i="5"/>
  <c r="G1917" i="5"/>
  <c r="G1918" i="5"/>
  <c r="G1919" i="5"/>
  <c r="G1920" i="5"/>
  <c r="G1921" i="5"/>
  <c r="G1922" i="5"/>
  <c r="G1923" i="5"/>
  <c r="G1924" i="5"/>
  <c r="G1925" i="5"/>
  <c r="G1926" i="5"/>
  <c r="G1927" i="5"/>
  <c r="G1928" i="5"/>
  <c r="G1929" i="5"/>
  <c r="G1930" i="5"/>
  <c r="G1931" i="5"/>
  <c r="G1932" i="5"/>
  <c r="G1933" i="5"/>
  <c r="G1934" i="5"/>
  <c r="G1935" i="5"/>
  <c r="G1936" i="5"/>
  <c r="G1937" i="5"/>
  <c r="G1938" i="5"/>
  <c r="G1939" i="5"/>
  <c r="G1940" i="5"/>
  <c r="G1941" i="5"/>
  <c r="G1942" i="5"/>
  <c r="G1943" i="5"/>
  <c r="G1944" i="5"/>
  <c r="G1945" i="5"/>
  <c r="G1946" i="5"/>
  <c r="G1947" i="5"/>
  <c r="G1948" i="5"/>
  <c r="G1949" i="5"/>
  <c r="G1950" i="5"/>
  <c r="G1951" i="5"/>
  <c r="G1952" i="5"/>
  <c r="G1953" i="5"/>
  <c r="G1954" i="5"/>
  <c r="G1955" i="5"/>
  <c r="G1956" i="5"/>
  <c r="G1957" i="5"/>
  <c r="G1958" i="5"/>
  <c r="G1959" i="5"/>
  <c r="G1960" i="5"/>
  <c r="G1961" i="5"/>
  <c r="G1962" i="5"/>
  <c r="G1963" i="5"/>
  <c r="G1964" i="5"/>
  <c r="G1965" i="5"/>
  <c r="G1966" i="5"/>
  <c r="G1967" i="5"/>
  <c r="G1968" i="5"/>
  <c r="G1969" i="5"/>
  <c r="G1970" i="5"/>
  <c r="G1971" i="5"/>
  <c r="G1972" i="5"/>
  <c r="G1973" i="5"/>
  <c r="G1974" i="5"/>
  <c r="G1975" i="5"/>
  <c r="G1976" i="5"/>
  <c r="G1977" i="5"/>
  <c r="G1978" i="5"/>
  <c r="G1979" i="5"/>
  <c r="G1980" i="5"/>
  <c r="G1981" i="5"/>
  <c r="G1982" i="5"/>
  <c r="G1983" i="5"/>
  <c r="G1984" i="5"/>
  <c r="G1985" i="5"/>
  <c r="G1986" i="5"/>
  <c r="G1987" i="5"/>
  <c r="G1988" i="5"/>
  <c r="G1989" i="5"/>
  <c r="G1990" i="5"/>
  <c r="G1991" i="5"/>
  <c r="G1992" i="5"/>
  <c r="G1993" i="5"/>
  <c r="G1994" i="5"/>
  <c r="G1995" i="5"/>
  <c r="G1996" i="5"/>
  <c r="G1997" i="5"/>
  <c r="G1998" i="5"/>
  <c r="G1999" i="5"/>
  <c r="G2000" i="5"/>
  <c r="G2001" i="5"/>
  <c r="G2002" i="5"/>
  <c r="G2003" i="5"/>
  <c r="G2004" i="5"/>
  <c r="G2005" i="5"/>
  <c r="G2006" i="5"/>
  <c r="G2007" i="5"/>
  <c r="G2008" i="5"/>
  <c r="G2009" i="5"/>
  <c r="G2010" i="5"/>
  <c r="G2011" i="5"/>
  <c r="G2012" i="5"/>
  <c r="G2013" i="5"/>
  <c r="G2014" i="5"/>
  <c r="G2015" i="5"/>
  <c r="G2016" i="5"/>
  <c r="G2017" i="5"/>
  <c r="G2018" i="5"/>
  <c r="G2019" i="5"/>
  <c r="G2020" i="5"/>
  <c r="G2021" i="5"/>
  <c r="G2022" i="5"/>
  <c r="G2023" i="5"/>
  <c r="G2024" i="5"/>
  <c r="G2025" i="5"/>
  <c r="G2026" i="5"/>
  <c r="G2027" i="5"/>
  <c r="G2028" i="5"/>
  <c r="G2029" i="5"/>
  <c r="G2030" i="5"/>
  <c r="G2031" i="5"/>
  <c r="G2032" i="5"/>
  <c r="G2033" i="5"/>
  <c r="G2034" i="5"/>
  <c r="G2035" i="5"/>
  <c r="G2036" i="5"/>
  <c r="G2037" i="5"/>
  <c r="G2038" i="5"/>
  <c r="G2039" i="5"/>
  <c r="G2040" i="5"/>
  <c r="G2041" i="5"/>
  <c r="G2042" i="5"/>
  <c r="G2043" i="5"/>
  <c r="G2044" i="5"/>
  <c r="G2045" i="5"/>
  <c r="G2046" i="5"/>
  <c r="G2047" i="5"/>
  <c r="G2048" i="5"/>
  <c r="G2049" i="5"/>
  <c r="G2050" i="5"/>
  <c r="G2051" i="5"/>
  <c r="G2052" i="5"/>
  <c r="G2053" i="5"/>
  <c r="G2054" i="5"/>
  <c r="G2055" i="5"/>
  <c r="G2056" i="5"/>
  <c r="G2057" i="5"/>
  <c r="G2058" i="5"/>
  <c r="G2059" i="5"/>
  <c r="G2060" i="5"/>
  <c r="G2061" i="5"/>
  <c r="G2062" i="5"/>
  <c r="G2063" i="5"/>
  <c r="G2064" i="5"/>
  <c r="G2065" i="5"/>
  <c r="G2066" i="5"/>
  <c r="G2067" i="5"/>
  <c r="G2068" i="5"/>
  <c r="G2069" i="5"/>
  <c r="G2070" i="5"/>
  <c r="G2071" i="5"/>
  <c r="G2072" i="5"/>
  <c r="G2073" i="5"/>
  <c r="G2074" i="5"/>
  <c r="G2075" i="5"/>
  <c r="G2076" i="5"/>
  <c r="G2077" i="5"/>
  <c r="G2078" i="5"/>
  <c r="G2079" i="5"/>
  <c r="G2080" i="5"/>
  <c r="G2081" i="5"/>
  <c r="G2082" i="5"/>
  <c r="G2083" i="5"/>
  <c r="G2084" i="5"/>
  <c r="G2085" i="5"/>
  <c r="G2086" i="5"/>
  <c r="G2087" i="5"/>
  <c r="G2088" i="5"/>
  <c r="G2089" i="5"/>
  <c r="G2090" i="5"/>
  <c r="G2091" i="5"/>
  <c r="G2092" i="5"/>
  <c r="G2093" i="5"/>
  <c r="G2094" i="5"/>
  <c r="G2095" i="5"/>
  <c r="G2096" i="5"/>
  <c r="G2097" i="5"/>
  <c r="G2098" i="5"/>
  <c r="G2099" i="5"/>
  <c r="G2100" i="5"/>
  <c r="G2101" i="5"/>
  <c r="G2102" i="5"/>
  <c r="G2103" i="5"/>
  <c r="G2104" i="5"/>
  <c r="G2105" i="5"/>
  <c r="G2106" i="5"/>
  <c r="G2107" i="5"/>
  <c r="G2108" i="5"/>
  <c r="G2109" i="5"/>
  <c r="G2110" i="5"/>
  <c r="G2111" i="5"/>
  <c r="G2112" i="5"/>
  <c r="G2113" i="5"/>
  <c r="G2114" i="5"/>
  <c r="G2115" i="5"/>
  <c r="G2116" i="5"/>
  <c r="G2117" i="5"/>
  <c r="G2118" i="5"/>
  <c r="G2119" i="5"/>
  <c r="G2120" i="5"/>
  <c r="G2121" i="5"/>
  <c r="G2122" i="5"/>
  <c r="G2123" i="5"/>
  <c r="G2124" i="5"/>
  <c r="G2125" i="5"/>
  <c r="G2126" i="5"/>
  <c r="G2127" i="5"/>
  <c r="G2128" i="5"/>
  <c r="G2129" i="5"/>
  <c r="G2130" i="5"/>
  <c r="G2131" i="5"/>
  <c r="G2132" i="5"/>
  <c r="G2133" i="5"/>
  <c r="G2134" i="5"/>
  <c r="G2135" i="5"/>
  <c r="G2136" i="5"/>
  <c r="G2137" i="5"/>
  <c r="G2138" i="5"/>
  <c r="G2139" i="5"/>
  <c r="G2140" i="5"/>
  <c r="G2141" i="5"/>
  <c r="G2142" i="5"/>
  <c r="G2143" i="5"/>
  <c r="G2144" i="5"/>
  <c r="G2145" i="5"/>
  <c r="G2146" i="5"/>
  <c r="G2147" i="5"/>
  <c r="G2148" i="5"/>
  <c r="G2149" i="5"/>
  <c r="G2150" i="5"/>
  <c r="G2151" i="5"/>
  <c r="G2152" i="5"/>
  <c r="G2153" i="5"/>
  <c r="G2154" i="5"/>
  <c r="G2155" i="5"/>
  <c r="G2156" i="5"/>
  <c r="G2157" i="5"/>
  <c r="G2158" i="5"/>
  <c r="G2159" i="5"/>
  <c r="G2160" i="5"/>
  <c r="G2161" i="5"/>
  <c r="G2162" i="5"/>
  <c r="G2163" i="5"/>
  <c r="G2164" i="5"/>
  <c r="G2165" i="5"/>
  <c r="G2166" i="5"/>
  <c r="G2167" i="5"/>
  <c r="G2168" i="5"/>
  <c r="G2169" i="5"/>
  <c r="G2170" i="5"/>
  <c r="G2171" i="5"/>
  <c r="G2172" i="5"/>
  <c r="G2173" i="5"/>
  <c r="G2174" i="5"/>
  <c r="G2175" i="5"/>
  <c r="G2176" i="5"/>
  <c r="G2177" i="5"/>
  <c r="G2178" i="5"/>
  <c r="G2179" i="5"/>
  <c r="G2180" i="5"/>
  <c r="G2181" i="5"/>
  <c r="G2182" i="5"/>
  <c r="G2183" i="5"/>
  <c r="G2184" i="5"/>
  <c r="G2185" i="5"/>
  <c r="G2186" i="5"/>
  <c r="G2187" i="5"/>
  <c r="G2188" i="5"/>
  <c r="G2189" i="5"/>
  <c r="G2190" i="5"/>
  <c r="G2191" i="5"/>
  <c r="G2192" i="5"/>
  <c r="G2193" i="5"/>
  <c r="G2194" i="5"/>
  <c r="G2195" i="5"/>
  <c r="G2196" i="5"/>
  <c r="G2197" i="5"/>
  <c r="G2198" i="5"/>
  <c r="G2199" i="5"/>
  <c r="G2200" i="5"/>
  <c r="G2201" i="5"/>
  <c r="G2202" i="5"/>
  <c r="G2203" i="5"/>
  <c r="G2204" i="5"/>
  <c r="G2205" i="5"/>
  <c r="G2206" i="5"/>
  <c r="G2207" i="5"/>
  <c r="G2208" i="5"/>
  <c r="G2209" i="5"/>
  <c r="G2210" i="5"/>
  <c r="G2211" i="5"/>
  <c r="G2212" i="5"/>
  <c r="G2213" i="5"/>
  <c r="G2214" i="5"/>
  <c r="G2215" i="5"/>
  <c r="G2216" i="5"/>
  <c r="G2217" i="5"/>
  <c r="G2218" i="5"/>
  <c r="G2219" i="5"/>
  <c r="G2220" i="5"/>
  <c r="G2221" i="5"/>
  <c r="G2222" i="5"/>
  <c r="G2223" i="5"/>
  <c r="G2224" i="5"/>
  <c r="G2225" i="5"/>
  <c r="G2226" i="5"/>
  <c r="G2227" i="5"/>
  <c r="G2228" i="5"/>
  <c r="G2229" i="5"/>
  <c r="G2230" i="5"/>
  <c r="G2231" i="5"/>
  <c r="G2232" i="5"/>
  <c r="G2233" i="5"/>
  <c r="G2234" i="5"/>
  <c r="G2235" i="5"/>
  <c r="G2236" i="5"/>
  <c r="G2237" i="5"/>
  <c r="G2238" i="5"/>
  <c r="G2239" i="5"/>
  <c r="G2240" i="5"/>
  <c r="G2241" i="5"/>
  <c r="G2242" i="5"/>
  <c r="G2243" i="5"/>
  <c r="G2244" i="5"/>
  <c r="G2245" i="5"/>
  <c r="G2246" i="5"/>
  <c r="G2247" i="5"/>
  <c r="G2248" i="5"/>
  <c r="G2249" i="5"/>
  <c r="G2250" i="5"/>
  <c r="G2251" i="5"/>
  <c r="G2252" i="5"/>
  <c r="G2253" i="5"/>
  <c r="G2254" i="5"/>
  <c r="G2255" i="5"/>
  <c r="G2256" i="5"/>
  <c r="G2257" i="5"/>
  <c r="G2258" i="5"/>
  <c r="G2259" i="5"/>
  <c r="G2260" i="5"/>
  <c r="G2261" i="5"/>
  <c r="G2262" i="5"/>
  <c r="G2263" i="5"/>
  <c r="G2264" i="5"/>
  <c r="G2265" i="5"/>
  <c r="G2266" i="5"/>
  <c r="G2267" i="5"/>
  <c r="G2268" i="5"/>
  <c r="G2269" i="5"/>
  <c r="G2270" i="5"/>
  <c r="G2271" i="5"/>
  <c r="G2272" i="5"/>
  <c r="G2273" i="5"/>
  <c r="G2274" i="5"/>
  <c r="G2275" i="5"/>
  <c r="G2276" i="5"/>
  <c r="G2277" i="5"/>
  <c r="G2278" i="5"/>
  <c r="G2279" i="5"/>
  <c r="G2280" i="5"/>
  <c r="G2281" i="5"/>
  <c r="G2282" i="5"/>
  <c r="G2283" i="5"/>
  <c r="G2284" i="5"/>
  <c r="G2285" i="5"/>
  <c r="G2286" i="5"/>
  <c r="G2287" i="5"/>
  <c r="G2288" i="5"/>
  <c r="G2289" i="5"/>
  <c r="G2290" i="5"/>
  <c r="G2291" i="5"/>
  <c r="G2292" i="5"/>
  <c r="G2293" i="5"/>
  <c r="G2294" i="5"/>
  <c r="G2295" i="5"/>
  <c r="G2296" i="5"/>
  <c r="G2297" i="5"/>
  <c r="G2298" i="5"/>
  <c r="G2299" i="5"/>
  <c r="G2300" i="5"/>
  <c r="G2301" i="5"/>
  <c r="G2302" i="5"/>
  <c r="G2303" i="5"/>
  <c r="G2304" i="5"/>
  <c r="G2305" i="5"/>
  <c r="G2306" i="5"/>
  <c r="G2307" i="5"/>
  <c r="G2308" i="5"/>
  <c r="G2309" i="5"/>
  <c r="G2310" i="5"/>
  <c r="G2311" i="5"/>
  <c r="G2312" i="5"/>
  <c r="G2313" i="5"/>
  <c r="G2314" i="5"/>
  <c r="G2315" i="5"/>
  <c r="G2316" i="5"/>
  <c r="G2317" i="5"/>
  <c r="G2318" i="5"/>
  <c r="G2319" i="5"/>
  <c r="G2320" i="5"/>
  <c r="G2321" i="5"/>
  <c r="G2322" i="5"/>
  <c r="G2323" i="5"/>
  <c r="G2324" i="5"/>
  <c r="G2325" i="5"/>
  <c r="G2326" i="5"/>
  <c r="G2327" i="5"/>
  <c r="G2328" i="5"/>
  <c r="G2329" i="5"/>
  <c r="G2330" i="5"/>
  <c r="G2331" i="5"/>
  <c r="G2332" i="5"/>
  <c r="G2333" i="5"/>
  <c r="G2334" i="5"/>
  <c r="G2335" i="5"/>
  <c r="G2336" i="5"/>
  <c r="G2337" i="5"/>
  <c r="G2338" i="5"/>
  <c r="G2339" i="5"/>
  <c r="G2340" i="5"/>
  <c r="G2341" i="5"/>
  <c r="G2342" i="5"/>
  <c r="G2343" i="5"/>
  <c r="G2344" i="5"/>
  <c r="G2345" i="5"/>
  <c r="G2346" i="5"/>
  <c r="G2347" i="5"/>
  <c r="G2348" i="5"/>
  <c r="G2349" i="5"/>
  <c r="G2350" i="5"/>
  <c r="G2351" i="5"/>
  <c r="G2352" i="5"/>
  <c r="G2353" i="5"/>
  <c r="G2354" i="5"/>
  <c r="G2355" i="5"/>
  <c r="G2356" i="5"/>
  <c r="G2357" i="5"/>
  <c r="G2358" i="5"/>
  <c r="G2359" i="5"/>
  <c r="G2360" i="5"/>
  <c r="G2361" i="5"/>
  <c r="G2362" i="5"/>
  <c r="G2363" i="5"/>
  <c r="G2364" i="5"/>
  <c r="G2365" i="5"/>
  <c r="G2366" i="5"/>
  <c r="G2367" i="5"/>
  <c r="G2368" i="5"/>
  <c r="G2369" i="5"/>
  <c r="G2370" i="5"/>
  <c r="G2371" i="5"/>
  <c r="G2372" i="5"/>
  <c r="G2373" i="5"/>
  <c r="G2374" i="5"/>
  <c r="G2375" i="5"/>
  <c r="G2376" i="5"/>
  <c r="G2377" i="5"/>
  <c r="G2378" i="5"/>
  <c r="G2379" i="5"/>
  <c r="G2380" i="5"/>
  <c r="G2381" i="5"/>
  <c r="G2382" i="5"/>
  <c r="G2383" i="5"/>
  <c r="G2384" i="5"/>
  <c r="G2385" i="5"/>
  <c r="G2386" i="5"/>
  <c r="G2387" i="5"/>
  <c r="G2388" i="5"/>
  <c r="G2389" i="5"/>
  <c r="G2390" i="5"/>
  <c r="G2391" i="5"/>
  <c r="G2392" i="5"/>
  <c r="G2393" i="5"/>
  <c r="G2394" i="5"/>
  <c r="G2395" i="5"/>
  <c r="G2396" i="5"/>
  <c r="G2397" i="5"/>
  <c r="G2398" i="5"/>
  <c r="G2399" i="5"/>
  <c r="G2400" i="5"/>
  <c r="G2401" i="5"/>
  <c r="G2402" i="5"/>
  <c r="G2403" i="5"/>
  <c r="G2404" i="5"/>
  <c r="G2405" i="5"/>
  <c r="G2406" i="5"/>
  <c r="G2407" i="5"/>
  <c r="G2408" i="5"/>
  <c r="G2409" i="5"/>
  <c r="G2410" i="5"/>
  <c r="G2411" i="5"/>
  <c r="G2412" i="5"/>
  <c r="G2413" i="5"/>
  <c r="G2414" i="5"/>
  <c r="G2415" i="5"/>
  <c r="G2416" i="5"/>
  <c r="G2417" i="5"/>
  <c r="G2418" i="5"/>
  <c r="G2419" i="5"/>
  <c r="G2420" i="5"/>
  <c r="G2421" i="5"/>
  <c r="G2422" i="5"/>
  <c r="G2423" i="5"/>
  <c r="G2424" i="5"/>
  <c r="G2425" i="5"/>
  <c r="G2426" i="5"/>
  <c r="G2427" i="5"/>
  <c r="G2428" i="5"/>
  <c r="G2429" i="5"/>
  <c r="G2430" i="5"/>
  <c r="G2431" i="5"/>
  <c r="G2432" i="5"/>
  <c r="G2433" i="5"/>
  <c r="G2434" i="5"/>
  <c r="G2435" i="5"/>
  <c r="G2436" i="5"/>
  <c r="G2437" i="5"/>
  <c r="G2438" i="5"/>
  <c r="G2439" i="5"/>
  <c r="G2440" i="5"/>
  <c r="G2441" i="5"/>
  <c r="G2442" i="5"/>
  <c r="G2443" i="5"/>
  <c r="G2444" i="5"/>
  <c r="G2445" i="5"/>
  <c r="G2446" i="5"/>
  <c r="G2447" i="5"/>
  <c r="G2448" i="5"/>
  <c r="G2449" i="5"/>
  <c r="G2450" i="5"/>
  <c r="G2451" i="5"/>
  <c r="G2452" i="5"/>
  <c r="G2453" i="5"/>
  <c r="G2454" i="5"/>
  <c r="G2455" i="5"/>
  <c r="G2456" i="5"/>
  <c r="G2457" i="5"/>
  <c r="G2458" i="5"/>
  <c r="G2459" i="5"/>
  <c r="G2460" i="5"/>
  <c r="G2461" i="5"/>
  <c r="G5" i="5"/>
  <c r="U3" i="18"/>
  <c r="U4" i="18"/>
  <c r="U5" i="18"/>
  <c r="U6" i="18"/>
  <c r="U7" i="18"/>
  <c r="U8" i="18"/>
  <c r="U9" i="18"/>
  <c r="U10" i="18"/>
  <c r="U11" i="18"/>
  <c r="U12" i="18"/>
  <c r="U13" i="18"/>
  <c r="U14" i="18"/>
  <c r="U15" i="18"/>
  <c r="U16" i="18"/>
  <c r="U17" i="18"/>
  <c r="U18" i="18"/>
  <c r="U19" i="18"/>
  <c r="U20" i="18"/>
  <c r="U21" i="18"/>
  <c r="U22" i="18"/>
  <c r="U23" i="18"/>
  <c r="U24" i="18"/>
  <c r="U25" i="18"/>
  <c r="U26" i="18"/>
  <c r="U27" i="18"/>
  <c r="U28" i="18"/>
  <c r="U29" i="18"/>
  <c r="U30" i="18"/>
  <c r="U31" i="18"/>
  <c r="U32" i="18"/>
  <c r="U33" i="18"/>
  <c r="U34" i="18"/>
  <c r="U35" i="18"/>
  <c r="U36" i="18"/>
  <c r="U37" i="18"/>
  <c r="U38" i="18"/>
  <c r="U39" i="18"/>
  <c r="U40" i="18"/>
  <c r="U41" i="18"/>
  <c r="U42" i="18"/>
  <c r="U43" i="18"/>
  <c r="U44" i="18"/>
  <c r="U45" i="18"/>
  <c r="U46" i="18"/>
  <c r="U47" i="18"/>
  <c r="U48" i="18"/>
  <c r="U49" i="18"/>
  <c r="U50" i="18"/>
  <c r="U51" i="18"/>
  <c r="U52" i="18"/>
  <c r="U53" i="18"/>
  <c r="U54" i="18"/>
  <c r="U55" i="18"/>
  <c r="U56" i="18"/>
  <c r="U57" i="18"/>
  <c r="U58" i="18"/>
  <c r="U59" i="18"/>
  <c r="U60" i="18"/>
  <c r="U61" i="18"/>
  <c r="U62" i="18"/>
  <c r="U63" i="18"/>
  <c r="U64" i="18"/>
  <c r="U65" i="18"/>
  <c r="U66" i="18"/>
  <c r="U67" i="18"/>
  <c r="U68" i="18"/>
  <c r="U69" i="18"/>
  <c r="U70" i="18"/>
  <c r="U71" i="18"/>
  <c r="U72" i="18"/>
  <c r="U73" i="18"/>
  <c r="U74" i="18"/>
  <c r="U75" i="18"/>
  <c r="U76" i="18"/>
  <c r="U77" i="18"/>
  <c r="U78" i="18"/>
  <c r="U79" i="18"/>
  <c r="U80" i="18"/>
  <c r="U81" i="18"/>
  <c r="U82" i="18"/>
  <c r="U83" i="18"/>
  <c r="U84" i="18"/>
  <c r="U85" i="18"/>
  <c r="U86" i="18"/>
  <c r="U87" i="18"/>
  <c r="U88" i="18"/>
  <c r="U89" i="18"/>
  <c r="U90" i="18"/>
  <c r="U91" i="18"/>
  <c r="U92" i="18"/>
  <c r="U93" i="18"/>
  <c r="U94" i="18"/>
  <c r="U95" i="18"/>
  <c r="U96" i="18"/>
  <c r="U97" i="18"/>
  <c r="U98" i="18"/>
  <c r="U99" i="18"/>
  <c r="U100" i="18"/>
  <c r="U101" i="18"/>
  <c r="U102" i="18"/>
  <c r="U103" i="18"/>
  <c r="U104" i="18"/>
  <c r="U105" i="18"/>
  <c r="U106" i="18"/>
  <c r="U107" i="18"/>
  <c r="U108" i="18"/>
  <c r="U109" i="18"/>
  <c r="U110" i="18"/>
  <c r="U111" i="18"/>
  <c r="U112" i="18"/>
  <c r="U113" i="18"/>
  <c r="U114" i="18"/>
  <c r="U115" i="18"/>
  <c r="U116" i="18"/>
  <c r="U117" i="18"/>
  <c r="U118" i="18"/>
  <c r="U119" i="18"/>
  <c r="U120" i="18"/>
  <c r="U121" i="18"/>
  <c r="U122" i="18"/>
  <c r="U123" i="18"/>
  <c r="U124" i="18"/>
  <c r="U125" i="18"/>
  <c r="U126" i="18"/>
  <c r="U127" i="18"/>
  <c r="U128" i="18"/>
  <c r="U129" i="18"/>
  <c r="U130" i="18"/>
  <c r="U131" i="18"/>
  <c r="U132" i="18"/>
  <c r="U133" i="18"/>
  <c r="U134" i="18"/>
  <c r="U135" i="18"/>
  <c r="U136" i="18"/>
  <c r="U137" i="18"/>
  <c r="U138" i="18"/>
  <c r="U139" i="18"/>
  <c r="U140" i="18"/>
  <c r="U141" i="18"/>
  <c r="U142" i="18"/>
  <c r="U143" i="18"/>
  <c r="U144" i="18"/>
  <c r="U145" i="18"/>
  <c r="U146" i="18"/>
  <c r="U147" i="18"/>
  <c r="U148" i="18"/>
  <c r="U149" i="18"/>
  <c r="U150" i="18"/>
  <c r="U151" i="18"/>
  <c r="U152" i="18"/>
  <c r="U153" i="18"/>
  <c r="U154" i="18"/>
  <c r="U155" i="18"/>
  <c r="U156" i="18"/>
  <c r="U157" i="18"/>
  <c r="U158" i="18"/>
  <c r="U159" i="18"/>
  <c r="U160" i="18"/>
  <c r="U161" i="18"/>
  <c r="U162" i="18"/>
  <c r="U163" i="18"/>
  <c r="U164" i="18"/>
  <c r="U165" i="18"/>
  <c r="U166" i="18"/>
  <c r="U167" i="18"/>
  <c r="U168" i="18"/>
  <c r="U169" i="18"/>
  <c r="U170" i="18"/>
  <c r="U171" i="18"/>
  <c r="U172" i="18"/>
  <c r="U173" i="18"/>
  <c r="U174" i="18"/>
  <c r="U175" i="18"/>
  <c r="U176" i="18"/>
  <c r="U177" i="18"/>
  <c r="U178" i="18"/>
  <c r="U179" i="18"/>
  <c r="U180" i="18"/>
  <c r="U181" i="18"/>
  <c r="U182" i="18"/>
  <c r="U183" i="18"/>
  <c r="U184" i="18"/>
  <c r="U185" i="18"/>
  <c r="U186" i="18"/>
  <c r="U187" i="18"/>
  <c r="U188" i="18"/>
  <c r="U189" i="18"/>
  <c r="U190" i="18"/>
  <c r="U191" i="18"/>
  <c r="U192" i="18"/>
  <c r="U193" i="18"/>
  <c r="U194" i="18"/>
  <c r="U195" i="18"/>
  <c r="U196" i="18"/>
  <c r="U197" i="18"/>
  <c r="U198" i="18"/>
  <c r="U199" i="18"/>
  <c r="U200" i="18"/>
  <c r="U201" i="18"/>
  <c r="U202" i="18"/>
  <c r="U203" i="18"/>
  <c r="U204" i="18"/>
  <c r="U205" i="18"/>
  <c r="U206" i="18"/>
  <c r="U207" i="18"/>
  <c r="U208" i="18"/>
  <c r="U209" i="18"/>
  <c r="U210" i="18"/>
  <c r="U211" i="18"/>
  <c r="U212" i="18"/>
  <c r="U213" i="18"/>
  <c r="U214" i="18"/>
  <c r="U215" i="18"/>
  <c r="U216" i="18"/>
  <c r="U217" i="18"/>
  <c r="U218" i="18"/>
  <c r="U219" i="18"/>
  <c r="U220" i="18"/>
  <c r="U221" i="18"/>
  <c r="U2" i="18"/>
  <c r="H6" i="5"/>
  <c r="H7" i="5"/>
  <c r="H8" i="5"/>
  <c r="H10" i="5"/>
  <c r="H11" i="5"/>
  <c r="H12" i="5"/>
  <c r="H14" i="5"/>
  <c r="H15" i="5"/>
  <c r="H16" i="5"/>
  <c r="H18" i="5"/>
  <c r="H19" i="5"/>
  <c r="H20" i="5"/>
  <c r="H22" i="5"/>
  <c r="H23" i="5"/>
  <c r="H24" i="5"/>
  <c r="H26" i="5"/>
  <c r="H27" i="5"/>
  <c r="H28" i="5"/>
  <c r="H30" i="5"/>
  <c r="H31" i="5"/>
  <c r="H32" i="5"/>
  <c r="H34" i="5"/>
  <c r="H35" i="5"/>
  <c r="H36" i="5"/>
  <c r="H38" i="5"/>
  <c r="H39" i="5"/>
  <c r="H40" i="5"/>
  <c r="H42" i="5"/>
  <c r="H43" i="5"/>
  <c r="H44" i="5"/>
  <c r="H46" i="5"/>
  <c r="H47" i="5"/>
  <c r="H48" i="5"/>
  <c r="H50" i="5"/>
  <c r="H51" i="5"/>
  <c r="H52" i="5"/>
  <c r="H54" i="5"/>
  <c r="H55" i="5"/>
  <c r="H56" i="5"/>
  <c r="H58" i="5"/>
  <c r="H59" i="5"/>
  <c r="H60" i="5"/>
  <c r="H62" i="5"/>
  <c r="H63" i="5"/>
  <c r="H64" i="5"/>
  <c r="H66" i="5"/>
  <c r="H67" i="5"/>
  <c r="H68" i="5"/>
  <c r="H70" i="5"/>
  <c r="H71" i="5"/>
  <c r="H72" i="5"/>
  <c r="H74" i="5"/>
  <c r="H75" i="5"/>
  <c r="H76" i="5"/>
  <c r="H78" i="5"/>
  <c r="H79" i="5"/>
  <c r="H80" i="5"/>
  <c r="H82" i="5"/>
  <c r="H83" i="5"/>
  <c r="H84" i="5"/>
  <c r="H86" i="5"/>
  <c r="H87" i="5"/>
  <c r="H88" i="5"/>
  <c r="H90" i="5"/>
  <c r="H91" i="5"/>
  <c r="H92" i="5"/>
  <c r="H94" i="5"/>
  <c r="H95" i="5"/>
  <c r="H96" i="5"/>
  <c r="H98" i="5"/>
  <c r="H99" i="5"/>
  <c r="H100" i="5"/>
  <c r="H102" i="5"/>
  <c r="H103" i="5"/>
  <c r="H104" i="5"/>
  <c r="H106" i="5"/>
  <c r="H107" i="5"/>
  <c r="H108" i="5"/>
  <c r="H110" i="5"/>
  <c r="H111" i="5"/>
  <c r="H112" i="5"/>
  <c r="H114" i="5"/>
  <c r="H115" i="5"/>
  <c r="H116" i="5"/>
  <c r="H118" i="5"/>
  <c r="H119" i="5"/>
  <c r="H120" i="5"/>
  <c r="H122" i="5"/>
  <c r="H123" i="5"/>
  <c r="H124" i="5"/>
  <c r="H126" i="5"/>
  <c r="H127" i="5"/>
  <c r="H128" i="5"/>
  <c r="H130" i="5"/>
  <c r="H131" i="5"/>
  <c r="H132" i="5"/>
  <c r="H134" i="5"/>
  <c r="H135" i="5"/>
  <c r="H136" i="5"/>
  <c r="H138" i="5"/>
  <c r="H139" i="5"/>
  <c r="H140" i="5"/>
  <c r="H142" i="5"/>
  <c r="H143" i="5"/>
  <c r="H144" i="5"/>
  <c r="H146" i="5"/>
  <c r="H147" i="5"/>
  <c r="H148" i="5"/>
  <c r="H150" i="5"/>
  <c r="H151" i="5"/>
  <c r="H152" i="5"/>
  <c r="H154" i="5"/>
  <c r="H155" i="5"/>
  <c r="H156" i="5"/>
  <c r="H158" i="5"/>
  <c r="H159" i="5"/>
  <c r="H160" i="5"/>
  <c r="H162" i="5"/>
  <c r="H163" i="5"/>
  <c r="H164" i="5"/>
  <c r="H166" i="5"/>
  <c r="H167" i="5"/>
  <c r="H168" i="5"/>
  <c r="H170" i="5"/>
  <c r="H171" i="5"/>
  <c r="H172" i="5"/>
  <c r="H174" i="5"/>
  <c r="H175" i="5"/>
  <c r="H176" i="5"/>
  <c r="H178" i="5"/>
  <c r="H179" i="5"/>
  <c r="H180" i="5"/>
  <c r="H182" i="5"/>
  <c r="H183" i="5"/>
  <c r="H184" i="5"/>
  <c r="H186" i="5"/>
  <c r="H187" i="5"/>
  <c r="H188" i="5"/>
  <c r="H190" i="5"/>
  <c r="H191" i="5"/>
  <c r="H192" i="5"/>
  <c r="H194" i="5"/>
  <c r="H195" i="5"/>
  <c r="H196" i="5"/>
  <c r="H198" i="5"/>
  <c r="H199" i="5"/>
  <c r="H200" i="5"/>
  <c r="H202" i="5"/>
  <c r="H203" i="5"/>
  <c r="H204" i="5"/>
  <c r="H206" i="5"/>
  <c r="H207" i="5"/>
  <c r="H208" i="5"/>
  <c r="H210" i="5"/>
  <c r="H211" i="5"/>
  <c r="H212" i="5"/>
  <c r="H214" i="5"/>
  <c r="H215" i="5"/>
  <c r="H216" i="5"/>
  <c r="H218" i="5"/>
  <c r="H219" i="5"/>
  <c r="H220" i="5"/>
  <c r="H222" i="5"/>
  <c r="H223" i="5"/>
  <c r="H224" i="5"/>
  <c r="H226" i="5"/>
  <c r="H227" i="5"/>
  <c r="H228" i="5"/>
  <c r="H230" i="5"/>
  <c r="H231" i="5"/>
  <c r="H232" i="5"/>
  <c r="H234" i="5"/>
  <c r="H235" i="5"/>
  <c r="H236" i="5"/>
  <c r="H238" i="5"/>
  <c r="H239" i="5"/>
  <c r="H240" i="5"/>
  <c r="H242" i="5"/>
  <c r="H243" i="5"/>
  <c r="H244" i="5"/>
  <c r="H246" i="5"/>
  <c r="H247" i="5"/>
  <c r="H248" i="5"/>
  <c r="H250" i="5"/>
  <c r="H251" i="5"/>
  <c r="H252" i="5"/>
  <c r="H254" i="5"/>
  <c r="H255" i="5"/>
  <c r="H256" i="5"/>
  <c r="H258" i="5"/>
  <c r="H259" i="5"/>
  <c r="H260" i="5"/>
  <c r="H262" i="5"/>
  <c r="H263" i="5"/>
  <c r="H264" i="5"/>
  <c r="H266" i="5"/>
  <c r="H267" i="5"/>
  <c r="H268" i="5"/>
  <c r="H270" i="5"/>
  <c r="H271" i="5"/>
  <c r="H272" i="5"/>
  <c r="H274" i="5"/>
  <c r="H275" i="5"/>
  <c r="H276" i="5"/>
  <c r="H278" i="5"/>
  <c r="H279" i="5"/>
  <c r="H280" i="5"/>
  <c r="H282" i="5"/>
  <c r="H283" i="5"/>
  <c r="H284" i="5"/>
  <c r="H286" i="5"/>
  <c r="H287" i="5"/>
  <c r="H288" i="5"/>
  <c r="H290" i="5"/>
  <c r="H291" i="5"/>
  <c r="H292" i="5"/>
  <c r="H294" i="5"/>
  <c r="H295" i="5"/>
  <c r="H296" i="5"/>
  <c r="H298" i="5"/>
  <c r="H299" i="5"/>
  <c r="H300" i="5"/>
  <c r="H302" i="5"/>
  <c r="H303" i="5"/>
  <c r="H304" i="5"/>
  <c r="H306" i="5"/>
  <c r="H307" i="5"/>
  <c r="H308" i="5"/>
  <c r="H310" i="5"/>
  <c r="H311" i="5"/>
  <c r="H312" i="5"/>
  <c r="H314" i="5"/>
  <c r="H315" i="5"/>
  <c r="H316" i="5"/>
  <c r="H318" i="5"/>
  <c r="H319" i="5"/>
  <c r="H320" i="5"/>
  <c r="H322" i="5"/>
  <c r="H323" i="5"/>
  <c r="H324" i="5"/>
  <c r="H326" i="5"/>
  <c r="H327" i="5"/>
  <c r="H328" i="5"/>
  <c r="H330" i="5"/>
  <c r="H331" i="5"/>
  <c r="H332" i="5"/>
  <c r="H334" i="5"/>
  <c r="H335" i="5"/>
  <c r="H336" i="5"/>
  <c r="H338" i="5"/>
  <c r="H339" i="5"/>
  <c r="H340" i="5"/>
  <c r="H342" i="5"/>
  <c r="H343" i="5"/>
  <c r="H344" i="5"/>
  <c r="H346" i="5"/>
  <c r="H347" i="5"/>
  <c r="H348" i="5"/>
  <c r="H349" i="5"/>
  <c r="H350" i="5"/>
  <c r="H351" i="5"/>
  <c r="H352" i="5"/>
  <c r="H353" i="5"/>
  <c r="H354" i="5"/>
  <c r="H355" i="5"/>
  <c r="H356" i="5"/>
  <c r="H357" i="5"/>
  <c r="H358" i="5"/>
  <c r="H359" i="5"/>
  <c r="H360" i="5"/>
  <c r="H361" i="5"/>
  <c r="H362" i="5"/>
  <c r="H363" i="5"/>
  <c r="H364" i="5"/>
  <c r="H365" i="5"/>
  <c r="H366" i="5"/>
  <c r="H367" i="5"/>
  <c r="H368" i="5"/>
  <c r="H369" i="5"/>
  <c r="H370" i="5"/>
  <c r="H371" i="5"/>
  <c r="H372" i="5"/>
  <c r="H373" i="5"/>
  <c r="H374" i="5"/>
  <c r="H375" i="5"/>
  <c r="H376" i="5"/>
  <c r="H377" i="5"/>
  <c r="H378" i="5"/>
  <c r="H379" i="5"/>
  <c r="H380" i="5"/>
  <c r="H381" i="5"/>
  <c r="H382" i="5"/>
  <c r="H383" i="5"/>
  <c r="H384" i="5"/>
  <c r="H385" i="5"/>
  <c r="H386" i="5"/>
  <c r="H387" i="5"/>
  <c r="H388" i="5"/>
  <c r="H389" i="5"/>
  <c r="H390" i="5"/>
  <c r="H391" i="5"/>
  <c r="H392" i="5"/>
  <c r="H393" i="5"/>
  <c r="H394" i="5"/>
  <c r="H395" i="5"/>
  <c r="H396" i="5"/>
  <c r="H397" i="5"/>
  <c r="H398" i="5"/>
  <c r="H399" i="5"/>
  <c r="H400" i="5"/>
  <c r="H401" i="5"/>
  <c r="H402" i="5"/>
  <c r="H403" i="5"/>
  <c r="H404" i="5"/>
  <c r="H405" i="5"/>
  <c r="H406" i="5"/>
  <c r="H407" i="5"/>
  <c r="H408" i="5"/>
  <c r="H409" i="5"/>
  <c r="H410" i="5"/>
  <c r="H411" i="5"/>
  <c r="H412" i="5"/>
  <c r="H413" i="5"/>
  <c r="H414" i="5"/>
  <c r="H415" i="5"/>
  <c r="H416" i="5"/>
  <c r="H417" i="5"/>
  <c r="H418" i="5"/>
  <c r="H419" i="5"/>
  <c r="H420" i="5"/>
  <c r="H421" i="5"/>
  <c r="H422" i="5"/>
  <c r="H423" i="5"/>
  <c r="H424" i="5"/>
  <c r="H425" i="5"/>
  <c r="H426" i="5"/>
  <c r="H427" i="5"/>
  <c r="H428" i="5"/>
  <c r="H429" i="5"/>
  <c r="H430" i="5"/>
  <c r="H431" i="5"/>
  <c r="H432" i="5"/>
  <c r="H433" i="5"/>
  <c r="H434" i="5"/>
  <c r="H435" i="5"/>
  <c r="H436" i="5"/>
  <c r="H437" i="5"/>
  <c r="H438" i="5"/>
  <c r="H439" i="5"/>
  <c r="H440" i="5"/>
  <c r="H441" i="5"/>
  <c r="H442" i="5"/>
  <c r="H443" i="5"/>
  <c r="H444" i="5"/>
  <c r="H445" i="5"/>
  <c r="H446" i="5"/>
  <c r="H447" i="5"/>
  <c r="H448" i="5"/>
  <c r="H449" i="5"/>
  <c r="H450" i="5"/>
  <c r="H451" i="5"/>
  <c r="H452" i="5"/>
  <c r="H453" i="5"/>
  <c r="H454" i="5"/>
  <c r="H455" i="5"/>
  <c r="H456" i="5"/>
  <c r="H457" i="5"/>
  <c r="H458" i="5"/>
  <c r="H459" i="5"/>
  <c r="H460" i="5"/>
  <c r="H461" i="5"/>
  <c r="H462" i="5"/>
  <c r="H463" i="5"/>
  <c r="H464" i="5"/>
  <c r="H465" i="5"/>
  <c r="H466" i="5"/>
  <c r="H467" i="5"/>
  <c r="H468" i="5"/>
  <c r="H469" i="5"/>
  <c r="H470" i="5"/>
  <c r="H471" i="5"/>
  <c r="H472" i="5"/>
  <c r="H473" i="5"/>
  <c r="H474" i="5"/>
  <c r="H475" i="5"/>
  <c r="H476" i="5"/>
  <c r="H477" i="5"/>
  <c r="H478" i="5"/>
  <c r="H479" i="5"/>
  <c r="H480" i="5"/>
  <c r="H481" i="5"/>
  <c r="H482" i="5"/>
  <c r="H483" i="5"/>
  <c r="H484" i="5"/>
  <c r="H485" i="5"/>
  <c r="H486" i="5"/>
  <c r="H487" i="5"/>
  <c r="H488" i="5"/>
  <c r="H489" i="5"/>
  <c r="H490" i="5"/>
  <c r="H491" i="5"/>
  <c r="H492" i="5"/>
  <c r="H493" i="5"/>
  <c r="H494" i="5"/>
  <c r="H495" i="5"/>
  <c r="H496" i="5"/>
  <c r="H497" i="5"/>
  <c r="H498" i="5"/>
  <c r="H499" i="5"/>
  <c r="H500" i="5"/>
  <c r="H501" i="5"/>
  <c r="H502" i="5"/>
  <c r="H503" i="5"/>
  <c r="H504" i="5"/>
  <c r="H505" i="5"/>
  <c r="H506" i="5"/>
  <c r="H507" i="5"/>
  <c r="H508" i="5"/>
  <c r="H509" i="5"/>
  <c r="H510" i="5"/>
  <c r="H511" i="5"/>
  <c r="H512" i="5"/>
  <c r="H513" i="5"/>
  <c r="H514" i="5"/>
  <c r="H515" i="5"/>
  <c r="H516" i="5"/>
  <c r="H517" i="5"/>
  <c r="H518" i="5"/>
  <c r="H519" i="5"/>
  <c r="H520" i="5"/>
  <c r="H521" i="5"/>
  <c r="H522" i="5"/>
  <c r="H523" i="5"/>
  <c r="H524" i="5"/>
  <c r="H525" i="5"/>
  <c r="H526" i="5"/>
  <c r="H527" i="5"/>
  <c r="H528" i="5"/>
  <c r="H529" i="5"/>
  <c r="H530" i="5"/>
  <c r="H531" i="5"/>
  <c r="H532" i="5"/>
  <c r="H533" i="5"/>
  <c r="H534" i="5"/>
  <c r="H535" i="5"/>
  <c r="H536" i="5"/>
  <c r="H537" i="5"/>
  <c r="H538" i="5"/>
  <c r="H539" i="5"/>
  <c r="H540" i="5"/>
  <c r="H541" i="5"/>
  <c r="H542" i="5"/>
  <c r="H543" i="5"/>
  <c r="H544" i="5"/>
  <c r="H545" i="5"/>
  <c r="H546" i="5"/>
  <c r="H547" i="5"/>
  <c r="H548" i="5"/>
  <c r="H549" i="5"/>
  <c r="H550" i="5"/>
  <c r="H551" i="5"/>
  <c r="H552" i="5"/>
  <c r="H553" i="5"/>
  <c r="H554" i="5"/>
  <c r="H555" i="5"/>
  <c r="H556" i="5"/>
  <c r="H557" i="5"/>
  <c r="H558" i="5"/>
  <c r="H559" i="5"/>
  <c r="H560" i="5"/>
  <c r="H561" i="5"/>
  <c r="H562" i="5"/>
  <c r="H563" i="5"/>
  <c r="H564" i="5"/>
  <c r="H565" i="5"/>
  <c r="H566" i="5"/>
  <c r="H567" i="5"/>
  <c r="H568" i="5"/>
  <c r="H569" i="5"/>
  <c r="H570" i="5"/>
  <c r="H571" i="5"/>
  <c r="H572" i="5"/>
  <c r="H573" i="5"/>
  <c r="H574" i="5"/>
  <c r="H575" i="5"/>
  <c r="H576" i="5"/>
  <c r="H577" i="5"/>
  <c r="H578" i="5"/>
  <c r="H579" i="5"/>
  <c r="H580" i="5"/>
  <c r="H581" i="5"/>
  <c r="H582" i="5"/>
  <c r="H583" i="5"/>
  <c r="H584" i="5"/>
  <c r="H585" i="5"/>
  <c r="H586" i="5"/>
  <c r="H587" i="5"/>
  <c r="H588" i="5"/>
  <c r="H589" i="5"/>
  <c r="H590" i="5"/>
  <c r="H591" i="5"/>
  <c r="H592" i="5"/>
  <c r="H593" i="5"/>
  <c r="H594" i="5"/>
  <c r="H595" i="5"/>
  <c r="H596" i="5"/>
  <c r="H597" i="5"/>
  <c r="H598" i="5"/>
  <c r="H599" i="5"/>
  <c r="H600" i="5"/>
  <c r="H601" i="5"/>
  <c r="H602" i="5"/>
  <c r="H603" i="5"/>
  <c r="H604" i="5"/>
  <c r="H605" i="5"/>
  <c r="H606" i="5"/>
  <c r="H607" i="5"/>
  <c r="H608" i="5"/>
  <c r="H609" i="5"/>
  <c r="H610" i="5"/>
  <c r="H611" i="5"/>
  <c r="H612" i="5"/>
  <c r="H613" i="5"/>
  <c r="H614" i="5"/>
  <c r="H615" i="5"/>
  <c r="H616" i="5"/>
  <c r="H617" i="5"/>
  <c r="H618" i="5"/>
  <c r="H619" i="5"/>
  <c r="H620" i="5"/>
  <c r="H621" i="5"/>
  <c r="H622" i="5"/>
  <c r="H623" i="5"/>
  <c r="H624" i="5"/>
  <c r="H625" i="5"/>
  <c r="H626" i="5"/>
  <c r="H627" i="5"/>
  <c r="H628" i="5"/>
  <c r="H629" i="5"/>
  <c r="H630" i="5"/>
  <c r="H631" i="5"/>
  <c r="H632" i="5"/>
  <c r="H633" i="5"/>
  <c r="H634" i="5"/>
  <c r="H635" i="5"/>
  <c r="H636" i="5"/>
  <c r="H637" i="5"/>
  <c r="H638" i="5"/>
  <c r="H639" i="5"/>
  <c r="H640" i="5"/>
  <c r="H641" i="5"/>
  <c r="H642" i="5"/>
  <c r="H643" i="5"/>
  <c r="H644" i="5"/>
  <c r="H645" i="5"/>
  <c r="H646" i="5"/>
  <c r="H647" i="5"/>
  <c r="H648" i="5"/>
  <c r="H649" i="5"/>
  <c r="H650" i="5"/>
  <c r="H651" i="5"/>
  <c r="H652" i="5"/>
  <c r="H653" i="5"/>
  <c r="H654" i="5"/>
  <c r="H655" i="5"/>
  <c r="H656" i="5"/>
  <c r="H657" i="5"/>
  <c r="H658" i="5"/>
  <c r="H659" i="5"/>
  <c r="H660" i="5"/>
  <c r="H661" i="5"/>
  <c r="H662" i="5"/>
  <c r="H663" i="5"/>
  <c r="H664" i="5"/>
  <c r="H665" i="5"/>
  <c r="H666" i="5"/>
  <c r="H667" i="5"/>
  <c r="H668" i="5"/>
  <c r="H669" i="5"/>
  <c r="H670" i="5"/>
  <c r="H671" i="5"/>
  <c r="H672" i="5"/>
  <c r="H673" i="5"/>
  <c r="H674" i="5"/>
  <c r="H675" i="5"/>
  <c r="H676" i="5"/>
  <c r="H677" i="5"/>
  <c r="H678" i="5"/>
  <c r="H679" i="5"/>
  <c r="H680" i="5"/>
  <c r="H681" i="5"/>
  <c r="H682" i="5"/>
  <c r="H683" i="5"/>
  <c r="H684" i="5"/>
  <c r="H685" i="5"/>
  <c r="H686" i="5"/>
  <c r="H687" i="5"/>
  <c r="H688" i="5"/>
  <c r="H689" i="5"/>
  <c r="H690" i="5"/>
  <c r="H691" i="5"/>
  <c r="H692" i="5"/>
  <c r="H693" i="5"/>
  <c r="H694" i="5"/>
  <c r="H695" i="5"/>
  <c r="H696" i="5"/>
  <c r="H697" i="5"/>
  <c r="H698" i="5"/>
  <c r="H699" i="5"/>
  <c r="H700" i="5"/>
  <c r="H701" i="5"/>
  <c r="H702" i="5"/>
  <c r="H703" i="5"/>
  <c r="H704" i="5"/>
  <c r="H705" i="5"/>
  <c r="H706" i="5"/>
  <c r="H707" i="5"/>
  <c r="H708" i="5"/>
  <c r="H709" i="5"/>
  <c r="H710" i="5"/>
  <c r="H711" i="5"/>
  <c r="H712" i="5"/>
  <c r="H713" i="5"/>
  <c r="H714" i="5"/>
  <c r="H715" i="5"/>
  <c r="H716" i="5"/>
  <c r="H717" i="5"/>
  <c r="H718" i="5"/>
  <c r="H719" i="5"/>
  <c r="H720" i="5"/>
  <c r="H721" i="5"/>
  <c r="H722" i="5"/>
  <c r="H723" i="5"/>
  <c r="H724" i="5"/>
  <c r="H725" i="5"/>
  <c r="H726" i="5"/>
  <c r="H727" i="5"/>
  <c r="H728" i="5"/>
  <c r="H729" i="5"/>
  <c r="H730" i="5"/>
  <c r="H731" i="5"/>
  <c r="H732" i="5"/>
  <c r="H733" i="5"/>
  <c r="H734" i="5"/>
  <c r="H735" i="5"/>
  <c r="H736" i="5"/>
  <c r="H737" i="5"/>
  <c r="H738" i="5"/>
  <c r="H739" i="5"/>
  <c r="H740" i="5"/>
  <c r="H741" i="5"/>
  <c r="H742" i="5"/>
  <c r="H743" i="5"/>
  <c r="H744" i="5"/>
  <c r="H745" i="5"/>
  <c r="H746" i="5"/>
  <c r="H747" i="5"/>
  <c r="H748" i="5"/>
  <c r="H749" i="5"/>
  <c r="H750" i="5"/>
  <c r="H751" i="5"/>
  <c r="H752" i="5"/>
  <c r="H753" i="5"/>
  <c r="H754" i="5"/>
  <c r="H755" i="5"/>
  <c r="H756" i="5"/>
  <c r="H757" i="5"/>
  <c r="H758" i="5"/>
  <c r="H759" i="5"/>
  <c r="H760" i="5"/>
  <c r="H761" i="5"/>
  <c r="H762" i="5"/>
  <c r="H763" i="5"/>
  <c r="H764" i="5"/>
  <c r="H765" i="5"/>
  <c r="H766" i="5"/>
  <c r="H767" i="5"/>
  <c r="H768" i="5"/>
  <c r="H769" i="5"/>
  <c r="H770" i="5"/>
  <c r="H771" i="5"/>
  <c r="H772" i="5"/>
  <c r="H773" i="5"/>
  <c r="H774" i="5"/>
  <c r="H775" i="5"/>
  <c r="H776" i="5"/>
  <c r="H777" i="5"/>
  <c r="H778" i="5"/>
  <c r="H779" i="5"/>
  <c r="H780" i="5"/>
  <c r="H781" i="5"/>
  <c r="H782" i="5"/>
  <c r="H783" i="5"/>
  <c r="H784" i="5"/>
  <c r="H785" i="5"/>
  <c r="H786" i="5"/>
  <c r="H787" i="5"/>
  <c r="H788" i="5"/>
  <c r="H789" i="5"/>
  <c r="H790" i="5"/>
  <c r="H791" i="5"/>
  <c r="H792" i="5"/>
  <c r="H793" i="5"/>
  <c r="H794" i="5"/>
  <c r="H795" i="5"/>
  <c r="H796" i="5"/>
  <c r="H797" i="5"/>
  <c r="H798" i="5"/>
  <c r="H799" i="5"/>
  <c r="H800" i="5"/>
  <c r="H801" i="5"/>
  <c r="H802" i="5"/>
  <c r="H803" i="5"/>
  <c r="H804" i="5"/>
  <c r="H805" i="5"/>
  <c r="H806" i="5"/>
  <c r="H807" i="5"/>
  <c r="H808" i="5"/>
  <c r="H809" i="5"/>
  <c r="H810" i="5"/>
  <c r="H811" i="5"/>
  <c r="H812" i="5"/>
  <c r="H813" i="5"/>
  <c r="H814" i="5"/>
  <c r="H815" i="5"/>
  <c r="H816" i="5"/>
  <c r="H817" i="5"/>
  <c r="H818" i="5"/>
  <c r="H819" i="5"/>
  <c r="H820" i="5"/>
  <c r="H821" i="5"/>
  <c r="H822" i="5"/>
  <c r="H823" i="5"/>
  <c r="H824" i="5"/>
  <c r="H825" i="5"/>
  <c r="H826" i="5"/>
  <c r="H827" i="5"/>
  <c r="H828" i="5"/>
  <c r="H829" i="5"/>
  <c r="H830" i="5"/>
  <c r="H831" i="5"/>
  <c r="H832" i="5"/>
  <c r="H833" i="5"/>
  <c r="H834" i="5"/>
  <c r="H835" i="5"/>
  <c r="H836" i="5"/>
  <c r="H837" i="5"/>
  <c r="H838" i="5"/>
  <c r="H839" i="5"/>
  <c r="H840" i="5"/>
  <c r="H841" i="5"/>
  <c r="H842" i="5"/>
  <c r="H843" i="5"/>
  <c r="H844" i="5"/>
  <c r="H845" i="5"/>
  <c r="H846" i="5"/>
  <c r="H847" i="5"/>
  <c r="H848" i="5"/>
  <c r="H849" i="5"/>
  <c r="H850" i="5"/>
  <c r="H851" i="5"/>
  <c r="H852" i="5"/>
  <c r="H853" i="5"/>
  <c r="H854" i="5"/>
  <c r="H855" i="5"/>
  <c r="H856" i="5"/>
  <c r="H857" i="5"/>
  <c r="H858" i="5"/>
  <c r="H859" i="5"/>
  <c r="H860" i="5"/>
  <c r="H861" i="5"/>
  <c r="H862" i="5"/>
  <c r="H863" i="5"/>
  <c r="H864" i="5"/>
  <c r="H865" i="5"/>
  <c r="H866" i="5"/>
  <c r="H867" i="5"/>
  <c r="H868" i="5"/>
  <c r="H869" i="5"/>
  <c r="H870" i="5"/>
  <c r="H871" i="5"/>
  <c r="H872" i="5"/>
  <c r="H873" i="5"/>
  <c r="H874" i="5"/>
  <c r="H875" i="5"/>
  <c r="H876" i="5"/>
  <c r="H877" i="5"/>
  <c r="H878" i="5"/>
  <c r="H879" i="5"/>
  <c r="H880" i="5"/>
  <c r="H881" i="5"/>
  <c r="H882" i="5"/>
  <c r="H883" i="5"/>
  <c r="H884" i="5"/>
  <c r="H885" i="5"/>
  <c r="H886" i="5"/>
  <c r="H887" i="5"/>
  <c r="H888" i="5"/>
  <c r="H889" i="5"/>
  <c r="H890" i="5"/>
  <c r="H891" i="5"/>
  <c r="H892" i="5"/>
  <c r="H893" i="5"/>
  <c r="H894" i="5"/>
  <c r="H895" i="5"/>
  <c r="H896" i="5"/>
  <c r="H897" i="5"/>
  <c r="H898" i="5"/>
  <c r="H899" i="5"/>
  <c r="H900" i="5"/>
  <c r="H901" i="5"/>
  <c r="H902" i="5"/>
  <c r="H903" i="5"/>
  <c r="H904" i="5"/>
  <c r="H905" i="5"/>
  <c r="H906" i="5"/>
  <c r="H907" i="5"/>
  <c r="H908" i="5"/>
  <c r="H909" i="5"/>
  <c r="H910" i="5"/>
  <c r="H911" i="5"/>
  <c r="H912" i="5"/>
  <c r="H913" i="5"/>
  <c r="H914" i="5"/>
  <c r="H915" i="5"/>
  <c r="H916" i="5"/>
  <c r="H917" i="5"/>
  <c r="H918" i="5"/>
  <c r="H919" i="5"/>
  <c r="H920" i="5"/>
  <c r="H921" i="5"/>
  <c r="H922" i="5"/>
  <c r="H923" i="5"/>
  <c r="H924" i="5"/>
  <c r="H925" i="5"/>
  <c r="H926" i="5"/>
  <c r="H927" i="5"/>
  <c r="H928" i="5"/>
  <c r="H929" i="5"/>
  <c r="H930" i="5"/>
  <c r="H931" i="5"/>
  <c r="H932" i="5"/>
  <c r="H933" i="5"/>
  <c r="H934" i="5"/>
  <c r="H935" i="5"/>
  <c r="H936" i="5"/>
  <c r="H937" i="5"/>
  <c r="H938" i="5"/>
  <c r="H939" i="5"/>
  <c r="H940" i="5"/>
  <c r="H941" i="5"/>
  <c r="H942" i="5"/>
  <c r="H943" i="5"/>
  <c r="H944" i="5"/>
  <c r="H945" i="5"/>
  <c r="H946" i="5"/>
  <c r="H947" i="5"/>
  <c r="H948" i="5"/>
  <c r="H949" i="5"/>
  <c r="H950" i="5"/>
  <c r="H951" i="5"/>
  <c r="H952" i="5"/>
  <c r="H953" i="5"/>
  <c r="H954" i="5"/>
  <c r="H955" i="5"/>
  <c r="H956" i="5"/>
  <c r="H957" i="5"/>
  <c r="H958" i="5"/>
  <c r="H959" i="5"/>
  <c r="H960" i="5"/>
  <c r="H961" i="5"/>
  <c r="H962" i="5"/>
  <c r="H963" i="5"/>
  <c r="H964" i="5"/>
  <c r="H965" i="5"/>
  <c r="H966" i="5"/>
  <c r="H967" i="5"/>
  <c r="H968" i="5"/>
  <c r="H969" i="5"/>
  <c r="H970" i="5"/>
  <c r="H971" i="5"/>
  <c r="H972" i="5"/>
  <c r="H973" i="5"/>
  <c r="H974" i="5"/>
  <c r="H975" i="5"/>
  <c r="H976" i="5"/>
  <c r="H977" i="5"/>
  <c r="H978" i="5"/>
  <c r="H979" i="5"/>
  <c r="H980" i="5"/>
  <c r="H981" i="5"/>
  <c r="H982" i="5"/>
  <c r="H983" i="5"/>
  <c r="H984" i="5"/>
  <c r="H985" i="5"/>
  <c r="H986" i="5"/>
  <c r="H987" i="5"/>
  <c r="H988" i="5"/>
  <c r="H989" i="5"/>
  <c r="H990" i="5"/>
  <c r="H991" i="5"/>
  <c r="H992" i="5"/>
  <c r="H993" i="5"/>
  <c r="H994" i="5"/>
  <c r="H995" i="5"/>
  <c r="H996" i="5"/>
  <c r="H997" i="5"/>
  <c r="H998" i="5"/>
  <c r="H999" i="5"/>
  <c r="H1000" i="5"/>
  <c r="H1001" i="5"/>
  <c r="H1002" i="5"/>
  <c r="H1003" i="5"/>
  <c r="H1004" i="5"/>
  <c r="H1005" i="5"/>
  <c r="H1006" i="5"/>
  <c r="H1007" i="5"/>
  <c r="H1008" i="5"/>
  <c r="H1009" i="5"/>
  <c r="H1010" i="5"/>
  <c r="H1011" i="5"/>
  <c r="H1012" i="5"/>
  <c r="H1013" i="5"/>
  <c r="H1014" i="5"/>
  <c r="H1015" i="5"/>
  <c r="H1016" i="5"/>
  <c r="H1017" i="5"/>
  <c r="H1018" i="5"/>
  <c r="H1019" i="5"/>
  <c r="H1020" i="5"/>
  <c r="H1021" i="5"/>
  <c r="H1022" i="5"/>
  <c r="H1023" i="5"/>
  <c r="H1024" i="5"/>
  <c r="H1025" i="5"/>
  <c r="H1026" i="5"/>
  <c r="H1027" i="5"/>
  <c r="H1028" i="5"/>
  <c r="H1029" i="5"/>
  <c r="H1030" i="5"/>
  <c r="H1031" i="5"/>
  <c r="H1032" i="5"/>
  <c r="H1033" i="5"/>
  <c r="H1034" i="5"/>
  <c r="H1035" i="5"/>
  <c r="H1036" i="5"/>
  <c r="H1037" i="5"/>
  <c r="H1038" i="5"/>
  <c r="H1039" i="5"/>
  <c r="H1040" i="5"/>
  <c r="H1041" i="5"/>
  <c r="H1042" i="5"/>
  <c r="H1043" i="5"/>
  <c r="H1044" i="5"/>
  <c r="H1045" i="5"/>
  <c r="H1046" i="5"/>
  <c r="H1047" i="5"/>
  <c r="H1048" i="5"/>
  <c r="H1049" i="5"/>
  <c r="H1050" i="5"/>
  <c r="H1051" i="5"/>
  <c r="H1052" i="5"/>
  <c r="H1053" i="5"/>
  <c r="H1054" i="5"/>
  <c r="H1055" i="5"/>
  <c r="H1056" i="5"/>
  <c r="H1057" i="5"/>
  <c r="H1058" i="5"/>
  <c r="H1059" i="5"/>
  <c r="H1060" i="5"/>
  <c r="H1061" i="5"/>
  <c r="H1062" i="5"/>
  <c r="H1063" i="5"/>
  <c r="H1064" i="5"/>
  <c r="H1065" i="5"/>
  <c r="H1066" i="5"/>
  <c r="H1067" i="5"/>
  <c r="H1068" i="5"/>
  <c r="H1069" i="5"/>
  <c r="H1070" i="5"/>
  <c r="H1071" i="5"/>
  <c r="H1072" i="5"/>
  <c r="H1073" i="5"/>
  <c r="H1074" i="5"/>
  <c r="H1075" i="5"/>
  <c r="H1076" i="5"/>
  <c r="H1077" i="5"/>
  <c r="H1078" i="5"/>
  <c r="H1079" i="5"/>
  <c r="H1080" i="5"/>
  <c r="H1081" i="5"/>
  <c r="H1082" i="5"/>
  <c r="H1083" i="5"/>
  <c r="H1084" i="5"/>
  <c r="H1085" i="5"/>
  <c r="H1086" i="5"/>
  <c r="H1087" i="5"/>
  <c r="H1088" i="5"/>
  <c r="H1089" i="5"/>
  <c r="H1090" i="5"/>
  <c r="H1091" i="5"/>
  <c r="H1092" i="5"/>
  <c r="H1093" i="5"/>
  <c r="H1094" i="5"/>
  <c r="H1095" i="5"/>
  <c r="H1096" i="5"/>
  <c r="H1097" i="5"/>
  <c r="H1098" i="5"/>
  <c r="H1099" i="5"/>
  <c r="H1100" i="5"/>
  <c r="H1101" i="5"/>
  <c r="H1102" i="5"/>
  <c r="H1103" i="5"/>
  <c r="H1104" i="5"/>
  <c r="H1105" i="5"/>
  <c r="H1106" i="5"/>
  <c r="H1107" i="5"/>
  <c r="H1108" i="5"/>
  <c r="H1109" i="5"/>
  <c r="H1110" i="5"/>
  <c r="H1111" i="5"/>
  <c r="H1112" i="5"/>
  <c r="H1113" i="5"/>
  <c r="H1114" i="5"/>
  <c r="H1115" i="5"/>
  <c r="H1116" i="5"/>
  <c r="H1117" i="5"/>
  <c r="H1118" i="5"/>
  <c r="H1119" i="5"/>
  <c r="H1120" i="5"/>
  <c r="H1121" i="5"/>
  <c r="H1122" i="5"/>
  <c r="H1123" i="5"/>
  <c r="H1124" i="5"/>
  <c r="H1125" i="5"/>
  <c r="H1126" i="5"/>
  <c r="H1127" i="5"/>
  <c r="H1128" i="5"/>
  <c r="H1129" i="5"/>
  <c r="H1130" i="5"/>
  <c r="H1131" i="5"/>
  <c r="H1132" i="5"/>
  <c r="H1133" i="5"/>
  <c r="H1134" i="5"/>
  <c r="H1135" i="5"/>
  <c r="H1136" i="5"/>
  <c r="H1137" i="5"/>
  <c r="H1138" i="5"/>
  <c r="H1139" i="5"/>
  <c r="H1140" i="5"/>
  <c r="H1141" i="5"/>
  <c r="H1142" i="5"/>
  <c r="H1143" i="5"/>
  <c r="H1144" i="5"/>
  <c r="H1145" i="5"/>
  <c r="H1146" i="5"/>
  <c r="H1147" i="5"/>
  <c r="H1148" i="5"/>
  <c r="H1149" i="5"/>
  <c r="H1150" i="5"/>
  <c r="H1151" i="5"/>
  <c r="H1152" i="5"/>
  <c r="H1153" i="5"/>
  <c r="H1154" i="5"/>
  <c r="H1155" i="5"/>
  <c r="H1156" i="5"/>
  <c r="H1157" i="5"/>
  <c r="H1158" i="5"/>
  <c r="H1159" i="5"/>
  <c r="H1160" i="5"/>
  <c r="H1161" i="5"/>
  <c r="H1162" i="5"/>
  <c r="H1163" i="5"/>
  <c r="H1164" i="5"/>
  <c r="H1165" i="5"/>
  <c r="H1166" i="5"/>
  <c r="H1167" i="5"/>
  <c r="H1168" i="5"/>
  <c r="H1169" i="5"/>
  <c r="H1170" i="5"/>
  <c r="H1171" i="5"/>
  <c r="H1172" i="5"/>
  <c r="H1173" i="5"/>
  <c r="H1174" i="5"/>
  <c r="H1175" i="5"/>
  <c r="H1176" i="5"/>
  <c r="H1177" i="5"/>
  <c r="H1178" i="5"/>
  <c r="H1179" i="5"/>
  <c r="H1180" i="5"/>
  <c r="H1181" i="5"/>
  <c r="H1182" i="5"/>
  <c r="H1183" i="5"/>
  <c r="H1184" i="5"/>
  <c r="H1185" i="5"/>
  <c r="H1186" i="5"/>
  <c r="H1187" i="5"/>
  <c r="H1188" i="5"/>
  <c r="H1189" i="5"/>
  <c r="H1190" i="5"/>
  <c r="H1191" i="5"/>
  <c r="H1192" i="5"/>
  <c r="H1193" i="5"/>
  <c r="H1194" i="5"/>
  <c r="H1195" i="5"/>
  <c r="H1196" i="5"/>
  <c r="H1197" i="5"/>
  <c r="H1198" i="5"/>
  <c r="H1199" i="5"/>
  <c r="H1200" i="5"/>
  <c r="H1201" i="5"/>
  <c r="H1202" i="5"/>
  <c r="H1203" i="5"/>
  <c r="H1204" i="5"/>
  <c r="H1205" i="5"/>
  <c r="H1206" i="5"/>
  <c r="H1207" i="5"/>
  <c r="H1208" i="5"/>
  <c r="H1209" i="5"/>
  <c r="H1210" i="5"/>
  <c r="H1211" i="5"/>
  <c r="H1212" i="5"/>
  <c r="H1213" i="5"/>
  <c r="H1214" i="5"/>
  <c r="H1215" i="5"/>
  <c r="H1216" i="5"/>
  <c r="H1217" i="5"/>
  <c r="H1218" i="5"/>
  <c r="H1219" i="5"/>
  <c r="H1220" i="5"/>
  <c r="H1221" i="5"/>
  <c r="H1222" i="5"/>
  <c r="H1223" i="5"/>
  <c r="H1224" i="5"/>
  <c r="H1225" i="5"/>
  <c r="H1226" i="5"/>
  <c r="H1227" i="5"/>
  <c r="H1228" i="5"/>
  <c r="H1229" i="5"/>
  <c r="H1230" i="5"/>
  <c r="H1231" i="5"/>
  <c r="H1232" i="5"/>
  <c r="H1233" i="5"/>
  <c r="H1234" i="5"/>
  <c r="H1235" i="5"/>
  <c r="H1236" i="5"/>
  <c r="H1237" i="5"/>
  <c r="H1238" i="5"/>
  <c r="H1239" i="5"/>
  <c r="H1240" i="5"/>
  <c r="H1241" i="5"/>
  <c r="H1242" i="5"/>
  <c r="H1243" i="5"/>
  <c r="H1244" i="5"/>
  <c r="H1245" i="5"/>
  <c r="H1246" i="5"/>
  <c r="H1247" i="5"/>
  <c r="H1248" i="5"/>
  <c r="H1249" i="5"/>
  <c r="H1250" i="5"/>
  <c r="H1251" i="5"/>
  <c r="H1252" i="5"/>
  <c r="H1253" i="5"/>
  <c r="H1254" i="5"/>
  <c r="H1255" i="5"/>
  <c r="H1256" i="5"/>
  <c r="H1257" i="5"/>
  <c r="H1258" i="5"/>
  <c r="H1259" i="5"/>
  <c r="H1260" i="5"/>
  <c r="H1261" i="5"/>
  <c r="H1262" i="5"/>
  <c r="H1263" i="5"/>
  <c r="H1264" i="5"/>
  <c r="H1265" i="5"/>
  <c r="H1266" i="5"/>
  <c r="H1267" i="5"/>
  <c r="H1268" i="5"/>
  <c r="H1269" i="5"/>
  <c r="H1270" i="5"/>
  <c r="H1271" i="5"/>
  <c r="H1272" i="5"/>
  <c r="H1273" i="5"/>
  <c r="H1274" i="5"/>
  <c r="H1275" i="5"/>
  <c r="H1276" i="5"/>
  <c r="H1277" i="5"/>
  <c r="H1278" i="5"/>
  <c r="H1279" i="5"/>
  <c r="H1280" i="5"/>
  <c r="H1281" i="5"/>
  <c r="H1282" i="5"/>
  <c r="H1283" i="5"/>
  <c r="H1284" i="5"/>
  <c r="H1285" i="5"/>
  <c r="H1286" i="5"/>
  <c r="H1287" i="5"/>
  <c r="H1288" i="5"/>
  <c r="H1289" i="5"/>
  <c r="H1290" i="5"/>
  <c r="H1291" i="5"/>
  <c r="H1292" i="5"/>
  <c r="H1293" i="5"/>
  <c r="H1294" i="5"/>
  <c r="H1295" i="5"/>
  <c r="H1296" i="5"/>
  <c r="H1297" i="5"/>
  <c r="H1298" i="5"/>
  <c r="H1299" i="5"/>
  <c r="H1300" i="5"/>
  <c r="H1301" i="5"/>
  <c r="H1302" i="5"/>
  <c r="H1303" i="5"/>
  <c r="H1304" i="5"/>
  <c r="H1305" i="5"/>
  <c r="H1306" i="5"/>
  <c r="H1307" i="5"/>
  <c r="H1308" i="5"/>
  <c r="H1309" i="5"/>
  <c r="H1310" i="5"/>
  <c r="H1311" i="5"/>
  <c r="H1312" i="5"/>
  <c r="H1313" i="5"/>
  <c r="H1314" i="5"/>
  <c r="H1315" i="5"/>
  <c r="H1316" i="5"/>
  <c r="H1317" i="5"/>
  <c r="H1318" i="5"/>
  <c r="H1319" i="5"/>
  <c r="H1320" i="5"/>
  <c r="H1321" i="5"/>
  <c r="H1322" i="5"/>
  <c r="H1323" i="5"/>
  <c r="H1324" i="5"/>
  <c r="H1325" i="5"/>
  <c r="H1326" i="5"/>
  <c r="H1327" i="5"/>
  <c r="H1328" i="5"/>
  <c r="H1329" i="5"/>
  <c r="H1330" i="5"/>
  <c r="H1331" i="5"/>
  <c r="H1332" i="5"/>
  <c r="H1333" i="5"/>
  <c r="H1334" i="5"/>
  <c r="H1335" i="5"/>
  <c r="H1336" i="5"/>
  <c r="H1337" i="5"/>
  <c r="H1338" i="5"/>
  <c r="H1339" i="5"/>
  <c r="H1340" i="5"/>
  <c r="H1341" i="5"/>
  <c r="H1342" i="5"/>
  <c r="H1343" i="5"/>
  <c r="H1344" i="5"/>
  <c r="H1345" i="5"/>
  <c r="H1346" i="5"/>
  <c r="H1347" i="5"/>
  <c r="H1348" i="5"/>
  <c r="H1349" i="5"/>
  <c r="H1350" i="5"/>
  <c r="H1351" i="5"/>
  <c r="H1352" i="5"/>
  <c r="H1353" i="5"/>
  <c r="H1354" i="5"/>
  <c r="H1355" i="5"/>
  <c r="H1356" i="5"/>
  <c r="H1357" i="5"/>
  <c r="H1358" i="5"/>
  <c r="H1359" i="5"/>
  <c r="H1360" i="5"/>
  <c r="H1361" i="5"/>
  <c r="H1362" i="5"/>
  <c r="H1363" i="5"/>
  <c r="H1364" i="5"/>
  <c r="H1365" i="5"/>
  <c r="H1366" i="5"/>
  <c r="H1367" i="5"/>
  <c r="H1368" i="5"/>
  <c r="H1369" i="5"/>
  <c r="H1370" i="5"/>
  <c r="H1371" i="5"/>
  <c r="H1372" i="5"/>
  <c r="H1373" i="5"/>
  <c r="H1374" i="5"/>
  <c r="H1375" i="5"/>
  <c r="H1376" i="5"/>
  <c r="H1377" i="5"/>
  <c r="H1378" i="5"/>
  <c r="H1379" i="5"/>
  <c r="H1380" i="5"/>
  <c r="H1381" i="5"/>
  <c r="H1382" i="5"/>
  <c r="H1383" i="5"/>
  <c r="H1384" i="5"/>
  <c r="H1385" i="5"/>
  <c r="H1386" i="5"/>
  <c r="H1387" i="5"/>
  <c r="H1388" i="5"/>
  <c r="H1389" i="5"/>
  <c r="H1390" i="5"/>
  <c r="H1391" i="5"/>
  <c r="H1392" i="5"/>
  <c r="H1393" i="5"/>
  <c r="H1394" i="5"/>
  <c r="H1395" i="5"/>
  <c r="H1396" i="5"/>
  <c r="H1397" i="5"/>
  <c r="H1398" i="5"/>
  <c r="H1399" i="5"/>
  <c r="H1400" i="5"/>
  <c r="H1401" i="5"/>
  <c r="H1402" i="5"/>
  <c r="H1403" i="5"/>
  <c r="H1404" i="5"/>
  <c r="H1405" i="5"/>
  <c r="H1406" i="5"/>
  <c r="H1407" i="5"/>
  <c r="H1408" i="5"/>
  <c r="H1409" i="5"/>
  <c r="H1410" i="5"/>
  <c r="H1411" i="5"/>
  <c r="H1412" i="5"/>
  <c r="H1413" i="5"/>
  <c r="H1414" i="5"/>
  <c r="H1415" i="5"/>
  <c r="H1416" i="5"/>
  <c r="H1417" i="5"/>
  <c r="H1418" i="5"/>
  <c r="H1419" i="5"/>
  <c r="H1420" i="5"/>
  <c r="H1421" i="5"/>
  <c r="H1422" i="5"/>
  <c r="H1423" i="5"/>
  <c r="H1424" i="5"/>
  <c r="H1425" i="5"/>
  <c r="H1426" i="5"/>
  <c r="H1427" i="5"/>
  <c r="H1428" i="5"/>
  <c r="H1429" i="5"/>
  <c r="H1430" i="5"/>
  <c r="H1431" i="5"/>
  <c r="H1432" i="5"/>
  <c r="H1433" i="5"/>
  <c r="H1434" i="5"/>
  <c r="H1435" i="5"/>
  <c r="H1436" i="5"/>
  <c r="H1437" i="5"/>
  <c r="H1438" i="5"/>
  <c r="H1439" i="5"/>
  <c r="H1440" i="5"/>
  <c r="H1441" i="5"/>
  <c r="H1442" i="5"/>
  <c r="H1443" i="5"/>
  <c r="H1444" i="5"/>
  <c r="H1445" i="5"/>
  <c r="H1446" i="5"/>
  <c r="H1447" i="5"/>
  <c r="H1448" i="5"/>
  <c r="H1449" i="5"/>
  <c r="H1450" i="5"/>
  <c r="H1451" i="5"/>
  <c r="H1452" i="5"/>
  <c r="H1453" i="5"/>
  <c r="H1454" i="5"/>
  <c r="H1455" i="5"/>
  <c r="H1456" i="5"/>
  <c r="H1457" i="5"/>
  <c r="H1458" i="5"/>
  <c r="H1459" i="5"/>
  <c r="H1460" i="5"/>
  <c r="H1461" i="5"/>
  <c r="H1462" i="5"/>
  <c r="H1463" i="5"/>
  <c r="H1464" i="5"/>
  <c r="H1465" i="5"/>
  <c r="H1466" i="5"/>
  <c r="H1467" i="5"/>
  <c r="H1468" i="5"/>
  <c r="H1469" i="5"/>
  <c r="H1470" i="5"/>
  <c r="H1471" i="5"/>
  <c r="H1472" i="5"/>
  <c r="H1473" i="5"/>
  <c r="H1474" i="5"/>
  <c r="H1475" i="5"/>
  <c r="H1476" i="5"/>
  <c r="H1477" i="5"/>
  <c r="H1478" i="5"/>
  <c r="H1479" i="5"/>
  <c r="H1480" i="5"/>
  <c r="H1481" i="5"/>
  <c r="H1482" i="5"/>
  <c r="H1483" i="5"/>
  <c r="H1484" i="5"/>
  <c r="H1485" i="5"/>
  <c r="H1486" i="5"/>
  <c r="H1487" i="5"/>
  <c r="H1488" i="5"/>
  <c r="H1489" i="5"/>
  <c r="H1490" i="5"/>
  <c r="H1491" i="5"/>
  <c r="H1492" i="5"/>
  <c r="H1493" i="5"/>
  <c r="H1494" i="5"/>
  <c r="H1495" i="5"/>
  <c r="H1496" i="5"/>
  <c r="H1497" i="5"/>
  <c r="H1498" i="5"/>
  <c r="H1499" i="5"/>
  <c r="H1500" i="5"/>
  <c r="H1501" i="5"/>
  <c r="H1502" i="5"/>
  <c r="H1503" i="5"/>
  <c r="H1504" i="5"/>
  <c r="H1505" i="5"/>
  <c r="H1506" i="5"/>
  <c r="H1507" i="5"/>
  <c r="H1508" i="5"/>
  <c r="H1509" i="5"/>
  <c r="H1510" i="5"/>
  <c r="H1511" i="5"/>
  <c r="H1512" i="5"/>
  <c r="H1513" i="5"/>
  <c r="H1514" i="5"/>
  <c r="H1515" i="5"/>
  <c r="H1516" i="5"/>
  <c r="H1517" i="5"/>
  <c r="H1518" i="5"/>
  <c r="H1519" i="5"/>
  <c r="H1520" i="5"/>
  <c r="H1521" i="5"/>
  <c r="H1522" i="5"/>
  <c r="H1523" i="5"/>
  <c r="H1524" i="5"/>
  <c r="H1525" i="5"/>
  <c r="H1526" i="5"/>
  <c r="H1527" i="5"/>
  <c r="H1528" i="5"/>
  <c r="H1529" i="5"/>
  <c r="H1530" i="5"/>
  <c r="H1531" i="5"/>
  <c r="H1532" i="5"/>
  <c r="H1533" i="5"/>
  <c r="H1534" i="5"/>
  <c r="H1535" i="5"/>
  <c r="H1536" i="5"/>
  <c r="H1537" i="5"/>
  <c r="H1538" i="5"/>
  <c r="H1539" i="5"/>
  <c r="H1540" i="5"/>
  <c r="H1541" i="5"/>
  <c r="H1542" i="5"/>
  <c r="H1543" i="5"/>
  <c r="H1544" i="5"/>
  <c r="H1545" i="5"/>
  <c r="H1546" i="5"/>
  <c r="H1547" i="5"/>
  <c r="H1548" i="5"/>
  <c r="H1549" i="5"/>
  <c r="H1550" i="5"/>
  <c r="H1551" i="5"/>
  <c r="H1552" i="5"/>
  <c r="H1553" i="5"/>
  <c r="H1554" i="5"/>
  <c r="H1555" i="5"/>
  <c r="H1556" i="5"/>
  <c r="H1557" i="5"/>
  <c r="H1558" i="5"/>
  <c r="H1559" i="5"/>
  <c r="H1560" i="5"/>
  <c r="H1561" i="5"/>
  <c r="H1562" i="5"/>
  <c r="H1563" i="5"/>
  <c r="H1564" i="5"/>
  <c r="H1565" i="5"/>
  <c r="H1566" i="5"/>
  <c r="H1567" i="5"/>
  <c r="H1568" i="5"/>
  <c r="H1569" i="5"/>
  <c r="H1570" i="5"/>
  <c r="H1571" i="5"/>
  <c r="H1572" i="5"/>
  <c r="H1573" i="5"/>
  <c r="H1574" i="5"/>
  <c r="H1575" i="5"/>
  <c r="H1576" i="5"/>
  <c r="H1577" i="5"/>
  <c r="H1578" i="5"/>
  <c r="H1579" i="5"/>
  <c r="H1580" i="5"/>
  <c r="H1581" i="5"/>
  <c r="H1582" i="5"/>
  <c r="H1583" i="5"/>
  <c r="H1584" i="5"/>
  <c r="H1585" i="5"/>
  <c r="H1586" i="5"/>
  <c r="H1587" i="5"/>
  <c r="H1588" i="5"/>
  <c r="H1589" i="5"/>
  <c r="H1590" i="5"/>
  <c r="H1591" i="5"/>
  <c r="H1592" i="5"/>
  <c r="H1593" i="5"/>
  <c r="H1594" i="5"/>
  <c r="H1595" i="5"/>
  <c r="H1596" i="5"/>
  <c r="H1597" i="5"/>
  <c r="H1598" i="5"/>
  <c r="H1599" i="5"/>
  <c r="H1600" i="5"/>
  <c r="H1601" i="5"/>
  <c r="H1602" i="5"/>
  <c r="H1603" i="5"/>
  <c r="H1604" i="5"/>
  <c r="H1605" i="5"/>
  <c r="H1606" i="5"/>
  <c r="H1607" i="5"/>
  <c r="H1608" i="5"/>
  <c r="H1609" i="5"/>
  <c r="H1610" i="5"/>
  <c r="H1611" i="5"/>
  <c r="H1612" i="5"/>
  <c r="H1613" i="5"/>
  <c r="H1614" i="5"/>
  <c r="H1615" i="5"/>
  <c r="H1616" i="5"/>
  <c r="H1617" i="5"/>
  <c r="H1618" i="5"/>
  <c r="H1619" i="5"/>
  <c r="H1620" i="5"/>
  <c r="H1621" i="5"/>
  <c r="H1622" i="5"/>
  <c r="H1623" i="5"/>
  <c r="H1624" i="5"/>
  <c r="H1625" i="5"/>
  <c r="H1626" i="5"/>
  <c r="H1627" i="5"/>
  <c r="H1628" i="5"/>
  <c r="H1629" i="5"/>
  <c r="H1630" i="5"/>
  <c r="H1631" i="5"/>
  <c r="H1632" i="5"/>
  <c r="H1633" i="5"/>
  <c r="H1634" i="5"/>
  <c r="H1635" i="5"/>
  <c r="H1636" i="5"/>
  <c r="H1637" i="5"/>
  <c r="H1638" i="5"/>
  <c r="H1639" i="5"/>
  <c r="H1640" i="5"/>
  <c r="H1641" i="5"/>
  <c r="H1642" i="5"/>
  <c r="H1643" i="5"/>
  <c r="H1644" i="5"/>
  <c r="H1645" i="5"/>
  <c r="H1646" i="5"/>
  <c r="H1647" i="5"/>
  <c r="H1648" i="5"/>
  <c r="H1649" i="5"/>
  <c r="H1650" i="5"/>
  <c r="H1651" i="5"/>
  <c r="H1652" i="5"/>
  <c r="H1653" i="5"/>
  <c r="H1654" i="5"/>
  <c r="H1655" i="5"/>
  <c r="H1656" i="5"/>
  <c r="H1657" i="5"/>
  <c r="H1658" i="5"/>
  <c r="H1659" i="5"/>
  <c r="H1660" i="5"/>
  <c r="H1661" i="5"/>
  <c r="H1662" i="5"/>
  <c r="H1663" i="5"/>
  <c r="H1664" i="5"/>
  <c r="H1665" i="5"/>
  <c r="H1666" i="5"/>
  <c r="H1667" i="5"/>
  <c r="H1668" i="5"/>
  <c r="H1669" i="5"/>
  <c r="H1670" i="5"/>
  <c r="H1671" i="5"/>
  <c r="H1672" i="5"/>
  <c r="H1673" i="5"/>
  <c r="H1674" i="5"/>
  <c r="H1675" i="5"/>
  <c r="H1676" i="5"/>
  <c r="H1677" i="5"/>
  <c r="H1678" i="5"/>
  <c r="H1679" i="5"/>
  <c r="H1680" i="5"/>
  <c r="H1681" i="5"/>
  <c r="H1682" i="5"/>
  <c r="H1683" i="5"/>
  <c r="H1684" i="5"/>
  <c r="H1685" i="5"/>
  <c r="H1686" i="5"/>
  <c r="H1687" i="5"/>
  <c r="H1688" i="5"/>
  <c r="H1689" i="5"/>
  <c r="H1690" i="5"/>
  <c r="H1691" i="5"/>
  <c r="H1692" i="5"/>
  <c r="H1693" i="5"/>
  <c r="H1694" i="5"/>
  <c r="H1695" i="5"/>
  <c r="H1696" i="5"/>
  <c r="H1697" i="5"/>
  <c r="H1698" i="5"/>
  <c r="H1699" i="5"/>
  <c r="H1700" i="5"/>
  <c r="H1701" i="5"/>
  <c r="H1702" i="5"/>
  <c r="H1703" i="5"/>
  <c r="H1704" i="5"/>
  <c r="H1705" i="5"/>
  <c r="H1706" i="5"/>
  <c r="H1707" i="5"/>
  <c r="H1708" i="5"/>
  <c r="H1709" i="5"/>
  <c r="H1710" i="5"/>
  <c r="H1711" i="5"/>
  <c r="H1712" i="5"/>
  <c r="H1713" i="5"/>
  <c r="H1714" i="5"/>
  <c r="H1715" i="5"/>
  <c r="H1716" i="5"/>
  <c r="H1717" i="5"/>
  <c r="H1718" i="5"/>
  <c r="H1719" i="5"/>
  <c r="H1720" i="5"/>
  <c r="H1721" i="5"/>
  <c r="H1722" i="5"/>
  <c r="H1723" i="5"/>
  <c r="H1724" i="5"/>
  <c r="H1725" i="5"/>
  <c r="H1726" i="5"/>
  <c r="H1727" i="5"/>
  <c r="H1728" i="5"/>
  <c r="H1729" i="5"/>
  <c r="H1730" i="5"/>
  <c r="H1731" i="5"/>
  <c r="H1732" i="5"/>
  <c r="H1733" i="5"/>
  <c r="H1734" i="5"/>
  <c r="H1735" i="5"/>
  <c r="H1736" i="5"/>
  <c r="H1737" i="5"/>
  <c r="H1738" i="5"/>
  <c r="H1739" i="5"/>
  <c r="H1740" i="5"/>
  <c r="H1741" i="5"/>
  <c r="H1742" i="5"/>
  <c r="H1743" i="5"/>
  <c r="H1744" i="5"/>
  <c r="H1745" i="5"/>
  <c r="H1746" i="5"/>
  <c r="H1747" i="5"/>
  <c r="H1748" i="5"/>
  <c r="H1749" i="5"/>
  <c r="H1750" i="5"/>
  <c r="H1751" i="5"/>
  <c r="H1752" i="5"/>
  <c r="H1753" i="5"/>
  <c r="H1754" i="5"/>
  <c r="H1755" i="5"/>
  <c r="H1756" i="5"/>
  <c r="H1757" i="5"/>
  <c r="H1758" i="5"/>
  <c r="H1759" i="5"/>
  <c r="H1760" i="5"/>
  <c r="H1761" i="5"/>
  <c r="H1762" i="5"/>
  <c r="H1763" i="5"/>
  <c r="H1764" i="5"/>
  <c r="H1765" i="5"/>
  <c r="H1766" i="5"/>
  <c r="H1767" i="5"/>
  <c r="H1768" i="5"/>
  <c r="H1769" i="5"/>
  <c r="H1770" i="5"/>
  <c r="H1771" i="5"/>
  <c r="H1772" i="5"/>
  <c r="H1773" i="5"/>
  <c r="H1774" i="5"/>
  <c r="H1775" i="5"/>
  <c r="H1776" i="5"/>
  <c r="H1777" i="5"/>
  <c r="H1778" i="5"/>
  <c r="H1779" i="5"/>
  <c r="H1780" i="5"/>
  <c r="H1781" i="5"/>
  <c r="H1782" i="5"/>
  <c r="H1783" i="5"/>
  <c r="H1784" i="5"/>
  <c r="H1785" i="5"/>
  <c r="H1786" i="5"/>
  <c r="H1787" i="5"/>
  <c r="H1788" i="5"/>
  <c r="H1789" i="5"/>
  <c r="H1790" i="5"/>
  <c r="H1791" i="5"/>
  <c r="H1792" i="5"/>
  <c r="H1793" i="5"/>
  <c r="H1794" i="5"/>
  <c r="H1795" i="5"/>
  <c r="H1796" i="5"/>
  <c r="H1797" i="5"/>
  <c r="H1798" i="5"/>
  <c r="H1799" i="5"/>
  <c r="H1800" i="5"/>
  <c r="H1801" i="5"/>
  <c r="H1802" i="5"/>
  <c r="H1803" i="5"/>
  <c r="H1804" i="5"/>
  <c r="H1805" i="5"/>
  <c r="H1806" i="5"/>
  <c r="H1807" i="5"/>
  <c r="H1808" i="5"/>
  <c r="H1809" i="5"/>
  <c r="H1810" i="5"/>
  <c r="H1811" i="5"/>
  <c r="H1812" i="5"/>
  <c r="H1813" i="5"/>
  <c r="H1814" i="5"/>
  <c r="H1815" i="5"/>
  <c r="H1816" i="5"/>
  <c r="H1817" i="5"/>
  <c r="H1818" i="5"/>
  <c r="H1819" i="5"/>
  <c r="H1820" i="5"/>
  <c r="H1821" i="5"/>
  <c r="H1822" i="5"/>
  <c r="H1823" i="5"/>
  <c r="H1824" i="5"/>
  <c r="H1825" i="5"/>
  <c r="H1826" i="5"/>
  <c r="H1827" i="5"/>
  <c r="H1828" i="5"/>
  <c r="H1829" i="5"/>
  <c r="H1830" i="5"/>
  <c r="H1831" i="5"/>
  <c r="H1832" i="5"/>
  <c r="H1833" i="5"/>
  <c r="H1834" i="5"/>
  <c r="H1835" i="5"/>
  <c r="H1836" i="5"/>
  <c r="H1837" i="5"/>
  <c r="H1838" i="5"/>
  <c r="H1839" i="5"/>
  <c r="H1840" i="5"/>
  <c r="H1841" i="5"/>
  <c r="H1842" i="5"/>
  <c r="H1843" i="5"/>
  <c r="H1844" i="5"/>
  <c r="H1845" i="5"/>
  <c r="H1846" i="5"/>
  <c r="H1847" i="5"/>
  <c r="H1848" i="5"/>
  <c r="H1849" i="5"/>
  <c r="H1850" i="5"/>
  <c r="H1851" i="5"/>
  <c r="H1852" i="5"/>
  <c r="H1853" i="5"/>
  <c r="H1854" i="5"/>
  <c r="H1855" i="5"/>
  <c r="H1856" i="5"/>
  <c r="H1857" i="5"/>
  <c r="H1858" i="5"/>
  <c r="H1859" i="5"/>
  <c r="H1860" i="5"/>
  <c r="H1861" i="5"/>
  <c r="H1862" i="5"/>
  <c r="H1863" i="5"/>
  <c r="H1864" i="5"/>
  <c r="H1865" i="5"/>
  <c r="H1866" i="5"/>
  <c r="H1867" i="5"/>
  <c r="H1868" i="5"/>
  <c r="H1869" i="5"/>
  <c r="H1870" i="5"/>
  <c r="H1871" i="5"/>
  <c r="H1872" i="5"/>
  <c r="H1873" i="5"/>
  <c r="H1874" i="5"/>
  <c r="H1875" i="5"/>
  <c r="H1876" i="5"/>
  <c r="H1877" i="5"/>
  <c r="H1878" i="5"/>
  <c r="H1879" i="5"/>
  <c r="H1880" i="5"/>
  <c r="H1881" i="5"/>
  <c r="H1882" i="5"/>
  <c r="H1883" i="5"/>
  <c r="H1884" i="5"/>
  <c r="H1885" i="5"/>
  <c r="H1886" i="5"/>
  <c r="H1887" i="5"/>
  <c r="H1888" i="5"/>
  <c r="H1889" i="5"/>
  <c r="H1890" i="5"/>
  <c r="H1891" i="5"/>
  <c r="H1892" i="5"/>
  <c r="H1893" i="5"/>
  <c r="H1894" i="5"/>
  <c r="H1895" i="5"/>
  <c r="H1896" i="5"/>
  <c r="H1897" i="5"/>
  <c r="H1898" i="5"/>
  <c r="H1899" i="5"/>
  <c r="H1900" i="5"/>
  <c r="H1901" i="5"/>
  <c r="H1902" i="5"/>
  <c r="H1903" i="5"/>
  <c r="H1904" i="5"/>
  <c r="H1905" i="5"/>
  <c r="H1906" i="5"/>
  <c r="H1907" i="5"/>
  <c r="H1908" i="5"/>
  <c r="H1909" i="5"/>
  <c r="H1910" i="5"/>
  <c r="H1911" i="5"/>
  <c r="H1912" i="5"/>
  <c r="H1913" i="5"/>
  <c r="H1914" i="5"/>
  <c r="H1915" i="5"/>
  <c r="H1916" i="5"/>
  <c r="H1917" i="5"/>
  <c r="H1918" i="5"/>
  <c r="H1919" i="5"/>
  <c r="H1920" i="5"/>
  <c r="H1921" i="5"/>
  <c r="H1922" i="5"/>
  <c r="H1923" i="5"/>
  <c r="H1924" i="5"/>
  <c r="H1925" i="5"/>
  <c r="H1926" i="5"/>
  <c r="H1927" i="5"/>
  <c r="H1928" i="5"/>
  <c r="H1929" i="5"/>
  <c r="H1930" i="5"/>
  <c r="H1931" i="5"/>
  <c r="H1932" i="5"/>
  <c r="H1933" i="5"/>
  <c r="H1934" i="5"/>
  <c r="H1935" i="5"/>
  <c r="H1936" i="5"/>
  <c r="H1937" i="5"/>
  <c r="H1938" i="5"/>
  <c r="H1939" i="5"/>
  <c r="H1940" i="5"/>
  <c r="H1941" i="5"/>
  <c r="H1942" i="5"/>
  <c r="H1943" i="5"/>
  <c r="H1944" i="5"/>
  <c r="H1945" i="5"/>
  <c r="H1946" i="5"/>
  <c r="H1947" i="5"/>
  <c r="H1948" i="5"/>
  <c r="H1949" i="5"/>
  <c r="H1950" i="5"/>
  <c r="H1951" i="5"/>
  <c r="H1952" i="5"/>
  <c r="H1953" i="5"/>
  <c r="H1954" i="5"/>
  <c r="H1955" i="5"/>
  <c r="H1956" i="5"/>
  <c r="H1957" i="5"/>
  <c r="H1958" i="5"/>
  <c r="H1959" i="5"/>
  <c r="H1960" i="5"/>
  <c r="H1961" i="5"/>
  <c r="H1962" i="5"/>
  <c r="H1963" i="5"/>
  <c r="H1964" i="5"/>
  <c r="H1965" i="5"/>
  <c r="H1966" i="5"/>
  <c r="H1967" i="5"/>
  <c r="H1968" i="5"/>
  <c r="H1969" i="5"/>
  <c r="H1970" i="5"/>
  <c r="H1971" i="5"/>
  <c r="H1972" i="5"/>
  <c r="H1973" i="5"/>
  <c r="H1974" i="5"/>
  <c r="H1975" i="5"/>
  <c r="H1976" i="5"/>
  <c r="H1977" i="5"/>
  <c r="H1978" i="5"/>
  <c r="H1979" i="5"/>
  <c r="H1980" i="5"/>
  <c r="H1981" i="5"/>
  <c r="H1982" i="5"/>
  <c r="H1983" i="5"/>
  <c r="H1984" i="5"/>
  <c r="H1985" i="5"/>
  <c r="H1986" i="5"/>
  <c r="H1987" i="5"/>
  <c r="H1988" i="5"/>
  <c r="H1989" i="5"/>
  <c r="H1990" i="5"/>
  <c r="H1991" i="5"/>
  <c r="H1992" i="5"/>
  <c r="H1993" i="5"/>
  <c r="H1994" i="5"/>
  <c r="H1995" i="5"/>
  <c r="H1996" i="5"/>
  <c r="H1997" i="5"/>
  <c r="H1998" i="5"/>
  <c r="H1999" i="5"/>
  <c r="H2000" i="5"/>
  <c r="H2001" i="5"/>
  <c r="H2002" i="5"/>
  <c r="H2003" i="5"/>
  <c r="H2004" i="5"/>
  <c r="H2005" i="5"/>
  <c r="H2006" i="5"/>
  <c r="H2007" i="5"/>
  <c r="H2008" i="5"/>
  <c r="H2009" i="5"/>
  <c r="H2010" i="5"/>
  <c r="H2011" i="5"/>
  <c r="H2012" i="5"/>
  <c r="H2013" i="5"/>
  <c r="H2014" i="5"/>
  <c r="H2015" i="5"/>
  <c r="H2016" i="5"/>
  <c r="H2017" i="5"/>
  <c r="H2018" i="5"/>
  <c r="H2019" i="5"/>
  <c r="H2020" i="5"/>
  <c r="H2021" i="5"/>
  <c r="H2022" i="5"/>
  <c r="H2023" i="5"/>
  <c r="H2024" i="5"/>
  <c r="H2025" i="5"/>
  <c r="H2026" i="5"/>
  <c r="H2027" i="5"/>
  <c r="H2028" i="5"/>
  <c r="H2029" i="5"/>
  <c r="H2030" i="5"/>
  <c r="H2031" i="5"/>
  <c r="H2032" i="5"/>
  <c r="H2033" i="5"/>
  <c r="H2034" i="5"/>
  <c r="H2035" i="5"/>
  <c r="H2036" i="5"/>
  <c r="H2037" i="5"/>
  <c r="H2038" i="5"/>
  <c r="H2039" i="5"/>
  <c r="H2040" i="5"/>
  <c r="H2041" i="5"/>
  <c r="H2042" i="5"/>
  <c r="H2043" i="5"/>
  <c r="H2044" i="5"/>
  <c r="H2045" i="5"/>
  <c r="H2046" i="5"/>
  <c r="H2047" i="5"/>
  <c r="H2048" i="5"/>
  <c r="H2049" i="5"/>
  <c r="H2050" i="5"/>
  <c r="H2051" i="5"/>
  <c r="H2052" i="5"/>
  <c r="H2053" i="5"/>
  <c r="H2054" i="5"/>
  <c r="H2055" i="5"/>
  <c r="H2056" i="5"/>
  <c r="H2057" i="5"/>
  <c r="H2058" i="5"/>
  <c r="H2059" i="5"/>
  <c r="H2060" i="5"/>
  <c r="H2061" i="5"/>
  <c r="H2062" i="5"/>
  <c r="H2063" i="5"/>
  <c r="H2064" i="5"/>
  <c r="H2065" i="5"/>
  <c r="H2066" i="5"/>
  <c r="H2067" i="5"/>
  <c r="H2068" i="5"/>
  <c r="H2069" i="5"/>
  <c r="H2070" i="5"/>
  <c r="H2071" i="5"/>
  <c r="H2072" i="5"/>
  <c r="H2073" i="5"/>
  <c r="H2074" i="5"/>
  <c r="H2075" i="5"/>
  <c r="H2076" i="5"/>
  <c r="H2077" i="5"/>
  <c r="H2078" i="5"/>
  <c r="H2079" i="5"/>
  <c r="H2080" i="5"/>
  <c r="H2081" i="5"/>
  <c r="H2082" i="5"/>
  <c r="H2083" i="5"/>
  <c r="H2084" i="5"/>
  <c r="H2085" i="5"/>
  <c r="H2086" i="5"/>
  <c r="H2087" i="5"/>
  <c r="H2088" i="5"/>
  <c r="H2089" i="5"/>
  <c r="H2090" i="5"/>
  <c r="H2091" i="5"/>
  <c r="H2092" i="5"/>
  <c r="H2093" i="5"/>
  <c r="H2094" i="5"/>
  <c r="H2095" i="5"/>
  <c r="H2096" i="5"/>
  <c r="H2097" i="5"/>
  <c r="H2098" i="5"/>
  <c r="H2099" i="5"/>
  <c r="H2100" i="5"/>
  <c r="H2101" i="5"/>
  <c r="H2102" i="5"/>
  <c r="H2103" i="5"/>
  <c r="H2104" i="5"/>
  <c r="H2105" i="5"/>
  <c r="H2106" i="5"/>
  <c r="H2107" i="5"/>
  <c r="H2108" i="5"/>
  <c r="H2109" i="5"/>
  <c r="H2110" i="5"/>
  <c r="H2111" i="5"/>
  <c r="H2112" i="5"/>
  <c r="H2113" i="5"/>
  <c r="H2114" i="5"/>
  <c r="H2115" i="5"/>
  <c r="H2116" i="5"/>
  <c r="H2117" i="5"/>
  <c r="H2118" i="5"/>
  <c r="H2119" i="5"/>
  <c r="H2120" i="5"/>
  <c r="H2121" i="5"/>
  <c r="H2122" i="5"/>
  <c r="H2123" i="5"/>
  <c r="H2124" i="5"/>
  <c r="H2125" i="5"/>
  <c r="H2126" i="5"/>
  <c r="H2127" i="5"/>
  <c r="H2128" i="5"/>
  <c r="H2129" i="5"/>
  <c r="H2130" i="5"/>
  <c r="H2131" i="5"/>
  <c r="H2132" i="5"/>
  <c r="H2133" i="5"/>
  <c r="H2134" i="5"/>
  <c r="H2135" i="5"/>
  <c r="H2136" i="5"/>
  <c r="H2137" i="5"/>
  <c r="H2138" i="5"/>
  <c r="H2139" i="5"/>
  <c r="H2140" i="5"/>
  <c r="H2141" i="5"/>
  <c r="H2142" i="5"/>
  <c r="H2143" i="5"/>
  <c r="H2144" i="5"/>
  <c r="H2145" i="5"/>
  <c r="H2146" i="5"/>
  <c r="H2147" i="5"/>
  <c r="H2148" i="5"/>
  <c r="H2149" i="5"/>
  <c r="H2150" i="5"/>
  <c r="H2151" i="5"/>
  <c r="H2152" i="5"/>
  <c r="H2153" i="5"/>
  <c r="H2154" i="5"/>
  <c r="H2155" i="5"/>
  <c r="H2156" i="5"/>
  <c r="H2157" i="5"/>
  <c r="H2158" i="5"/>
  <c r="H2159" i="5"/>
  <c r="H2160" i="5"/>
  <c r="H2161" i="5"/>
  <c r="H2162" i="5"/>
  <c r="H2163" i="5"/>
  <c r="H2164" i="5"/>
  <c r="H2165" i="5"/>
  <c r="H2166" i="5"/>
  <c r="H2167" i="5"/>
  <c r="H2168" i="5"/>
  <c r="H2169" i="5"/>
  <c r="H2170" i="5"/>
  <c r="H2171" i="5"/>
  <c r="H2172" i="5"/>
  <c r="H2173" i="5"/>
  <c r="H2174" i="5"/>
  <c r="H2175" i="5"/>
  <c r="H2176" i="5"/>
  <c r="H2177" i="5"/>
  <c r="H2178" i="5"/>
  <c r="H2179" i="5"/>
  <c r="H2180" i="5"/>
  <c r="H2181" i="5"/>
  <c r="H2182" i="5"/>
  <c r="H2183" i="5"/>
  <c r="H2184" i="5"/>
  <c r="H2185" i="5"/>
  <c r="H2186" i="5"/>
  <c r="H2187" i="5"/>
  <c r="H2188" i="5"/>
  <c r="H2189" i="5"/>
  <c r="H2190" i="5"/>
  <c r="H2191" i="5"/>
  <c r="H2192" i="5"/>
  <c r="H2193" i="5"/>
  <c r="H2194" i="5"/>
  <c r="H2195" i="5"/>
  <c r="H2196" i="5"/>
  <c r="H2197" i="5"/>
  <c r="H2198" i="5"/>
  <c r="H2199" i="5"/>
  <c r="H2200" i="5"/>
  <c r="H2201" i="5"/>
  <c r="H2202" i="5"/>
  <c r="H2203" i="5"/>
  <c r="H2204" i="5"/>
  <c r="H2205" i="5"/>
  <c r="H2206" i="5"/>
  <c r="H2207" i="5"/>
  <c r="H2208" i="5"/>
  <c r="H2209" i="5"/>
  <c r="H2210" i="5"/>
  <c r="H2211" i="5"/>
  <c r="H2212" i="5"/>
  <c r="H2213" i="5"/>
  <c r="H2214" i="5"/>
  <c r="H2215" i="5"/>
  <c r="H2216" i="5"/>
  <c r="H2217" i="5"/>
  <c r="H2218" i="5"/>
  <c r="H2219" i="5"/>
  <c r="H2220" i="5"/>
  <c r="H2221" i="5"/>
  <c r="H2222" i="5"/>
  <c r="H2223" i="5"/>
  <c r="H2224" i="5"/>
  <c r="H2225" i="5"/>
  <c r="H2226" i="5"/>
  <c r="H2227" i="5"/>
  <c r="H2228" i="5"/>
  <c r="H2229" i="5"/>
  <c r="H2230" i="5"/>
  <c r="H2231" i="5"/>
  <c r="H2232" i="5"/>
  <c r="H2233" i="5"/>
  <c r="H2234" i="5"/>
  <c r="H2235" i="5"/>
  <c r="H2236" i="5"/>
  <c r="H2237" i="5"/>
  <c r="H2238" i="5"/>
  <c r="H2239" i="5"/>
  <c r="H2240" i="5"/>
  <c r="H2241" i="5"/>
  <c r="H2242" i="5"/>
  <c r="H2243" i="5"/>
  <c r="H2244" i="5"/>
  <c r="H2245" i="5"/>
  <c r="H2246" i="5"/>
  <c r="H2247" i="5"/>
  <c r="H2248" i="5"/>
  <c r="H2249" i="5"/>
  <c r="H2250" i="5"/>
  <c r="H2251" i="5"/>
  <c r="H2252" i="5"/>
  <c r="H2253" i="5"/>
  <c r="H2254" i="5"/>
  <c r="H2255" i="5"/>
  <c r="H2256" i="5"/>
  <c r="H2257" i="5"/>
  <c r="H2258" i="5"/>
  <c r="H2259" i="5"/>
  <c r="H2260" i="5"/>
  <c r="H2261" i="5"/>
  <c r="H2262" i="5"/>
  <c r="H2263" i="5"/>
  <c r="H2264" i="5"/>
  <c r="H2265" i="5"/>
  <c r="H2266" i="5"/>
  <c r="H2267" i="5"/>
  <c r="H2268" i="5"/>
  <c r="H2269" i="5"/>
  <c r="H2270" i="5"/>
  <c r="H2271" i="5"/>
  <c r="H2272" i="5"/>
  <c r="H2273" i="5"/>
  <c r="H2274" i="5"/>
  <c r="H2275" i="5"/>
  <c r="H2276" i="5"/>
  <c r="H2277" i="5"/>
  <c r="H2278" i="5"/>
  <c r="H2279" i="5"/>
  <c r="H2280" i="5"/>
  <c r="H2281" i="5"/>
  <c r="H2282" i="5"/>
  <c r="H2283" i="5"/>
  <c r="H2284" i="5"/>
  <c r="H2285" i="5"/>
  <c r="H2286" i="5"/>
  <c r="H2287" i="5"/>
  <c r="H2288" i="5"/>
  <c r="H2289" i="5"/>
  <c r="H2290" i="5"/>
  <c r="H2291" i="5"/>
  <c r="H2292" i="5"/>
  <c r="H2293" i="5"/>
  <c r="H2294" i="5"/>
  <c r="H2295" i="5"/>
  <c r="H2296" i="5"/>
  <c r="H2297" i="5"/>
  <c r="H2298" i="5"/>
  <c r="H2299" i="5"/>
  <c r="H2300" i="5"/>
  <c r="H2301" i="5"/>
  <c r="H2302" i="5"/>
  <c r="H2303" i="5"/>
  <c r="H2304" i="5"/>
  <c r="H2305" i="5"/>
  <c r="H2306" i="5"/>
  <c r="H2307" i="5"/>
  <c r="H2308" i="5"/>
  <c r="H2309" i="5"/>
  <c r="H2310" i="5"/>
  <c r="H2311" i="5"/>
  <c r="H2312" i="5"/>
  <c r="H2313" i="5"/>
  <c r="H2314" i="5"/>
  <c r="H2315" i="5"/>
  <c r="H2316" i="5"/>
  <c r="H2317" i="5"/>
  <c r="H2318" i="5"/>
  <c r="H2319" i="5"/>
  <c r="H2320" i="5"/>
  <c r="H2321" i="5"/>
  <c r="H2322" i="5"/>
  <c r="H2323" i="5"/>
  <c r="H2324" i="5"/>
  <c r="H2325" i="5"/>
  <c r="H2326" i="5"/>
  <c r="H2327" i="5"/>
  <c r="H2328" i="5"/>
  <c r="H2329" i="5"/>
  <c r="H2330" i="5"/>
  <c r="H2331" i="5"/>
  <c r="H2332" i="5"/>
  <c r="H2333" i="5"/>
  <c r="H2334" i="5"/>
  <c r="H2335" i="5"/>
  <c r="H2336" i="5"/>
  <c r="H2337" i="5"/>
  <c r="H2338" i="5"/>
  <c r="H2339" i="5"/>
  <c r="H2340" i="5"/>
  <c r="H2341" i="5"/>
  <c r="H2342" i="5"/>
  <c r="H2343" i="5"/>
  <c r="H2344" i="5"/>
  <c r="H2345" i="5"/>
  <c r="H2346" i="5"/>
  <c r="H2347" i="5"/>
  <c r="H2348" i="5"/>
  <c r="H2349" i="5"/>
  <c r="H2350" i="5"/>
  <c r="H2351" i="5"/>
  <c r="H2352" i="5"/>
  <c r="H2353" i="5"/>
  <c r="H2354" i="5"/>
  <c r="H2355" i="5"/>
  <c r="H2356" i="5"/>
  <c r="H2357" i="5"/>
  <c r="H2358" i="5"/>
  <c r="H2359" i="5"/>
  <c r="H2360" i="5"/>
  <c r="H2361" i="5"/>
  <c r="H2362" i="5"/>
  <c r="H2363" i="5"/>
  <c r="H2364" i="5"/>
  <c r="H2365" i="5"/>
  <c r="H2366" i="5"/>
  <c r="H2367" i="5"/>
  <c r="H2368" i="5"/>
  <c r="H2369" i="5"/>
  <c r="H2370" i="5"/>
  <c r="H2371" i="5"/>
  <c r="H2372" i="5"/>
  <c r="H2373" i="5"/>
  <c r="H2374" i="5"/>
  <c r="H2375" i="5"/>
  <c r="H2376" i="5"/>
  <c r="H2377" i="5"/>
  <c r="H2378" i="5"/>
  <c r="H2379" i="5"/>
  <c r="H2380" i="5"/>
  <c r="H2381" i="5"/>
  <c r="H2382" i="5"/>
  <c r="H2383" i="5"/>
  <c r="H2384" i="5"/>
  <c r="H2385" i="5"/>
  <c r="H2386" i="5"/>
  <c r="H2387" i="5"/>
  <c r="H2388" i="5"/>
  <c r="H2389" i="5"/>
  <c r="H2390" i="5"/>
  <c r="H2391" i="5"/>
  <c r="H2392" i="5"/>
  <c r="H2393" i="5"/>
  <c r="H2394" i="5"/>
  <c r="H2395" i="5"/>
  <c r="H2396" i="5"/>
  <c r="H2397" i="5"/>
  <c r="H2398" i="5"/>
  <c r="H2399" i="5"/>
  <c r="H2400" i="5"/>
  <c r="H2401" i="5"/>
  <c r="H2402" i="5"/>
  <c r="H2403" i="5"/>
  <c r="H2404" i="5"/>
  <c r="H2405" i="5"/>
  <c r="H2406" i="5"/>
  <c r="H2407" i="5"/>
  <c r="H2408" i="5"/>
  <c r="H2409" i="5"/>
  <c r="H2410" i="5"/>
  <c r="H2411" i="5"/>
  <c r="H2412" i="5"/>
  <c r="H2413" i="5"/>
  <c r="H2414" i="5"/>
  <c r="H2415" i="5"/>
  <c r="H2416" i="5"/>
  <c r="H2417" i="5"/>
  <c r="H2418" i="5"/>
  <c r="H2419" i="5"/>
  <c r="H2420" i="5"/>
  <c r="H2421" i="5"/>
  <c r="H2422" i="5"/>
  <c r="H2423" i="5"/>
  <c r="H2424" i="5"/>
  <c r="H2425" i="5"/>
  <c r="H2426" i="5"/>
  <c r="H2427" i="5"/>
  <c r="H2428" i="5"/>
  <c r="H2429" i="5"/>
  <c r="H2430" i="5"/>
  <c r="H2431" i="5"/>
  <c r="H2432" i="5"/>
  <c r="H2433" i="5"/>
  <c r="H2434" i="5"/>
  <c r="H2435" i="5"/>
  <c r="H2436" i="5"/>
  <c r="H2437" i="5"/>
  <c r="H2438" i="5"/>
  <c r="H2439" i="5"/>
  <c r="H2440" i="5"/>
  <c r="H2441" i="5"/>
  <c r="H2442" i="5"/>
  <c r="H2443" i="5"/>
  <c r="H2444" i="5"/>
  <c r="H2445" i="5"/>
  <c r="H2446" i="5"/>
  <c r="H2447" i="5"/>
  <c r="H2448" i="5"/>
  <c r="H2449" i="5"/>
  <c r="H2450" i="5"/>
  <c r="H2451" i="5"/>
  <c r="H2452" i="5"/>
  <c r="H2453" i="5"/>
  <c r="H2454" i="5"/>
  <c r="H2455" i="5"/>
  <c r="H2456" i="5"/>
  <c r="H2457" i="5"/>
  <c r="H2458" i="5"/>
  <c r="H2459" i="5"/>
  <c r="H2460" i="5"/>
  <c r="H2461" i="5"/>
  <c r="H5" i="5"/>
  <c r="I2456" i="5" l="1"/>
  <c r="I2448" i="5"/>
  <c r="I2440" i="5"/>
  <c r="I2432" i="5"/>
  <c r="I2424" i="5"/>
  <c r="I2416" i="5"/>
  <c r="I2408" i="5"/>
  <c r="I2400" i="5"/>
  <c r="I2392" i="5"/>
  <c r="I2384" i="5"/>
  <c r="I2372" i="5"/>
  <c r="I2368" i="5"/>
  <c r="I2360" i="5"/>
  <c r="I2348" i="5"/>
  <c r="I2340" i="5"/>
  <c r="I2332" i="5"/>
  <c r="I2328" i="5"/>
  <c r="I2316" i="5"/>
  <c r="I2308" i="5"/>
  <c r="I2300" i="5"/>
  <c r="I2292" i="5"/>
  <c r="I2284" i="5"/>
  <c r="I2272" i="5"/>
  <c r="I2264" i="5"/>
  <c r="I2256" i="5"/>
  <c r="I2248" i="5"/>
  <c r="I2240" i="5"/>
  <c r="I2232" i="5"/>
  <c r="I2224" i="5"/>
  <c r="I2212" i="5"/>
  <c r="I2208" i="5"/>
  <c r="I2200" i="5"/>
  <c r="I2192" i="5"/>
  <c r="I2184" i="5"/>
  <c r="I2176" i="5"/>
  <c r="I2168" i="5"/>
  <c r="I2160" i="5"/>
  <c r="I2152" i="5"/>
  <c r="I2144" i="5"/>
  <c r="I2132" i="5"/>
  <c r="I2128" i="5"/>
  <c r="I2120" i="5"/>
  <c r="I2108" i="5"/>
  <c r="I2100" i="5"/>
  <c r="I2096" i="5"/>
  <c r="I2084" i="5"/>
  <c r="I2076" i="5"/>
  <c r="I2068" i="5"/>
  <c r="I2060" i="5"/>
  <c r="I2052" i="5"/>
  <c r="I2044" i="5"/>
  <c r="I2036" i="5"/>
  <c r="I2028" i="5"/>
  <c r="I2020" i="5"/>
  <c r="I2012" i="5"/>
  <c r="I2004" i="5"/>
  <c r="I1996" i="5"/>
  <c r="I1988" i="5"/>
  <c r="I1980" i="5"/>
  <c r="I1972" i="5"/>
  <c r="I1964" i="5"/>
  <c r="I1956" i="5"/>
  <c r="I1948" i="5"/>
  <c r="I1940" i="5"/>
  <c r="I1932" i="5"/>
  <c r="I1924" i="5"/>
  <c r="I1916" i="5"/>
  <c r="I1908" i="5"/>
  <c r="I1904" i="5"/>
  <c r="I1900" i="5"/>
  <c r="I1896" i="5"/>
  <c r="I1888" i="5"/>
  <c r="I2460" i="5"/>
  <c r="I2452" i="5"/>
  <c r="I2444" i="5"/>
  <c r="I2436" i="5"/>
  <c r="I2428" i="5"/>
  <c r="I2420" i="5"/>
  <c r="I2412" i="5"/>
  <c r="I2404" i="5"/>
  <c r="I2396" i="5"/>
  <c r="I2388" i="5"/>
  <c r="I2380" i="5"/>
  <c r="I2376" i="5"/>
  <c r="I2364" i="5"/>
  <c r="I2356" i="5"/>
  <c r="I2352" i="5"/>
  <c r="I2344" i="5"/>
  <c r="I2336" i="5"/>
  <c r="I2324" i="5"/>
  <c r="I2320" i="5"/>
  <c r="I2312" i="5"/>
  <c r="I2304" i="5"/>
  <c r="I2296" i="5"/>
  <c r="I2288" i="5"/>
  <c r="I2280" i="5"/>
  <c r="I2268" i="5"/>
  <c r="I2260" i="5"/>
  <c r="I2252" i="5"/>
  <c r="I2244" i="5"/>
  <c r="I2236" i="5"/>
  <c r="I2220" i="5"/>
  <c r="I2216" i="5"/>
  <c r="I2204" i="5"/>
  <c r="I2196" i="5"/>
  <c r="I2188" i="5"/>
  <c r="I2180" i="5"/>
  <c r="I2172" i="5"/>
  <c r="I2164" i="5"/>
  <c r="I2156" i="5"/>
  <c r="I2148" i="5"/>
  <c r="I2140" i="5"/>
  <c r="I2136" i="5"/>
  <c r="I2124" i="5"/>
  <c r="I2116" i="5"/>
  <c r="I2112" i="5"/>
  <c r="I2104" i="5"/>
  <c r="I2092" i="5"/>
  <c r="I2088" i="5"/>
  <c r="I2080" i="5"/>
  <c r="I2072" i="5"/>
  <c r="I2064" i="5"/>
  <c r="I2056" i="5"/>
  <c r="I2048" i="5"/>
  <c r="I2040" i="5"/>
  <c r="I2032" i="5"/>
  <c r="I2024" i="5"/>
  <c r="I2016" i="5"/>
  <c r="I2008" i="5"/>
  <c r="I2000" i="5"/>
  <c r="I1992" i="5"/>
  <c r="I1984" i="5"/>
  <c r="I1976" i="5"/>
  <c r="I1968" i="5"/>
  <c r="I1960" i="5"/>
  <c r="I1952" i="5"/>
  <c r="I1944" i="5"/>
  <c r="I1936" i="5"/>
  <c r="I1928" i="5"/>
  <c r="I1920" i="5"/>
  <c r="I1912" i="5"/>
  <c r="I1892" i="5"/>
  <c r="I1280" i="5"/>
  <c r="I1884" i="5"/>
  <c r="I1880" i="5"/>
  <c r="I1876" i="5"/>
  <c r="I1872" i="5"/>
  <c r="I1868" i="5"/>
  <c r="I1864" i="5"/>
  <c r="I1860" i="5"/>
  <c r="I1856" i="5"/>
  <c r="I1852" i="5"/>
  <c r="I1848" i="5"/>
  <c r="I1844" i="5"/>
  <c r="I1840" i="5"/>
  <c r="I1836" i="5"/>
  <c r="I1832" i="5"/>
  <c r="I1828" i="5"/>
  <c r="I1824" i="5"/>
  <c r="I1820" i="5"/>
  <c r="I1816" i="5"/>
  <c r="I1808" i="5"/>
  <c r="I1804" i="5"/>
  <c r="I1800" i="5"/>
  <c r="I1796" i="5"/>
  <c r="I1792" i="5"/>
  <c r="I1788" i="5"/>
  <c r="I1784" i="5"/>
  <c r="I1780" i="5"/>
  <c r="I1776" i="5"/>
  <c r="I1772" i="5"/>
  <c r="I1768" i="5"/>
  <c r="I1764" i="5"/>
  <c r="I1760" i="5"/>
  <c r="I1756" i="5"/>
  <c r="I1752" i="5"/>
  <c r="I1748" i="5"/>
  <c r="I1744" i="5"/>
  <c r="I1740" i="5"/>
  <c r="I1736" i="5"/>
  <c r="I1732" i="5"/>
  <c r="I1728" i="5"/>
  <c r="I1724" i="5"/>
  <c r="I1720" i="5"/>
  <c r="I1716" i="5"/>
  <c r="I1712" i="5"/>
  <c r="I1708" i="5"/>
  <c r="I1704" i="5"/>
  <c r="I1700" i="5"/>
  <c r="I1696" i="5"/>
  <c r="I1692" i="5"/>
  <c r="I1688" i="5"/>
  <c r="I1684" i="5"/>
  <c r="I1680" i="5"/>
  <c r="I1676" i="5"/>
  <c r="I1672" i="5"/>
  <c r="I1668" i="5"/>
  <c r="I1664" i="5"/>
  <c r="I1660" i="5"/>
  <c r="I1656" i="5"/>
  <c r="I1652" i="5"/>
  <c r="I1648" i="5"/>
  <c r="I1644" i="5"/>
  <c r="I1640" i="5"/>
  <c r="I1636" i="5"/>
  <c r="I1632" i="5"/>
  <c r="I1628" i="5"/>
  <c r="I1624" i="5"/>
  <c r="I1620" i="5"/>
  <c r="I1616" i="5"/>
  <c r="I1612" i="5"/>
  <c r="I1608" i="5"/>
  <c r="I1604" i="5"/>
  <c r="I1600" i="5"/>
  <c r="I1596" i="5"/>
  <c r="I1592" i="5"/>
  <c r="I1588" i="5"/>
  <c r="I1584" i="5"/>
  <c r="I1580" i="5"/>
  <c r="I1576" i="5"/>
  <c r="I1572" i="5"/>
  <c r="I1568" i="5"/>
  <c r="I1564" i="5"/>
  <c r="I1560" i="5"/>
  <c r="I1556" i="5"/>
  <c r="I1552" i="5"/>
  <c r="I1548" i="5"/>
  <c r="I1544" i="5"/>
  <c r="I1540" i="5"/>
  <c r="I1536" i="5"/>
  <c r="I1532" i="5"/>
  <c r="I1528" i="5"/>
  <c r="I1524" i="5"/>
  <c r="I1520" i="5"/>
  <c r="I1516" i="5"/>
  <c r="I1512" i="5"/>
  <c r="I1508" i="5"/>
  <c r="I1504" i="5"/>
  <c r="I1500" i="5"/>
  <c r="I1496" i="5"/>
  <c r="I1492" i="5"/>
  <c r="I1488" i="5"/>
  <c r="I1484" i="5"/>
  <c r="I1480" i="5"/>
  <c r="I1476" i="5"/>
  <c r="I1472" i="5"/>
  <c r="I1468" i="5"/>
  <c r="I1464" i="5"/>
  <c r="I1460" i="5"/>
  <c r="I1456" i="5"/>
  <c r="I1452" i="5"/>
  <c r="I1448" i="5"/>
  <c r="I1444" i="5"/>
  <c r="I1440" i="5"/>
  <c r="I1436" i="5"/>
  <c r="I1432" i="5"/>
  <c r="I1428" i="5"/>
  <c r="I1424" i="5"/>
  <c r="I1420" i="5"/>
  <c r="I1416" i="5"/>
  <c r="I1412" i="5"/>
  <c r="I1408" i="5"/>
  <c r="I1404" i="5"/>
  <c r="I1400" i="5"/>
  <c r="I1396" i="5"/>
  <c r="I1392" i="5"/>
  <c r="I1388" i="5"/>
  <c r="I1384" i="5"/>
  <c r="I1380" i="5"/>
  <c r="I1376" i="5"/>
  <c r="I1372" i="5"/>
  <c r="I1368" i="5"/>
  <c r="I1364" i="5"/>
  <c r="I1360" i="5"/>
  <c r="I1356" i="5"/>
  <c r="I1352" i="5"/>
  <c r="I1348" i="5"/>
  <c r="I1344" i="5"/>
  <c r="I1340" i="5"/>
  <c r="I1336" i="5"/>
  <c r="I1332" i="5"/>
  <c r="I1328" i="5"/>
  <c r="I1324" i="5"/>
  <c r="I1320" i="5"/>
  <c r="I1316" i="5"/>
  <c r="I1312" i="5"/>
  <c r="I1308" i="5"/>
  <c r="I1304" i="5"/>
  <c r="I1300" i="5"/>
  <c r="I1296" i="5"/>
  <c r="I1292" i="5"/>
  <c r="I1288" i="5"/>
  <c r="I1284" i="5"/>
  <c r="I1276" i="5"/>
  <c r="I1272" i="5"/>
  <c r="I1268" i="5"/>
  <c r="I1264" i="5"/>
  <c r="I1260" i="5"/>
  <c r="I1256" i="5"/>
  <c r="I1252" i="5"/>
  <c r="I1248" i="5"/>
  <c r="I1244" i="5"/>
  <c r="I1240" i="5"/>
  <c r="I1236" i="5"/>
  <c r="I1232" i="5"/>
  <c r="I1228" i="5"/>
  <c r="I1224" i="5"/>
  <c r="I1220" i="5"/>
  <c r="I1216" i="5"/>
  <c r="I1212" i="5"/>
  <c r="I1208" i="5"/>
  <c r="I1204" i="5"/>
  <c r="I1200" i="5"/>
  <c r="I1196" i="5"/>
  <c r="I1192" i="5"/>
  <c r="I1188" i="5"/>
  <c r="I1184" i="5"/>
  <c r="I1180" i="5"/>
  <c r="I1176" i="5"/>
  <c r="I1172" i="5"/>
  <c r="I1168" i="5"/>
  <c r="I1164" i="5"/>
  <c r="I1160" i="5"/>
  <c r="I1156" i="5"/>
  <c r="I1152" i="5"/>
  <c r="I1148" i="5"/>
  <c r="I1144" i="5"/>
  <c r="I1140" i="5"/>
  <c r="I1136" i="5"/>
  <c r="I1132" i="5"/>
  <c r="I1128" i="5"/>
  <c r="I1124" i="5"/>
  <c r="I1120" i="5"/>
  <c r="I1116" i="5"/>
  <c r="I1112" i="5"/>
  <c r="I1108" i="5"/>
  <c r="I1104" i="5"/>
  <c r="I1100" i="5"/>
  <c r="I1096" i="5"/>
  <c r="I1092" i="5"/>
  <c r="I1088" i="5"/>
  <c r="I1084" i="5"/>
  <c r="I1080" i="5"/>
  <c r="I1076" i="5"/>
  <c r="I1072" i="5"/>
  <c r="I1068" i="5"/>
  <c r="I1064" i="5"/>
  <c r="I1060" i="5"/>
  <c r="I1056" i="5"/>
  <c r="I1052" i="5"/>
  <c r="I1048" i="5"/>
  <c r="I1044" i="5"/>
  <c r="I1040" i="5"/>
  <c r="I1036" i="5"/>
  <c r="I1032" i="5"/>
  <c r="I1028" i="5"/>
  <c r="I1024" i="5"/>
  <c r="I1020" i="5"/>
  <c r="I1016" i="5"/>
  <c r="I1012" i="5"/>
  <c r="I1008" i="5"/>
  <c r="I1004" i="5"/>
  <c r="I1000" i="5"/>
  <c r="I996" i="5"/>
  <c r="I992" i="5"/>
  <c r="I988" i="5"/>
  <c r="I984" i="5"/>
  <c r="I980" i="5"/>
  <c r="I976" i="5"/>
  <c r="I972" i="5"/>
  <c r="I968" i="5"/>
  <c r="I964" i="5"/>
  <c r="I960" i="5"/>
  <c r="I956" i="5"/>
  <c r="I952" i="5"/>
  <c r="I948" i="5"/>
  <c r="I944" i="5"/>
  <c r="I940" i="5"/>
  <c r="I652" i="5"/>
  <c r="I936" i="5"/>
  <c r="I932" i="5"/>
  <c r="I928" i="5"/>
  <c r="I924" i="5"/>
  <c r="I920" i="5"/>
  <c r="I916" i="5"/>
  <c r="I912" i="5"/>
  <c r="I908" i="5"/>
  <c r="I904" i="5"/>
  <c r="I900" i="5"/>
  <c r="I896" i="5"/>
  <c r="I892" i="5"/>
  <c r="I888" i="5"/>
  <c r="I884" i="5"/>
  <c r="I880" i="5"/>
  <c r="I876" i="5"/>
  <c r="I872" i="5"/>
  <c r="I868" i="5"/>
  <c r="I864" i="5"/>
  <c r="I860" i="5"/>
  <c r="I856" i="5"/>
  <c r="I852" i="5"/>
  <c r="I848" i="5"/>
  <c r="I844" i="5"/>
  <c r="I840" i="5"/>
  <c r="I836" i="5"/>
  <c r="I832" i="5"/>
  <c r="I828" i="5"/>
  <c r="I824" i="5"/>
  <c r="I820" i="5"/>
  <c r="I816" i="5"/>
  <c r="I812" i="5"/>
  <c r="I808" i="5"/>
  <c r="I804" i="5"/>
  <c r="I800" i="5"/>
  <c r="I796" i="5"/>
  <c r="I792" i="5"/>
  <c r="I788" i="5"/>
  <c r="I784" i="5"/>
  <c r="I780" i="5"/>
  <c r="I776" i="5"/>
  <c r="I772" i="5"/>
  <c r="I768" i="5"/>
  <c r="I760" i="5"/>
  <c r="I756" i="5"/>
  <c r="I752" i="5"/>
  <c r="I748" i="5"/>
  <c r="I744" i="5"/>
  <c r="I740" i="5"/>
  <c r="I736" i="5"/>
  <c r="I732" i="5"/>
  <c r="I728" i="5"/>
  <c r="I724" i="5"/>
  <c r="I720" i="5"/>
  <c r="I716" i="5"/>
  <c r="I712" i="5"/>
  <c r="I708" i="5"/>
  <c r="I704" i="5"/>
  <c r="I700" i="5"/>
  <c r="I696" i="5"/>
  <c r="I692" i="5"/>
  <c r="I688" i="5"/>
  <c r="I684" i="5"/>
  <c r="I680" i="5"/>
  <c r="I672" i="5"/>
  <c r="I668" i="5"/>
  <c r="I664" i="5"/>
  <c r="I660" i="5"/>
  <c r="I656" i="5"/>
  <c r="I648" i="5"/>
  <c r="I644" i="5"/>
  <c r="I640" i="5"/>
  <c r="I636" i="5"/>
  <c r="I632" i="5"/>
  <c r="I628" i="5"/>
  <c r="I624" i="5"/>
  <c r="I616" i="5"/>
  <c r="I612" i="5"/>
  <c r="I608" i="5"/>
  <c r="I604" i="5"/>
  <c r="I600" i="5"/>
  <c r="I596" i="5"/>
  <c r="I592" i="5"/>
  <c r="I588" i="5"/>
  <c r="I584" i="5"/>
  <c r="I580" i="5"/>
  <c r="I576" i="5"/>
  <c r="I572" i="5"/>
  <c r="I568" i="5"/>
  <c r="I564" i="5"/>
  <c r="I560" i="5"/>
  <c r="I556" i="5"/>
  <c r="I552" i="5"/>
  <c r="I548" i="5"/>
  <c r="I544" i="5"/>
  <c r="I540" i="5"/>
  <c r="I536" i="5"/>
  <c r="I532" i="5"/>
  <c r="I528" i="5"/>
  <c r="I524" i="5"/>
  <c r="I516" i="5"/>
  <c r="I508" i="5"/>
  <c r="I504" i="5"/>
  <c r="I500" i="5"/>
  <c r="I496" i="5"/>
  <c r="I492" i="5"/>
  <c r="I488" i="5"/>
  <c r="I484" i="5"/>
  <c r="I480" i="5"/>
  <c r="I464" i="5"/>
  <c r="I460" i="5"/>
  <c r="I456" i="5"/>
  <c r="I452" i="5"/>
  <c r="I448" i="5"/>
  <c r="I444" i="5"/>
  <c r="I440" i="5"/>
  <c r="I436" i="5"/>
  <c r="I432" i="5"/>
  <c r="I428" i="5"/>
  <c r="I424" i="5"/>
  <c r="I420" i="5"/>
  <c r="I416" i="5"/>
  <c r="I412" i="5"/>
  <c r="I408" i="5"/>
  <c r="I404" i="5"/>
  <c r="I400" i="5"/>
  <c r="I396" i="5"/>
  <c r="I392" i="5"/>
  <c r="I388" i="5"/>
  <c r="I384" i="5"/>
  <c r="I380" i="5"/>
  <c r="I376" i="5"/>
  <c r="I372" i="5"/>
  <c r="I368" i="5"/>
  <c r="I364" i="5"/>
  <c r="I360" i="5"/>
  <c r="I356" i="5"/>
  <c r="I352" i="5"/>
  <c r="I348" i="5"/>
  <c r="I343" i="5"/>
  <c r="I338" i="5"/>
  <c r="I332" i="5"/>
  <c r="I327" i="5"/>
  <c r="I322" i="5"/>
  <c r="I316" i="5"/>
  <c r="I311" i="5"/>
  <c r="I306" i="5"/>
  <c r="I300" i="5"/>
  <c r="I295" i="5"/>
  <c r="I290" i="5"/>
  <c r="I279" i="5"/>
  <c r="I274" i="5"/>
  <c r="I268" i="5"/>
  <c r="I263" i="5"/>
  <c r="I2455" i="5"/>
  <c r="I2447" i="5"/>
  <c r="I2439" i="5"/>
  <c r="I2431" i="5"/>
  <c r="I2423" i="5"/>
  <c r="I2411" i="5"/>
  <c r="I2403" i="5"/>
  <c r="I2395" i="5"/>
  <c r="I2387" i="5"/>
  <c r="I2379" i="5"/>
  <c r="I2371" i="5"/>
  <c r="I2363" i="5"/>
  <c r="I2355" i="5"/>
  <c r="I2343" i="5"/>
  <c r="I2335" i="5"/>
  <c r="I2327" i="5"/>
  <c r="I2319" i="5"/>
  <c r="I2311" i="5"/>
  <c r="I2303" i="5"/>
  <c r="I2295" i="5"/>
  <c r="I2287" i="5"/>
  <c r="I2279" i="5"/>
  <c r="I2271" i="5"/>
  <c r="I2263" i="5"/>
  <c r="I2255" i="5"/>
  <c r="I2247" i="5"/>
  <c r="I2239" i="5"/>
  <c r="I2231" i="5"/>
  <c r="I2223" i="5"/>
  <c r="I2215" i="5"/>
  <c r="I2207" i="5"/>
  <c r="I2199" i="5"/>
  <c r="I2191" i="5"/>
  <c r="I2183" i="5"/>
  <c r="I2175" i="5"/>
  <c r="I2167" i="5"/>
  <c r="I2159" i="5"/>
  <c r="I2151" i="5"/>
  <c r="I2143" i="5"/>
  <c r="I2135" i="5"/>
  <c r="I2127" i="5"/>
  <c r="I2119" i="5"/>
  <c r="I2111" i="5"/>
  <c r="I2099" i="5"/>
  <c r="I2091" i="5"/>
  <c r="I2083" i="5"/>
  <c r="I2075" i="5"/>
  <c r="I2067" i="5"/>
  <c r="I2055" i="5"/>
  <c r="I2047" i="5"/>
  <c r="I2039" i="5"/>
  <c r="I2031" i="5"/>
  <c r="I2019" i="5"/>
  <c r="I2007" i="5"/>
  <c r="I1999" i="5"/>
  <c r="I1991" i="5"/>
  <c r="I1983" i="5"/>
  <c r="I1975" i="5"/>
  <c r="I1963" i="5"/>
  <c r="I1959" i="5"/>
  <c r="I1955" i="5"/>
  <c r="I1947" i="5"/>
  <c r="I2459" i="5"/>
  <c r="I2451" i="5"/>
  <c r="I2443" i="5"/>
  <c r="I2435" i="5"/>
  <c r="I2427" i="5"/>
  <c r="I2419" i="5"/>
  <c r="I2415" i="5"/>
  <c r="I2407" i="5"/>
  <c r="I2399" i="5"/>
  <c r="I2391" i="5"/>
  <c r="I2383" i="5"/>
  <c r="I2375" i="5"/>
  <c r="I2367" i="5"/>
  <c r="I2359" i="5"/>
  <c r="I2351" i="5"/>
  <c r="I2339" i="5"/>
  <c r="I2331" i="5"/>
  <c r="I2323" i="5"/>
  <c r="I2315" i="5"/>
  <c r="I2307" i="5"/>
  <c r="I2299" i="5"/>
  <c r="I2291" i="5"/>
  <c r="I2283" i="5"/>
  <c r="I2275" i="5"/>
  <c r="I2267" i="5"/>
  <c r="I2259" i="5"/>
  <c r="I2251" i="5"/>
  <c r="I2243" i="5"/>
  <c r="I2235" i="5"/>
  <c r="I2227" i="5"/>
  <c r="I2219" i="5"/>
  <c r="I2211" i="5"/>
  <c r="I2203" i="5"/>
  <c r="I2195" i="5"/>
  <c r="I2187" i="5"/>
  <c r="I2179" i="5"/>
  <c r="I2171" i="5"/>
  <c r="I2163" i="5"/>
  <c r="I2155" i="5"/>
  <c r="I2147" i="5"/>
  <c r="I2139" i="5"/>
  <c r="I2131" i="5"/>
  <c r="I2123" i="5"/>
  <c r="I2115" i="5"/>
  <c r="I2107" i="5"/>
  <c r="I2103" i="5"/>
  <c r="I2095" i="5"/>
  <c r="I2087" i="5"/>
  <c r="I2079" i="5"/>
  <c r="I2071" i="5"/>
  <c r="I2063" i="5"/>
  <c r="I2059" i="5"/>
  <c r="I2051" i="5"/>
  <c r="I2043" i="5"/>
  <c r="I2035" i="5"/>
  <c r="I2023" i="5"/>
  <c r="I2015" i="5"/>
  <c r="I2011" i="5"/>
  <c r="I2003" i="5"/>
  <c r="I1995" i="5"/>
  <c r="I1987" i="5"/>
  <c r="I1979" i="5"/>
  <c r="I1971" i="5"/>
  <c r="I1951" i="5"/>
  <c r="I1943" i="5"/>
  <c r="I1939" i="5"/>
  <c r="I1935" i="5"/>
  <c r="I1931" i="5"/>
  <c r="I1927" i="5"/>
  <c r="I1923" i="5"/>
  <c r="I1919" i="5"/>
  <c r="I1915" i="5"/>
  <c r="I1911" i="5"/>
  <c r="I1907" i="5"/>
  <c r="I1903" i="5"/>
  <c r="I1899" i="5"/>
  <c r="I1895" i="5"/>
  <c r="I1891" i="5"/>
  <c r="I1883" i="5"/>
  <c r="I1875" i="5"/>
  <c r="I1871" i="5"/>
  <c r="I1867" i="5"/>
  <c r="I1863" i="5"/>
  <c r="I1859" i="5"/>
  <c r="I1855" i="5"/>
  <c r="I1851" i="5"/>
  <c r="I1847" i="5"/>
  <c r="I1843" i="5"/>
  <c r="I1839" i="5"/>
  <c r="I1835" i="5"/>
  <c r="I1831" i="5"/>
  <c r="I1827" i="5"/>
  <c r="I1823" i="5"/>
  <c r="I1819" i="5"/>
  <c r="I1815" i="5"/>
  <c r="I1811" i="5"/>
  <c r="I1807" i="5"/>
  <c r="I1799" i="5"/>
  <c r="I1795" i="5"/>
  <c r="I1791" i="5"/>
  <c r="I1787" i="5"/>
  <c r="I1783" i="5"/>
  <c r="I1779" i="5"/>
  <c r="I1775" i="5"/>
  <c r="I1771" i="5"/>
  <c r="I1767" i="5"/>
  <c r="I1763" i="5"/>
  <c r="I1759" i="5"/>
  <c r="I1755" i="5"/>
  <c r="I1751" i="5"/>
  <c r="I1747" i="5"/>
  <c r="I1743" i="5"/>
  <c r="I1739" i="5"/>
  <c r="I1735" i="5"/>
  <c r="I1731" i="5"/>
  <c r="I1727" i="5"/>
  <c r="I1723" i="5"/>
  <c r="I1719" i="5"/>
  <c r="I1715" i="5"/>
  <c r="I1711" i="5"/>
  <c r="I1707" i="5"/>
  <c r="I1703" i="5"/>
  <c r="I1699" i="5"/>
  <c r="I1695" i="5"/>
  <c r="I1687" i="5"/>
  <c r="I1683" i="5"/>
  <c r="I1679" i="5"/>
  <c r="I1675" i="5"/>
  <c r="I1671" i="5"/>
  <c r="I1667" i="5"/>
  <c r="I1663" i="5"/>
  <c r="I1659" i="5"/>
  <c r="I1655" i="5"/>
  <c r="I1651" i="5"/>
  <c r="I1647" i="5"/>
  <c r="I1643" i="5"/>
  <c r="I1639" i="5"/>
  <c r="I1635" i="5"/>
  <c r="I1631" i="5"/>
  <c r="I1627" i="5"/>
  <c r="I1623" i="5"/>
  <c r="I1619" i="5"/>
  <c r="I1615" i="5"/>
  <c r="I1611" i="5"/>
  <c r="I1607" i="5"/>
  <c r="I1603" i="5"/>
  <c r="I1599" i="5"/>
  <c r="I1595" i="5"/>
  <c r="I1591" i="5"/>
  <c r="I1579" i="5"/>
  <c r="I1563" i="5"/>
  <c r="I1551" i="5"/>
  <c r="I1547" i="5"/>
  <c r="I1539" i="5"/>
  <c r="I1531" i="5"/>
  <c r="I1527" i="5"/>
  <c r="I1523" i="5"/>
  <c r="I1519" i="5"/>
  <c r="I1515" i="5"/>
  <c r="I1511" i="5"/>
  <c r="I1507" i="5"/>
  <c r="I1503" i="5"/>
  <c r="I1499" i="5"/>
  <c r="I1495" i="5"/>
  <c r="I1491" i="5"/>
  <c r="I1487" i="5"/>
  <c r="I1483" i="5"/>
  <c r="I1479" i="5"/>
  <c r="I1475" i="5"/>
  <c r="I1471" i="5"/>
  <c r="I1467" i="5"/>
  <c r="I1463" i="5"/>
  <c r="I1459" i="5"/>
  <c r="I1455" i="5"/>
  <c r="I1451" i="5"/>
  <c r="I1447" i="5"/>
  <c r="I1443" i="5"/>
  <c r="I1439" i="5"/>
  <c r="I1435" i="5"/>
  <c r="I1431" i="5"/>
  <c r="I1427" i="5"/>
  <c r="I1423" i="5"/>
  <c r="I1419" i="5"/>
  <c r="I1415" i="5"/>
  <c r="I1411" i="5"/>
  <c r="I1407" i="5"/>
  <c r="I1403" i="5"/>
  <c r="I1399" i="5"/>
  <c r="I1395" i="5"/>
  <c r="I1391" i="5"/>
  <c r="I1387" i="5"/>
  <c r="I1383" i="5"/>
  <c r="I1379" i="5"/>
  <c r="I1375" i="5"/>
  <c r="I1371" i="5"/>
  <c r="I1367" i="5"/>
  <c r="I1363" i="5"/>
  <c r="I1359" i="5"/>
  <c r="I1355" i="5"/>
  <c r="I1351" i="5"/>
  <c r="I1347" i="5"/>
  <c r="I1343" i="5"/>
  <c r="I1339" i="5"/>
  <c r="I1335" i="5"/>
  <c r="I1331" i="5"/>
  <c r="I1327" i="5"/>
  <c r="I1587" i="5"/>
  <c r="I1571" i="5"/>
  <c r="I1555" i="5"/>
  <c r="I1535" i="5"/>
  <c r="I2454" i="5"/>
  <c r="I2446" i="5"/>
  <c r="I2438" i="5"/>
  <c r="I2430" i="5"/>
  <c r="I2422" i="5"/>
  <c r="I2414" i="5"/>
  <c r="I2406" i="5"/>
  <c r="I2398" i="5"/>
  <c r="I2390" i="5"/>
  <c r="I2382" i="5"/>
  <c r="I2378" i="5"/>
  <c r="I2374" i="5"/>
  <c r="I2370" i="5"/>
  <c r="I2366" i="5"/>
  <c r="I2362" i="5"/>
  <c r="I2358" i="5"/>
  <c r="I2354" i="5"/>
  <c r="I2350" i="5"/>
  <c r="I2346" i="5"/>
  <c r="I2342" i="5"/>
  <c r="I2338" i="5"/>
  <c r="I2334" i="5"/>
  <c r="I2330" i="5"/>
  <c r="I2326" i="5"/>
  <c r="I2322" i="5"/>
  <c r="I2318" i="5"/>
  <c r="I2314" i="5"/>
  <c r="I2310" i="5"/>
  <c r="I2306" i="5"/>
  <c r="I2302" i="5"/>
  <c r="I2298" i="5"/>
  <c r="I2294" i="5"/>
  <c r="I2290" i="5"/>
  <c r="I2286" i="5"/>
  <c r="I2282" i="5"/>
  <c r="I2278" i="5"/>
  <c r="I2274" i="5"/>
  <c r="I2270" i="5"/>
  <c r="I2266" i="5"/>
  <c r="I2262" i="5"/>
  <c r="I2258" i="5"/>
  <c r="I2254" i="5"/>
  <c r="I2250" i="5"/>
  <c r="I2246" i="5"/>
  <c r="I2242" i="5"/>
  <c r="I1583" i="5"/>
  <c r="I1567" i="5"/>
  <c r="I1559" i="5"/>
  <c r="I1543" i="5"/>
  <c r="I2458" i="5"/>
  <c r="I2450" i="5"/>
  <c r="I2442" i="5"/>
  <c r="I2434" i="5"/>
  <c r="I2426" i="5"/>
  <c r="I2418" i="5"/>
  <c r="I2410" i="5"/>
  <c r="I2402" i="5"/>
  <c r="I2394" i="5"/>
  <c r="I2386" i="5"/>
  <c r="I2461" i="5"/>
  <c r="I2457" i="5"/>
  <c r="I2453" i="5"/>
  <c r="I2449" i="5"/>
  <c r="I2445" i="5"/>
  <c r="I2441" i="5"/>
  <c r="I2437" i="5"/>
  <c r="I2433" i="5"/>
  <c r="I2429" i="5"/>
  <c r="I2425" i="5"/>
  <c r="I2421" i="5"/>
  <c r="I2417" i="5"/>
  <c r="I2413" i="5"/>
  <c r="I2409" i="5"/>
  <c r="I2405" i="5"/>
  <c r="I2401" i="5"/>
  <c r="I2397" i="5"/>
  <c r="I2393" i="5"/>
  <c r="I2389" i="5"/>
  <c r="I2385" i="5"/>
  <c r="I2381" i="5"/>
  <c r="I2377" i="5"/>
  <c r="I2373" i="5"/>
  <c r="I2369" i="5"/>
  <c r="I2365" i="5"/>
  <c r="I2361" i="5"/>
  <c r="I2357" i="5"/>
  <c r="I2353" i="5"/>
  <c r="I2349" i="5"/>
  <c r="I2345" i="5"/>
  <c r="I2341" i="5"/>
  <c r="I1323" i="5"/>
  <c r="I1319" i="5"/>
  <c r="I1315" i="5"/>
  <c r="I1311" i="5"/>
  <c r="I1307" i="5"/>
  <c r="I1303" i="5"/>
  <c r="I1299" i="5"/>
  <c r="I1295" i="5"/>
  <c r="I1291" i="5"/>
  <c r="I1287" i="5"/>
  <c r="I1283" i="5"/>
  <c r="I1279" i="5"/>
  <c r="I1275" i="5"/>
  <c r="I1271" i="5"/>
  <c r="I1267" i="5"/>
  <c r="I1263" i="5"/>
  <c r="I1259" i="5"/>
  <c r="I1255" i="5"/>
  <c r="I1251" i="5"/>
  <c r="I1247" i="5"/>
  <c r="I1243" i="5"/>
  <c r="I1239" i="5"/>
  <c r="I1235" i="5"/>
  <c r="I1231" i="5"/>
  <c r="I1227" i="5"/>
  <c r="I1223" i="5"/>
  <c r="I1219" i="5"/>
  <c r="I1215" i="5"/>
  <c r="I1211" i="5"/>
  <c r="I1207" i="5"/>
  <c r="I1203" i="5"/>
  <c r="I1199" i="5"/>
  <c r="I1195" i="5"/>
  <c r="I1191" i="5"/>
  <c r="I1187" i="5"/>
  <c r="I1183" i="5"/>
  <c r="I1179" i="5"/>
  <c r="I1175" i="5"/>
  <c r="I1171" i="5"/>
  <c r="I1167" i="5"/>
  <c r="I1163" i="5"/>
  <c r="I1159" i="5"/>
  <c r="I1155" i="5"/>
  <c r="I1151" i="5"/>
  <c r="I1147" i="5"/>
  <c r="I1143" i="5"/>
  <c r="I1139" i="5"/>
  <c r="I1135" i="5"/>
  <c r="I1131" i="5"/>
  <c r="I1127" i="5"/>
  <c r="I1123" i="5"/>
  <c r="I1119" i="5"/>
  <c r="I1115" i="5"/>
  <c r="I1111" i="5"/>
  <c r="I1107" i="5"/>
  <c r="I1103" i="5"/>
  <c r="I1099" i="5"/>
  <c r="I1095" i="5"/>
  <c r="I1091" i="5"/>
  <c r="I1087" i="5"/>
  <c r="I1083" i="5"/>
  <c r="I1079" i="5"/>
  <c r="I1075" i="5"/>
  <c r="I1071" i="5"/>
  <c r="I1067" i="5"/>
  <c r="I1063" i="5"/>
  <c r="I1059" i="5"/>
  <c r="I1055" i="5"/>
  <c r="I1051" i="5"/>
  <c r="I1047" i="5"/>
  <c r="I1043" i="5"/>
  <c r="I1039" i="5"/>
  <c r="I1035" i="5"/>
  <c r="I1031" i="5"/>
  <c r="I1027" i="5"/>
  <c r="I1023" i="5"/>
  <c r="I1019" i="5"/>
  <c r="I2238" i="5"/>
  <c r="I2234" i="5"/>
  <c r="I2230" i="5"/>
  <c r="I2226" i="5"/>
  <c r="I2222" i="5"/>
  <c r="I2218" i="5"/>
  <c r="I2214" i="5"/>
  <c r="I2210" i="5"/>
  <c r="I2206" i="5"/>
  <c r="I2202" i="5"/>
  <c r="I2198" i="5"/>
  <c r="I2194" i="5"/>
  <c r="I2190" i="5"/>
  <c r="I2186" i="5"/>
  <c r="I2182" i="5"/>
  <c r="I2178" i="5"/>
  <c r="I2174" i="5"/>
  <c r="I2170" i="5"/>
  <c r="I2166" i="5"/>
  <c r="I2162" i="5"/>
  <c r="I2158" i="5"/>
  <c r="I2154" i="5"/>
  <c r="I2150" i="5"/>
  <c r="I2146" i="5"/>
  <c r="I2142" i="5"/>
  <c r="I2138" i="5"/>
  <c r="I2134" i="5"/>
  <c r="I2130" i="5"/>
  <c r="I2126" i="5"/>
  <c r="I2122" i="5"/>
  <c r="I2118" i="5"/>
  <c r="I2114" i="5"/>
  <c r="I2110" i="5"/>
  <c r="I2106" i="5"/>
  <c r="I2102" i="5"/>
  <c r="I2098" i="5"/>
  <c r="I2094" i="5"/>
  <c r="I2090" i="5"/>
  <c r="I2086" i="5"/>
  <c r="I2082" i="5"/>
  <c r="I2078" i="5"/>
  <c r="I2074" i="5"/>
  <c r="I2070" i="5"/>
  <c r="I2066" i="5"/>
  <c r="I2062" i="5"/>
  <c r="I2058" i="5"/>
  <c r="I2054" i="5"/>
  <c r="I2050" i="5"/>
  <c r="I2046" i="5"/>
  <c r="I2042" i="5"/>
  <c r="I2038" i="5"/>
  <c r="I2034" i="5"/>
  <c r="I2030" i="5"/>
  <c r="I2026" i="5"/>
  <c r="I2022" i="5"/>
  <c r="I2018" i="5"/>
  <c r="I2014" i="5"/>
  <c r="I2010" i="5"/>
  <c r="I2006" i="5"/>
  <c r="I2002" i="5"/>
  <c r="I1998" i="5"/>
  <c r="I1994" i="5"/>
  <c r="I1990" i="5"/>
  <c r="I1986" i="5"/>
  <c r="I1982" i="5"/>
  <c r="I1978" i="5"/>
  <c r="I1974" i="5"/>
  <c r="I1970" i="5"/>
  <c r="I1966" i="5"/>
  <c r="I1962" i="5"/>
  <c r="I1958" i="5"/>
  <c r="I1954" i="5"/>
  <c r="I1950" i="5"/>
  <c r="I1946" i="5"/>
  <c r="I1942" i="5"/>
  <c r="I1938" i="5"/>
  <c r="I1934" i="5"/>
  <c r="I1930" i="5"/>
  <c r="I1926" i="5"/>
  <c r="I1922" i="5"/>
  <c r="I1918" i="5"/>
  <c r="I1914" i="5"/>
  <c r="I1910" i="5"/>
  <c r="I1906" i="5"/>
  <c r="I1902" i="5"/>
  <c r="I2337" i="5"/>
  <c r="I2333" i="5"/>
  <c r="I2329" i="5"/>
  <c r="I2325" i="5"/>
  <c r="I2321" i="5"/>
  <c r="I2317" i="5"/>
  <c r="I2313" i="5"/>
  <c r="I2309" i="5"/>
  <c r="I2305" i="5"/>
  <c r="I2301" i="5"/>
  <c r="I2297" i="5"/>
  <c r="I2293" i="5"/>
  <c r="I2289" i="5"/>
  <c r="I2285" i="5"/>
  <c r="I2281" i="5"/>
  <c r="I2277" i="5"/>
  <c r="I2273" i="5"/>
  <c r="I2269" i="5"/>
  <c r="I2265" i="5"/>
  <c r="I2261" i="5"/>
  <c r="I2257" i="5"/>
  <c r="I2253" i="5"/>
  <c r="I2249" i="5"/>
  <c r="I2245" i="5"/>
  <c r="I2241" i="5"/>
  <c r="I2237" i="5"/>
  <c r="I2233" i="5"/>
  <c r="I2229" i="5"/>
  <c r="I2225" i="5"/>
  <c r="I2221" i="5"/>
  <c r="I2217" i="5"/>
  <c r="I2213" i="5"/>
  <c r="I2209" i="5"/>
  <c r="I2205" i="5"/>
  <c r="I2201" i="5"/>
  <c r="I2197" i="5"/>
  <c r="I2193" i="5"/>
  <c r="I2189" i="5"/>
  <c r="I2185" i="5"/>
  <c r="I2181" i="5"/>
  <c r="I2177" i="5"/>
  <c r="I2173" i="5"/>
  <c r="I2169" i="5"/>
  <c r="I2165" i="5"/>
  <c r="I2161" i="5"/>
  <c r="I2157" i="5"/>
  <c r="I2149" i="5"/>
  <c r="I2145" i="5"/>
  <c r="I2141" i="5"/>
  <c r="I2137" i="5"/>
  <c r="I2133" i="5"/>
  <c r="I2129" i="5"/>
  <c r="I2125" i="5"/>
  <c r="I2121" i="5"/>
  <c r="I2117" i="5"/>
  <c r="I2113" i="5"/>
  <c r="I2109" i="5"/>
  <c r="I2105" i="5"/>
  <c r="I2101" i="5"/>
  <c r="I2097" i="5"/>
  <c r="I2093" i="5"/>
  <c r="I2089" i="5"/>
  <c r="I2085" i="5"/>
  <c r="I2081" i="5"/>
  <c r="I2077" i="5"/>
  <c r="I2073" i="5"/>
  <c r="I2069" i="5"/>
  <c r="I2065" i="5"/>
  <c r="I2061" i="5"/>
  <c r="I2057" i="5"/>
  <c r="I2053" i="5"/>
  <c r="I2049" i="5"/>
  <c r="I2045" i="5"/>
  <c r="I2041" i="5"/>
  <c r="I2037" i="5"/>
  <c r="I2033" i="5"/>
  <c r="I2029" i="5"/>
  <c r="I2025" i="5"/>
  <c r="I2021" i="5"/>
  <c r="I2017" i="5"/>
  <c r="I2013" i="5"/>
  <c r="I2009" i="5"/>
  <c r="I2005" i="5"/>
  <c r="I2001" i="5"/>
  <c r="I1997" i="5"/>
  <c r="I1898" i="5"/>
  <c r="I1894" i="5"/>
  <c r="I1890" i="5"/>
  <c r="I1886" i="5"/>
  <c r="I1882" i="5"/>
  <c r="I1878" i="5"/>
  <c r="I1874" i="5"/>
  <c r="I1870" i="5"/>
  <c r="I1866" i="5"/>
  <c r="I1862" i="5"/>
  <c r="I1858" i="5"/>
  <c r="I1854" i="5"/>
  <c r="I1850" i="5"/>
  <c r="I1846" i="5"/>
  <c r="I1842" i="5"/>
  <c r="I1838" i="5"/>
  <c r="I1834" i="5"/>
  <c r="I1830" i="5"/>
  <c r="I1826" i="5"/>
  <c r="I1822" i="5"/>
  <c r="I1818" i="5"/>
  <c r="I1814" i="5"/>
  <c r="I1810" i="5"/>
  <c r="I1806" i="5"/>
  <c r="I1802" i="5"/>
  <c r="I1798" i="5"/>
  <c r="I1794" i="5"/>
  <c r="I1790" i="5"/>
  <c r="I1786" i="5"/>
  <c r="I1782" i="5"/>
  <c r="I1778" i="5"/>
  <c r="I1774" i="5"/>
  <c r="I1770" i="5"/>
  <c r="I1766" i="5"/>
  <c r="I1762" i="5"/>
  <c r="I1758" i="5"/>
  <c r="I1754" i="5"/>
  <c r="I1750" i="5"/>
  <c r="I1746" i="5"/>
  <c r="I1742" i="5"/>
  <c r="I1738" i="5"/>
  <c r="I1734" i="5"/>
  <c r="I1730" i="5"/>
  <c r="I1726" i="5"/>
  <c r="I1722" i="5"/>
  <c r="I1718" i="5"/>
  <c r="I1714" i="5"/>
  <c r="I1710" i="5"/>
  <c r="I1706" i="5"/>
  <c r="I1702" i="5"/>
  <c r="I1698" i="5"/>
  <c r="I1694" i="5"/>
  <c r="I1690" i="5"/>
  <c r="I1682" i="5"/>
  <c r="I1678" i="5"/>
  <c r="I1670" i="5"/>
  <c r="I1666" i="5"/>
  <c r="I1662" i="5"/>
  <c r="I1658" i="5"/>
  <c r="I1654" i="5"/>
  <c r="I1650" i="5"/>
  <c r="I1646" i="5"/>
  <c r="I1642" i="5"/>
  <c r="I1638" i="5"/>
  <c r="I1634" i="5"/>
  <c r="I1630" i="5"/>
  <c r="I1626" i="5"/>
  <c r="I1622" i="5"/>
  <c r="I1618" i="5"/>
  <c r="I1614" i="5"/>
  <c r="I1610" i="5"/>
  <c r="I1606" i="5"/>
  <c r="I1602" i="5"/>
  <c r="I1598" i="5"/>
  <c r="I1594" i="5"/>
  <c r="I1590" i="5"/>
  <c r="I1586" i="5"/>
  <c r="I1582" i="5"/>
  <c r="I1578" i="5"/>
  <c r="I1574" i="5"/>
  <c r="I1570" i="5"/>
  <c r="I1566" i="5"/>
  <c r="I1562" i="5"/>
  <c r="I1558" i="5"/>
  <c r="I1554" i="5"/>
  <c r="I1993" i="5"/>
  <c r="I1989" i="5"/>
  <c r="I1985" i="5"/>
  <c r="I1981" i="5"/>
  <c r="I1977" i="5"/>
  <c r="I1973" i="5"/>
  <c r="I1969" i="5"/>
  <c r="I1965" i="5"/>
  <c r="I1961" i="5"/>
  <c r="I1957" i="5"/>
  <c r="I1953" i="5"/>
  <c r="I1949" i="5"/>
  <c r="I1945" i="5"/>
  <c r="I1941" i="5"/>
  <c r="I1937" i="5"/>
  <c r="I1933" i="5"/>
  <c r="I1929" i="5"/>
  <c r="I1925" i="5"/>
  <c r="I1921" i="5"/>
  <c r="I1015" i="5"/>
  <c r="I1011" i="5"/>
  <c r="I1007" i="5"/>
  <c r="I1003" i="5"/>
  <c r="I999" i="5"/>
  <c r="I995" i="5"/>
  <c r="I991" i="5"/>
  <c r="I987" i="5"/>
  <c r="I983" i="5"/>
  <c r="I979" i="5"/>
  <c r="I975" i="5"/>
  <c r="I971" i="5"/>
  <c r="I967" i="5"/>
  <c r="I963" i="5"/>
  <c r="I959" i="5"/>
  <c r="I955" i="5"/>
  <c r="I951" i="5"/>
  <c r="I947" i="5"/>
  <c r="I943" i="5"/>
  <c r="I939" i="5"/>
  <c r="I935" i="5"/>
  <c r="I931" i="5"/>
  <c r="I927" i="5"/>
  <c r="I923" i="5"/>
  <c r="I919" i="5"/>
  <c r="I915" i="5"/>
  <c r="I911" i="5"/>
  <c r="I907" i="5"/>
  <c r="I903" i="5"/>
  <c r="I899" i="5"/>
  <c r="I895" i="5"/>
  <c r="I891" i="5"/>
  <c r="I887" i="5"/>
  <c r="I883" i="5"/>
  <c r="I879" i="5"/>
  <c r="I875" i="5"/>
  <c r="I871" i="5"/>
  <c r="I867" i="5"/>
  <c r="I863" i="5"/>
  <c r="I859" i="5"/>
  <c r="I855" i="5"/>
  <c r="I851" i="5"/>
  <c r="I847" i="5"/>
  <c r="I843" i="5"/>
  <c r="I839" i="5"/>
  <c r="I835" i="5"/>
  <c r="I831" i="5"/>
  <c r="I827" i="5"/>
  <c r="I823" i="5"/>
  <c r="I819" i="5"/>
  <c r="I815" i="5"/>
  <c r="I811" i="5"/>
  <c r="I807" i="5"/>
  <c r="I803" i="5"/>
  <c r="I799" i="5"/>
  <c r="I795" i="5"/>
  <c r="I791" i="5"/>
  <c r="I787" i="5"/>
  <c r="I783" i="5"/>
  <c r="I779" i="5"/>
  <c r="I775" i="5"/>
  <c r="I771" i="5"/>
  <c r="I767" i="5"/>
  <c r="I763" i="5"/>
  <c r="I759" i="5"/>
  <c r="I755" i="5"/>
  <c r="I751" i="5"/>
  <c r="I747" i="5"/>
  <c r="I743" i="5"/>
  <c r="I739" i="5"/>
  <c r="I735" i="5"/>
  <c r="I731" i="5"/>
  <c r="I727" i="5"/>
  <c r="I723" i="5"/>
  <c r="I719" i="5"/>
  <c r="I715" i="5"/>
  <c r="I711" i="5"/>
  <c r="I707" i="5"/>
  <c r="I703" i="5"/>
  <c r="I699" i="5"/>
  <c r="I695" i="5"/>
  <c r="I691" i="5"/>
  <c r="I687" i="5"/>
  <c r="I683" i="5"/>
  <c r="I679" i="5"/>
  <c r="I1550" i="5"/>
  <c r="I1546" i="5"/>
  <c r="I1542" i="5"/>
  <c r="I1538" i="5"/>
  <c r="I1534" i="5"/>
  <c r="I1530" i="5"/>
  <c r="I1526" i="5"/>
  <c r="I1522" i="5"/>
  <c r="I1518" i="5"/>
  <c r="I1514" i="5"/>
  <c r="I1510" i="5"/>
  <c r="I1506" i="5"/>
  <c r="I1502" i="5"/>
  <c r="I1498" i="5"/>
  <c r="I1494" i="5"/>
  <c r="I1490" i="5"/>
  <c r="I671" i="5"/>
  <c r="I667" i="5"/>
  <c r="I663" i="5"/>
  <c r="I659" i="5"/>
  <c r="I651" i="5"/>
  <c r="I647" i="5"/>
  <c r="I643" i="5"/>
  <c r="I639" i="5"/>
  <c r="I635" i="5"/>
  <c r="I631" i="5"/>
  <c r="I627" i="5"/>
  <c r="I623" i="5"/>
  <c r="I619" i="5"/>
  <c r="I615" i="5"/>
  <c r="I611" i="5"/>
  <c r="I607" i="5"/>
  <c r="I603" i="5"/>
  <c r="I599" i="5"/>
  <c r="I595" i="5"/>
  <c r="I591" i="5"/>
  <c r="I587" i="5"/>
  <c r="I583" i="5"/>
  <c r="I579" i="5"/>
  <c r="I575" i="5"/>
  <c r="I571" i="5"/>
  <c r="I567" i="5"/>
  <c r="I563" i="5"/>
  <c r="I559" i="5"/>
  <c r="I555" i="5"/>
  <c r="I551" i="5"/>
  <c r="I547" i="5"/>
  <c r="I543" i="5"/>
  <c r="I539" i="5"/>
  <c r="I535" i="5"/>
  <c r="I531" i="5"/>
  <c r="I527" i="5"/>
  <c r="I523" i="5"/>
  <c r="I519" i="5"/>
  <c r="I515" i="5"/>
  <c r="I511" i="5"/>
  <c r="I507" i="5"/>
  <c r="I503" i="5"/>
  <c r="I495" i="5"/>
  <c r="I491" i="5"/>
  <c r="I487" i="5"/>
  <c r="I483" i="5"/>
  <c r="I479" i="5"/>
  <c r="I475" i="5"/>
  <c r="I471" i="5"/>
  <c r="I467" i="5"/>
  <c r="I463" i="5"/>
  <c r="I459" i="5"/>
  <c r="I455" i="5"/>
  <c r="I451" i="5"/>
  <c r="I447" i="5"/>
  <c r="I443" i="5"/>
  <c r="I439" i="5"/>
  <c r="I435" i="5"/>
  <c r="I431" i="5"/>
  <c r="I1486" i="5"/>
  <c r="I1482" i="5"/>
  <c r="I1478" i="5"/>
  <c r="I1474" i="5"/>
  <c r="I1470" i="5"/>
  <c r="I1466" i="5"/>
  <c r="I1462" i="5"/>
  <c r="I1458" i="5"/>
  <c r="I1454" i="5"/>
  <c r="I1450" i="5"/>
  <c r="I1446" i="5"/>
  <c r="I1442" i="5"/>
  <c r="I1438" i="5"/>
  <c r="I1434" i="5"/>
  <c r="I1430" i="5"/>
  <c r="I1426" i="5"/>
  <c r="I1422" i="5"/>
  <c r="I1418" i="5"/>
  <c r="I1414" i="5"/>
  <c r="I1410" i="5"/>
  <c r="I1406" i="5"/>
  <c r="I1402" i="5"/>
  <c r="I1398" i="5"/>
  <c r="I1394" i="5"/>
  <c r="I1390" i="5"/>
  <c r="I1386" i="5"/>
  <c r="I1382" i="5"/>
  <c r="I1378" i="5"/>
  <c r="I1374" i="5"/>
  <c r="I1370" i="5"/>
  <c r="I1366" i="5"/>
  <c r="I1362" i="5"/>
  <c r="I1358" i="5"/>
  <c r="I1354" i="5"/>
  <c r="I1350" i="5"/>
  <c r="I1346" i="5"/>
  <c r="I1342" i="5"/>
  <c r="I1338" i="5"/>
  <c r="I1334" i="5"/>
  <c r="I1330" i="5"/>
  <c r="I1326" i="5"/>
  <c r="I1322" i="5"/>
  <c r="I1318" i="5"/>
  <c r="I1314" i="5"/>
  <c r="I1310" i="5"/>
  <c r="I1306" i="5"/>
  <c r="I1302" i="5"/>
  <c r="I1298" i="5"/>
  <c r="I1294" i="5"/>
  <c r="I1290" i="5"/>
  <c r="I1286" i="5"/>
  <c r="I1282" i="5"/>
  <c r="I1278" i="5"/>
  <c r="I1274" i="5"/>
  <c r="I1270" i="5"/>
  <c r="I1266" i="5"/>
  <c r="I1262" i="5"/>
  <c r="I1917" i="5"/>
  <c r="I1913" i="5"/>
  <c r="I1909" i="5"/>
  <c r="I1905" i="5"/>
  <c r="I1901" i="5"/>
  <c r="I1897" i="5"/>
  <c r="I1893" i="5"/>
  <c r="I1889" i="5"/>
  <c r="I1885" i="5"/>
  <c r="I1877" i="5"/>
  <c r="I1873" i="5"/>
  <c r="I1869" i="5"/>
  <c r="I1865" i="5"/>
  <c r="I1861" i="5"/>
  <c r="I1857" i="5"/>
  <c r="I1853" i="5"/>
  <c r="I1849" i="5"/>
  <c r="I1845" i="5"/>
  <c r="I1841" i="5"/>
  <c r="I1837" i="5"/>
  <c r="I1833" i="5"/>
  <c r="I1829" i="5"/>
  <c r="I1825" i="5"/>
  <c r="I1821" i="5"/>
  <c r="I1817" i="5"/>
  <c r="I1813" i="5"/>
  <c r="I1809" i="5"/>
  <c r="I1805" i="5"/>
  <c r="I1801" i="5"/>
  <c r="I1797" i="5"/>
  <c r="I1793" i="5"/>
  <c r="I1789" i="5"/>
  <c r="I1785" i="5"/>
  <c r="I1781" i="5"/>
  <c r="I1777" i="5"/>
  <c r="I1773" i="5"/>
  <c r="I1769" i="5"/>
  <c r="I1765" i="5"/>
  <c r="I1761" i="5"/>
  <c r="I1757" i="5"/>
  <c r="I1753" i="5"/>
  <c r="I1749" i="5"/>
  <c r="I1745" i="5"/>
  <c r="I1741" i="5"/>
  <c r="I1737" i="5"/>
  <c r="I1733" i="5"/>
  <c r="I1729" i="5"/>
  <c r="I1725" i="5"/>
  <c r="I1721" i="5"/>
  <c r="I427" i="5"/>
  <c r="I423" i="5"/>
  <c r="I419" i="5"/>
  <c r="I415" i="5"/>
  <c r="I411" i="5"/>
  <c r="I407" i="5"/>
  <c r="I403" i="5"/>
  <c r="I399" i="5"/>
  <c r="I395" i="5"/>
  <c r="I391" i="5"/>
  <c r="I387" i="5"/>
  <c r="I383" i="5"/>
  <c r="I379" i="5"/>
  <c r="I375" i="5"/>
  <c r="I371" i="5"/>
  <c r="I367" i="5"/>
  <c r="I363" i="5"/>
  <c r="I359" i="5"/>
  <c r="I355" i="5"/>
  <c r="I351" i="5"/>
  <c r="I347" i="5"/>
  <c r="I342" i="5"/>
  <c r="I336" i="5"/>
  <c r="I331" i="5"/>
  <c r="I326" i="5"/>
  <c r="I320" i="5"/>
  <c r="I315" i="5"/>
  <c r="I310" i="5"/>
  <c r="I304" i="5"/>
  <c r="I299" i="5"/>
  <c r="I294" i="5"/>
  <c r="I288" i="5"/>
  <c r="I267" i="5"/>
  <c r="I262" i="5"/>
  <c r="I256" i="5"/>
  <c r="I251" i="5"/>
  <c r="I246" i="5"/>
  <c r="I240" i="5"/>
  <c r="I235" i="5"/>
  <c r="I230" i="5"/>
  <c r="I224" i="5"/>
  <c r="I219" i="5"/>
  <c r="I214" i="5"/>
  <c r="I208" i="5"/>
  <c r="I203" i="5"/>
  <c r="I198" i="5"/>
  <c r="I192" i="5"/>
  <c r="I187" i="5"/>
  <c r="I182" i="5"/>
  <c r="I176" i="5"/>
  <c r="I171" i="5"/>
  <c r="I166" i="5"/>
  <c r="I160" i="5"/>
  <c r="I155" i="5"/>
  <c r="I150" i="5"/>
  <c r="I144" i="5"/>
  <c r="I139" i="5"/>
  <c r="I134" i="5"/>
  <c r="I128" i="5"/>
  <c r="I123" i="5"/>
  <c r="I118" i="5"/>
  <c r="I112" i="5"/>
  <c r="I107" i="5"/>
  <c r="I102" i="5"/>
  <c r="I96" i="5"/>
  <c r="I91" i="5"/>
  <c r="I86" i="5"/>
  <c r="I80" i="5"/>
  <c r="I75" i="5"/>
  <c r="I70" i="5"/>
  <c r="I64" i="5"/>
  <c r="I59" i="5"/>
  <c r="I54" i="5"/>
  <c r="I48" i="5"/>
  <c r="I43" i="5"/>
  <c r="I38" i="5"/>
  <c r="I32" i="5"/>
  <c r="I27" i="5"/>
  <c r="I22" i="5"/>
  <c r="I11" i="5"/>
  <c r="I6" i="5"/>
  <c r="I1258" i="5"/>
  <c r="I1254" i="5"/>
  <c r="I1250" i="5"/>
  <c r="I1246" i="5"/>
  <c r="I1242" i="5"/>
  <c r="I1238" i="5"/>
  <c r="I1234" i="5"/>
  <c r="I1230" i="5"/>
  <c r="I1226" i="5"/>
  <c r="I1222" i="5"/>
  <c r="I1218" i="5"/>
  <c r="I1214" i="5"/>
  <c r="I1210" i="5"/>
  <c r="I1206" i="5"/>
  <c r="I1202" i="5"/>
  <c r="I1198" i="5"/>
  <c r="I1194" i="5"/>
  <c r="I1190" i="5"/>
  <c r="I1186" i="5"/>
  <c r="I1182" i="5"/>
  <c r="I1178" i="5"/>
  <c r="I1174" i="5"/>
  <c r="I1170" i="5"/>
  <c r="I1166" i="5"/>
  <c r="I1162" i="5"/>
  <c r="I1158" i="5"/>
  <c r="I1154" i="5"/>
  <c r="I1150" i="5"/>
  <c r="I1146" i="5"/>
  <c r="I1142" i="5"/>
  <c r="I1138" i="5"/>
  <c r="I1134" i="5"/>
  <c r="I1130" i="5"/>
  <c r="I1126" i="5"/>
  <c r="I1122" i="5"/>
  <c r="I1118" i="5"/>
  <c r="I1114" i="5"/>
  <c r="I1110" i="5"/>
  <c r="I1106" i="5"/>
  <c r="I1102" i="5"/>
  <c r="I1098" i="5"/>
  <c r="I1094" i="5"/>
  <c r="I1090" i="5"/>
  <c r="I1086" i="5"/>
  <c r="I1082" i="5"/>
  <c r="I1078" i="5"/>
  <c r="I1074" i="5"/>
  <c r="I1070" i="5"/>
  <c r="I1066" i="5"/>
  <c r="I1062" i="5"/>
  <c r="I1058" i="5"/>
  <c r="I1054" i="5"/>
  <c r="I1050" i="5"/>
  <c r="I1046" i="5"/>
  <c r="I1042" i="5"/>
  <c r="I1038" i="5"/>
  <c r="I1034" i="5"/>
  <c r="I1030" i="5"/>
  <c r="I1026" i="5"/>
  <c r="I1022" i="5"/>
  <c r="I1018" i="5"/>
  <c r="I1014" i="5"/>
  <c r="I1010" i="5"/>
  <c r="I1006" i="5"/>
  <c r="I1002" i="5"/>
  <c r="I998" i="5"/>
  <c r="I994" i="5"/>
  <c r="I990" i="5"/>
  <c r="I986" i="5"/>
  <c r="I982" i="5"/>
  <c r="I978" i="5"/>
  <c r="I974" i="5"/>
  <c r="I970" i="5"/>
  <c r="I966" i="5"/>
  <c r="I962" i="5"/>
  <c r="I958" i="5"/>
  <c r="I954" i="5"/>
  <c r="I950" i="5"/>
  <c r="I946" i="5"/>
  <c r="I942" i="5"/>
  <c r="I938" i="5"/>
  <c r="I934" i="5"/>
  <c r="I930" i="5"/>
  <c r="I922" i="5"/>
  <c r="I918" i="5"/>
  <c r="I914" i="5"/>
  <c r="I906" i="5"/>
  <c r="I902" i="5"/>
  <c r="I898" i="5"/>
  <c r="I894" i="5"/>
  <c r="I890" i="5"/>
  <c r="I886" i="5"/>
  <c r="I882" i="5"/>
  <c r="I878" i="5"/>
  <c r="I874" i="5"/>
  <c r="I870" i="5"/>
  <c r="I866" i="5"/>
  <c r="I862" i="5"/>
  <c r="I858" i="5"/>
  <c r="I854" i="5"/>
  <c r="I850" i="5"/>
  <c r="I846" i="5"/>
  <c r="I842" i="5"/>
  <c r="I838" i="5"/>
  <c r="I834" i="5"/>
  <c r="I830" i="5"/>
  <c r="I826" i="5"/>
  <c r="I822" i="5"/>
  <c r="I818" i="5"/>
  <c r="I814" i="5"/>
  <c r="I810" i="5"/>
  <c r="I806" i="5"/>
  <c r="I802" i="5"/>
  <c r="I798" i="5"/>
  <c r="I794" i="5"/>
  <c r="I790" i="5"/>
  <c r="I786" i="5"/>
  <c r="I782" i="5"/>
  <c r="I778" i="5"/>
  <c r="I774" i="5"/>
  <c r="I770" i="5"/>
  <c r="I762" i="5"/>
  <c r="I758" i="5"/>
  <c r="I754" i="5"/>
  <c r="I750" i="5"/>
  <c r="I746" i="5"/>
  <c r="I742" i="5"/>
  <c r="I738" i="5"/>
  <c r="I734" i="5"/>
  <c r="I730" i="5"/>
  <c r="I726" i="5"/>
  <c r="I722" i="5"/>
  <c r="I710" i="5"/>
  <c r="I706" i="5"/>
  <c r="I702" i="5"/>
  <c r="I698" i="5"/>
  <c r="I694" i="5"/>
  <c r="I690" i="5"/>
  <c r="I686" i="5"/>
  <c r="I682" i="5"/>
  <c r="I678" i="5"/>
  <c r="I674" i="5"/>
  <c r="I670" i="5"/>
  <c r="I666" i="5"/>
  <c r="I662" i="5"/>
  <c r="I658" i="5"/>
  <c r="I654" i="5"/>
  <c r="I650" i="5"/>
  <c r="I646" i="5"/>
  <c r="I642" i="5"/>
  <c r="I1717" i="5"/>
  <c r="I1713" i="5"/>
  <c r="I1709" i="5"/>
  <c r="I1705" i="5"/>
  <c r="I1701" i="5"/>
  <c r="I1697" i="5"/>
  <c r="I1693" i="5"/>
  <c r="I1689" i="5"/>
  <c r="I1685" i="5"/>
  <c r="I1681" i="5"/>
  <c r="I1677" i="5"/>
  <c r="I1673" i="5"/>
  <c r="I1669" i="5"/>
  <c r="I1665" i="5"/>
  <c r="I1661" i="5"/>
  <c r="I1657" i="5"/>
  <c r="I1653" i="5"/>
  <c r="I1649" i="5"/>
  <c r="I1645" i="5"/>
  <c r="I1641" i="5"/>
  <c r="I1637" i="5"/>
  <c r="I1633" i="5"/>
  <c r="I1629" i="5"/>
  <c r="I1625" i="5"/>
  <c r="I1621" i="5"/>
  <c r="I1617" i="5"/>
  <c r="I1613" i="5"/>
  <c r="I1609" i="5"/>
  <c r="I1605" i="5"/>
  <c r="I1601" i="5"/>
  <c r="I1597" i="5"/>
  <c r="I1593" i="5"/>
  <c r="I1589" i="5"/>
  <c r="I1585" i="5"/>
  <c r="I1581" i="5"/>
  <c r="I1577" i="5"/>
  <c r="I1573" i="5"/>
  <c r="I1569" i="5"/>
  <c r="I1565" i="5"/>
  <c r="I1561" i="5"/>
  <c r="I1557" i="5"/>
  <c r="I1553" i="5"/>
  <c r="I1549" i="5"/>
  <c r="I1545" i="5"/>
  <c r="I1541" i="5"/>
  <c r="I1537" i="5"/>
  <c r="I1533" i="5"/>
  <c r="I1529" i="5"/>
  <c r="I1525" i="5"/>
  <c r="I1521" i="5"/>
  <c r="I1517" i="5"/>
  <c r="I1513" i="5"/>
  <c r="I1509" i="5"/>
  <c r="I1505" i="5"/>
  <c r="I1501" i="5"/>
  <c r="I1497" i="5"/>
  <c r="I1493" i="5"/>
  <c r="I1489" i="5"/>
  <c r="I1485" i="5"/>
  <c r="I1481" i="5"/>
  <c r="I1477" i="5"/>
  <c r="I1473" i="5"/>
  <c r="I1469" i="5"/>
  <c r="I1465" i="5"/>
  <c r="I1461" i="5"/>
  <c r="I1457" i="5"/>
  <c r="I1453" i="5"/>
  <c r="I1449" i="5"/>
  <c r="I1445" i="5"/>
  <c r="I1441" i="5"/>
  <c r="I1437" i="5"/>
  <c r="I1433" i="5"/>
  <c r="I1429" i="5"/>
  <c r="I1425" i="5"/>
  <c r="I1421" i="5"/>
  <c r="I1417" i="5"/>
  <c r="I1413" i="5"/>
  <c r="I1409" i="5"/>
  <c r="I1405" i="5"/>
  <c r="I1401" i="5"/>
  <c r="I1397" i="5"/>
  <c r="I1393" i="5"/>
  <c r="I1389" i="5"/>
  <c r="I1385" i="5"/>
  <c r="I1381" i="5"/>
  <c r="I1377" i="5"/>
  <c r="I1373" i="5"/>
  <c r="I1369" i="5"/>
  <c r="I1365" i="5"/>
  <c r="I1361" i="5"/>
  <c r="I1357" i="5"/>
  <c r="I1353" i="5"/>
  <c r="I1349" i="5"/>
  <c r="I1345" i="5"/>
  <c r="I1341" i="5"/>
  <c r="I1337" i="5"/>
  <c r="I1333" i="5"/>
  <c r="I1329" i="5"/>
  <c r="I1325" i="5"/>
  <c r="I1321" i="5"/>
  <c r="I1317" i="5"/>
  <c r="I1313" i="5"/>
  <c r="I1309" i="5"/>
  <c r="I1305" i="5"/>
  <c r="I1301" i="5"/>
  <c r="I1297" i="5"/>
  <c r="I1293" i="5"/>
  <c r="I1289" i="5"/>
  <c r="I1285" i="5"/>
  <c r="I1281" i="5"/>
  <c r="I1277" i="5"/>
  <c r="I1273" i="5"/>
  <c r="I1269" i="5"/>
  <c r="I1265" i="5"/>
  <c r="I1261" i="5"/>
  <c r="I1257" i="5"/>
  <c r="I1253" i="5"/>
  <c r="I1249" i="5"/>
  <c r="I1245" i="5"/>
  <c r="I1241" i="5"/>
  <c r="I1237" i="5"/>
  <c r="I1233" i="5"/>
  <c r="I1229" i="5"/>
  <c r="I1225" i="5"/>
  <c r="I1221" i="5"/>
  <c r="I1217" i="5"/>
  <c r="I1213" i="5"/>
  <c r="I1209" i="5"/>
  <c r="I1205" i="5"/>
  <c r="I1201" i="5"/>
  <c r="I1197" i="5"/>
  <c r="I1193" i="5"/>
  <c r="I1189" i="5"/>
  <c r="I1185" i="5"/>
  <c r="I1181" i="5"/>
  <c r="I1177" i="5"/>
  <c r="I1173" i="5"/>
  <c r="I1169" i="5"/>
  <c r="I638" i="5"/>
  <c r="I634" i="5"/>
  <c r="I630" i="5"/>
  <c r="I626" i="5"/>
  <c r="I622" i="5"/>
  <c r="I618" i="5"/>
  <c r="I614" i="5"/>
  <c r="I610" i="5"/>
  <c r="I606" i="5"/>
  <c r="I602" i="5"/>
  <c r="I598" i="5"/>
  <c r="I594" i="5"/>
  <c r="I590" i="5"/>
  <c r="I586" i="5"/>
  <c r="I582" i="5"/>
  <c r="I578" i="5"/>
  <c r="I570" i="5"/>
  <c r="I566" i="5"/>
  <c r="I562" i="5"/>
  <c r="I558" i="5"/>
  <c r="I554" i="5"/>
  <c r="I550" i="5"/>
  <c r="I546" i="5"/>
  <c r="I542" i="5"/>
  <c r="I538" i="5"/>
  <c r="I534" i="5"/>
  <c r="I530" i="5"/>
  <c r="I526" i="5"/>
  <c r="I522" i="5"/>
  <c r="I518" i="5"/>
  <c r="I514" i="5"/>
  <c r="I510" i="5"/>
  <c r="I506" i="5"/>
  <c r="I498" i="5"/>
  <c r="I494" i="5"/>
  <c r="I486" i="5"/>
  <c r="I482" i="5"/>
  <c r="I478" i="5"/>
  <c r="I470" i="5"/>
  <c r="I466" i="5"/>
  <c r="I462" i="5"/>
  <c r="I458" i="5"/>
  <c r="I454" i="5"/>
  <c r="I450" i="5"/>
  <c r="I446" i="5"/>
  <c r="I442" i="5"/>
  <c r="I438" i="5"/>
  <c r="I434" i="5"/>
  <c r="I430" i="5"/>
  <c r="I426" i="5"/>
  <c r="I422" i="5"/>
  <c r="I418" i="5"/>
  <c r="I414" i="5"/>
  <c r="I410" i="5"/>
  <c r="I406" i="5"/>
  <c r="I402" i="5"/>
  <c r="I398" i="5"/>
  <c r="I394" i="5"/>
  <c r="I390" i="5"/>
  <c r="I386" i="5"/>
  <c r="I382" i="5"/>
  <c r="I378" i="5"/>
  <c r="I374" i="5"/>
  <c r="I370" i="5"/>
  <c r="I366" i="5"/>
  <c r="I362" i="5"/>
  <c r="I358" i="5"/>
  <c r="I354" i="5"/>
  <c r="I350" i="5"/>
  <c r="I346" i="5"/>
  <c r="I340" i="5"/>
  <c r="I335" i="5"/>
  <c r="I330" i="5"/>
  <c r="I324" i="5"/>
  <c r="I319" i="5"/>
  <c r="I314" i="5"/>
  <c r="I308" i="5"/>
  <c r="I303" i="5"/>
  <c r="I298" i="5"/>
  <c r="I287" i="5"/>
  <c r="I1165" i="5"/>
  <c r="I1161" i="5"/>
  <c r="I1157" i="5"/>
  <c r="I1153" i="5"/>
  <c r="I1149" i="5"/>
  <c r="I1145" i="5"/>
  <c r="I1141" i="5"/>
  <c r="I1137" i="5"/>
  <c r="I1133" i="5"/>
  <c r="I1129" i="5"/>
  <c r="I1125" i="5"/>
  <c r="I1121" i="5"/>
  <c r="I1117" i="5"/>
  <c r="I1113" i="5"/>
  <c r="I1109" i="5"/>
  <c r="I1105" i="5"/>
  <c r="I1101" i="5"/>
  <c r="I1097" i="5"/>
  <c r="I1093" i="5"/>
  <c r="I1089" i="5"/>
  <c r="I1085" i="5"/>
  <c r="I1081" i="5"/>
  <c r="I1077" i="5"/>
  <c r="I1073" i="5"/>
  <c r="I1065" i="5"/>
  <c r="I1061" i="5"/>
  <c r="I1057" i="5"/>
  <c r="I1053" i="5"/>
  <c r="I1049" i="5"/>
  <c r="I1045" i="5"/>
  <c r="I1037" i="5"/>
  <c r="I1033" i="5"/>
  <c r="I1029" i="5"/>
  <c r="I1025" i="5"/>
  <c r="I1021" i="5"/>
  <c r="I1017" i="5"/>
  <c r="I1013" i="5"/>
  <c r="I1009" i="5"/>
  <c r="I1005" i="5"/>
  <c r="I1001" i="5"/>
  <c r="I997" i="5"/>
  <c r="I993" i="5"/>
  <c r="I989" i="5"/>
  <c r="I985" i="5"/>
  <c r="I981" i="5"/>
  <c r="I977" i="5"/>
  <c r="I973" i="5"/>
  <c r="I969" i="5"/>
  <c r="I965" i="5"/>
  <c r="I961" i="5"/>
  <c r="I953" i="5"/>
  <c r="I949" i="5"/>
  <c r="I945" i="5"/>
  <c r="I941" i="5"/>
  <c r="I937" i="5"/>
  <c r="I933" i="5"/>
  <c r="I929" i="5"/>
  <c r="I925" i="5"/>
  <c r="I921" i="5"/>
  <c r="I917" i="5"/>
  <c r="I913" i="5"/>
  <c r="I905" i="5"/>
  <c r="I901" i="5"/>
  <c r="I897" i="5"/>
  <c r="I893" i="5"/>
  <c r="I889" i="5"/>
  <c r="I885" i="5"/>
  <c r="I881" i="5"/>
  <c r="I877" i="5"/>
  <c r="I873" i="5"/>
  <c r="I869" i="5"/>
  <c r="I865" i="5"/>
  <c r="I861" i="5"/>
  <c r="I857" i="5"/>
  <c r="I853" i="5"/>
  <c r="I849" i="5"/>
  <c r="I845" i="5"/>
  <c r="I841" i="5"/>
  <c r="I837" i="5"/>
  <c r="I833" i="5"/>
  <c r="I829" i="5"/>
  <c r="I825" i="5"/>
  <c r="I821" i="5"/>
  <c r="I817" i="5"/>
  <c r="I813" i="5"/>
  <c r="I809" i="5"/>
  <c r="I805" i="5"/>
  <c r="I801" i="5"/>
  <c r="I797" i="5"/>
  <c r="I793" i="5"/>
  <c r="I789" i="5"/>
  <c r="I785" i="5"/>
  <c r="I781" i="5"/>
  <c r="I777" i="5"/>
  <c r="I773" i="5"/>
  <c r="I769" i="5"/>
  <c r="I765" i="5"/>
  <c r="I761" i="5"/>
  <c r="I757" i="5"/>
  <c r="I753" i="5"/>
  <c r="I749" i="5"/>
  <c r="I745" i="5"/>
  <c r="I737" i="5"/>
  <c r="I733" i="5"/>
  <c r="I729" i="5"/>
  <c r="I725" i="5"/>
  <c r="I721" i="5"/>
  <c r="I713" i="5"/>
  <c r="I709" i="5"/>
  <c r="I705" i="5"/>
  <c r="I701" i="5"/>
  <c r="I697" i="5"/>
  <c r="I689" i="5"/>
  <c r="I685" i="5"/>
  <c r="I681" i="5"/>
  <c r="I677" i="5"/>
  <c r="I669" i="5"/>
  <c r="I661" i="5"/>
  <c r="I657" i="5"/>
  <c r="I653" i="5"/>
  <c r="I649" i="5"/>
  <c r="I645" i="5"/>
  <c r="I641" i="5"/>
  <c r="I637" i="5"/>
  <c r="I633" i="5"/>
  <c r="I629" i="5"/>
  <c r="I625" i="5"/>
  <c r="I621" i="5"/>
  <c r="I617" i="5"/>
  <c r="I613" i="5"/>
  <c r="I609" i="5"/>
  <c r="I605" i="5"/>
  <c r="I601" i="5"/>
  <c r="I597" i="5"/>
  <c r="I593" i="5"/>
  <c r="I589" i="5"/>
  <c r="I585" i="5"/>
  <c r="I577" i="5"/>
  <c r="I573" i="5"/>
  <c r="I569" i="5"/>
  <c r="I565" i="5"/>
  <c r="I561" i="5"/>
  <c r="I557" i="5"/>
  <c r="I553" i="5"/>
  <c r="I549" i="5"/>
  <c r="I545" i="5"/>
  <c r="I541" i="5"/>
  <c r="I537" i="5"/>
  <c r="I529" i="5"/>
  <c r="I525" i="5"/>
  <c r="I521" i="5"/>
  <c r="I517" i="5"/>
  <c r="I513" i="5"/>
  <c r="I509" i="5"/>
  <c r="I505" i="5"/>
  <c r="I501" i="5"/>
  <c r="I497" i="5"/>
  <c r="I493" i="5"/>
  <c r="I489" i="5"/>
  <c r="I485" i="5"/>
  <c r="I477" i="5"/>
  <c r="I473" i="5"/>
  <c r="I469" i="5"/>
  <c r="I465" i="5"/>
  <c r="I461" i="5"/>
  <c r="I457" i="5"/>
  <c r="I453" i="5"/>
  <c r="I449" i="5"/>
  <c r="I445" i="5"/>
  <c r="I441" i="5"/>
  <c r="I437" i="5"/>
  <c r="I433" i="5"/>
  <c r="I429" i="5"/>
  <c r="I425" i="5"/>
  <c r="I421" i="5"/>
  <c r="I417" i="5"/>
  <c r="I413" i="5"/>
  <c r="I409" i="5"/>
  <c r="I405" i="5"/>
  <c r="I401" i="5"/>
  <c r="I397" i="5"/>
  <c r="I393" i="5"/>
  <c r="I389" i="5"/>
  <c r="I385" i="5"/>
  <c r="I381" i="5"/>
  <c r="I377" i="5"/>
  <c r="I373" i="5"/>
  <c r="I369" i="5"/>
  <c r="I365" i="5"/>
  <c r="I361" i="5"/>
  <c r="I357" i="5"/>
  <c r="I353" i="5"/>
  <c r="I349" i="5"/>
  <c r="I344" i="5"/>
  <c r="I339" i="5"/>
  <c r="I334" i="5"/>
  <c r="I328" i="5"/>
  <c r="I323" i="5"/>
  <c r="I318" i="5"/>
  <c r="I312" i="5"/>
  <c r="I307" i="5"/>
  <c r="I302" i="5"/>
  <c r="I296" i="5"/>
  <c r="I291" i="5"/>
  <c r="I258" i="5"/>
  <c r="I252" i="5"/>
  <c r="I247" i="5"/>
  <c r="I242" i="5"/>
  <c r="I236" i="5"/>
  <c r="I231" i="5"/>
  <c r="I226" i="5"/>
  <c r="I220" i="5"/>
  <c r="I215" i="5"/>
  <c r="I210" i="5"/>
  <c r="I204" i="5"/>
  <c r="I199" i="5"/>
  <c r="I194" i="5"/>
  <c r="I188" i="5"/>
  <c r="I183" i="5"/>
  <c r="I178" i="5"/>
  <c r="I172" i="5"/>
  <c r="I167" i="5"/>
  <c r="I162" i="5"/>
  <c r="I156" i="5"/>
  <c r="I151" i="5"/>
  <c r="I146" i="5"/>
  <c r="I140" i="5"/>
  <c r="I135" i="5"/>
  <c r="I130" i="5"/>
  <c r="I124" i="5"/>
  <c r="I119" i="5"/>
  <c r="I114" i="5"/>
  <c r="I108" i="5"/>
  <c r="I103" i="5"/>
  <c r="I98" i="5"/>
  <c r="I92" i="5"/>
  <c r="I87" i="5"/>
  <c r="I82" i="5"/>
  <c r="I76" i="5"/>
  <c r="I71" i="5"/>
  <c r="I60" i="5"/>
  <c r="I55" i="5"/>
  <c r="I50" i="5"/>
  <c r="I44" i="5"/>
  <c r="I39" i="5"/>
  <c r="I34" i="5"/>
  <c r="I28" i="5"/>
  <c r="I23" i="5"/>
  <c r="I18" i="5"/>
  <c r="I12" i="5"/>
  <c r="I7" i="5"/>
  <c r="I341" i="5"/>
  <c r="I325" i="5"/>
  <c r="I309" i="5"/>
  <c r="I293" i="5"/>
  <c r="I277" i="5"/>
  <c r="I261" i="5"/>
  <c r="I245" i="5"/>
  <c r="I229" i="5"/>
  <c r="I337" i="5"/>
  <c r="I321" i="5"/>
  <c r="I305" i="5"/>
  <c r="I289" i="5"/>
  <c r="I257" i="5"/>
  <c r="I241" i="5"/>
  <c r="I225" i="5"/>
  <c r="I209" i="5"/>
  <c r="I193" i="5"/>
  <c r="I177" i="5"/>
  <c r="I276" i="5"/>
  <c r="I266" i="5"/>
  <c r="I260" i="5"/>
  <c r="I255" i="5"/>
  <c r="I250" i="5"/>
  <c r="I244" i="5"/>
  <c r="I234" i="5"/>
  <c r="I228" i="5"/>
  <c r="I223" i="5"/>
  <c r="I218" i="5"/>
  <c r="I212" i="5"/>
  <c r="I207" i="5"/>
  <c r="I202" i="5"/>
  <c r="I196" i="5"/>
  <c r="I191" i="5"/>
  <c r="I186" i="5"/>
  <c r="I180" i="5"/>
  <c r="I175" i="5"/>
  <c r="I170" i="5"/>
  <c r="I164" i="5"/>
  <c r="I159" i="5"/>
  <c r="I154" i="5"/>
  <c r="I148" i="5"/>
  <c r="I143" i="5"/>
  <c r="I138" i="5"/>
  <c r="I132" i="5"/>
  <c r="I127" i="5"/>
  <c r="I122" i="5"/>
  <c r="I116" i="5"/>
  <c r="I111" i="5"/>
  <c r="I106" i="5"/>
  <c r="I100" i="5"/>
  <c r="I95" i="5"/>
  <c r="I90" i="5"/>
  <c r="I84" i="5"/>
  <c r="I79" i="5"/>
  <c r="I74" i="5"/>
  <c r="I68" i="5"/>
  <c r="I63" i="5"/>
  <c r="I58" i="5"/>
  <c r="I52" i="5"/>
  <c r="I47" i="5"/>
  <c r="I42" i="5"/>
  <c r="I36" i="5"/>
  <c r="I31" i="5"/>
  <c r="I26" i="5"/>
  <c r="I20" i="5"/>
  <c r="I15" i="5"/>
  <c r="I10" i="5"/>
  <c r="I13" i="5"/>
  <c r="I333" i="5"/>
  <c r="I317" i="5"/>
  <c r="I301" i="5"/>
  <c r="I269" i="5"/>
  <c r="I253" i="5"/>
  <c r="I237" i="5"/>
  <c r="I205" i="5"/>
  <c r="I189" i="5"/>
  <c r="I173" i="5"/>
  <c r="I157" i="5"/>
  <c r="I141" i="5"/>
  <c r="I125" i="5"/>
  <c r="I109" i="5"/>
  <c r="I93" i="5"/>
  <c r="I77" i="5"/>
  <c r="I61" i="5"/>
  <c r="I45" i="5"/>
  <c r="I286" i="5"/>
  <c r="I270" i="5"/>
  <c r="I264" i="5"/>
  <c r="I259" i="5"/>
  <c r="I254" i="5"/>
  <c r="I248" i="5"/>
  <c r="I243" i="5"/>
  <c r="I238" i="5"/>
  <c r="I232" i="5"/>
  <c r="I227" i="5"/>
  <c r="I222" i="5"/>
  <c r="I216" i="5"/>
  <c r="I211" i="5"/>
  <c r="I206" i="5"/>
  <c r="I200" i="5"/>
  <c r="I195" i="5"/>
  <c r="I190" i="5"/>
  <c r="I179" i="5"/>
  <c r="I174" i="5"/>
  <c r="I168" i="5"/>
  <c r="I163" i="5"/>
  <c r="I158" i="5"/>
  <c r="I152" i="5"/>
  <c r="I147" i="5"/>
  <c r="I142" i="5"/>
  <c r="I136" i="5"/>
  <c r="I131" i="5"/>
  <c r="I126" i="5"/>
  <c r="I120" i="5"/>
  <c r="I115" i="5"/>
  <c r="I110" i="5"/>
  <c r="I104" i="5"/>
  <c r="I99" i="5"/>
  <c r="I94" i="5"/>
  <c r="I88" i="5"/>
  <c r="I83" i="5"/>
  <c r="I78" i="5"/>
  <c r="I72" i="5"/>
  <c r="I67" i="5"/>
  <c r="I62" i="5"/>
  <c r="I56" i="5"/>
  <c r="I51" i="5"/>
  <c r="I46" i="5"/>
  <c r="I40" i="5"/>
  <c r="I35" i="5"/>
  <c r="I30" i="5"/>
  <c r="I24" i="5"/>
  <c r="I14" i="5"/>
  <c r="I8" i="5"/>
  <c r="I345" i="5"/>
  <c r="I329" i="5"/>
  <c r="I313" i="5"/>
  <c r="I297" i="5"/>
  <c r="I265" i="5"/>
  <c r="I249" i="5"/>
  <c r="I233" i="5"/>
  <c r="I217" i="5"/>
  <c r="I161" i="5"/>
  <c r="I145" i="5"/>
  <c r="I129" i="5"/>
  <c r="I113" i="5"/>
  <c r="I97" i="5"/>
  <c r="I81" i="5"/>
  <c r="I65" i="5"/>
  <c r="I49" i="5"/>
  <c r="I33" i="5"/>
  <c r="I17" i="5"/>
  <c r="I29" i="5"/>
  <c r="I201" i="5"/>
  <c r="I185" i="5"/>
  <c r="I169" i="5"/>
  <c r="I153" i="5"/>
  <c r="I137" i="5"/>
  <c r="I121" i="5"/>
  <c r="I105" i="5"/>
  <c r="I89" i="5"/>
  <c r="I73" i="5"/>
  <c r="I57" i="5"/>
  <c r="I41" i="5"/>
  <c r="I25" i="5"/>
  <c r="I9" i="5"/>
  <c r="I213" i="5"/>
  <c r="I197" i="5"/>
  <c r="I181" i="5"/>
  <c r="I165" i="5"/>
  <c r="I149" i="5"/>
  <c r="I133" i="5"/>
  <c r="I117" i="5"/>
  <c r="I101" i="5"/>
  <c r="I85" i="5"/>
  <c r="I69" i="5"/>
  <c r="I53" i="5"/>
  <c r="I37" i="5"/>
  <c r="I21" i="5"/>
  <c r="G207" i="18"/>
  <c r="G206" i="18"/>
  <c r="G205" i="18"/>
  <c r="S3" i="18"/>
  <c r="T3" i="18" s="1"/>
  <c r="S4" i="18"/>
  <c r="T4" i="18" s="1"/>
  <c r="S5" i="18"/>
  <c r="T5" i="18" s="1"/>
  <c r="S6" i="18"/>
  <c r="T6" i="18" s="1"/>
  <c r="S7" i="18"/>
  <c r="T7" i="18" s="1"/>
  <c r="S8" i="18"/>
  <c r="T8" i="18" s="1"/>
  <c r="S9" i="18"/>
  <c r="T9" i="18" s="1"/>
  <c r="S10" i="18"/>
  <c r="T10" i="18" s="1"/>
  <c r="S11" i="18"/>
  <c r="T11" i="18" s="1"/>
  <c r="S12" i="18"/>
  <c r="T12" i="18" s="1"/>
  <c r="S13" i="18"/>
  <c r="T13" i="18" s="1"/>
  <c r="S14" i="18"/>
  <c r="T14" i="18" s="1"/>
  <c r="S15" i="18"/>
  <c r="T15" i="18" s="1"/>
  <c r="S16" i="18"/>
  <c r="T16" i="18" s="1"/>
  <c r="S17" i="18"/>
  <c r="T17" i="18" s="1"/>
  <c r="S18" i="18"/>
  <c r="T18" i="18" s="1"/>
  <c r="S19" i="18"/>
  <c r="T19" i="18" s="1"/>
  <c r="S20" i="18"/>
  <c r="T20" i="18" s="1"/>
  <c r="S21" i="18"/>
  <c r="T21" i="18" s="1"/>
  <c r="S22" i="18"/>
  <c r="T22" i="18" s="1"/>
  <c r="S23" i="18"/>
  <c r="T23" i="18" s="1"/>
  <c r="S24" i="18"/>
  <c r="T24" i="18" s="1"/>
  <c r="S25" i="18"/>
  <c r="T25" i="18" s="1"/>
  <c r="S26" i="18"/>
  <c r="T26" i="18" s="1"/>
  <c r="S27" i="18"/>
  <c r="T27" i="18" s="1"/>
  <c r="S28" i="18"/>
  <c r="T28" i="18" s="1"/>
  <c r="S29" i="18"/>
  <c r="T29" i="18" s="1"/>
  <c r="S30" i="18"/>
  <c r="T30" i="18" s="1"/>
  <c r="S31" i="18"/>
  <c r="T31" i="18" s="1"/>
  <c r="S32" i="18"/>
  <c r="T32" i="18" s="1"/>
  <c r="S33" i="18"/>
  <c r="T33" i="18" s="1"/>
  <c r="S34" i="18"/>
  <c r="T34" i="18" s="1"/>
  <c r="S35" i="18"/>
  <c r="T35" i="18" s="1"/>
  <c r="S36" i="18"/>
  <c r="T36" i="18" s="1"/>
  <c r="S37" i="18"/>
  <c r="T37" i="18" s="1"/>
  <c r="S38" i="18"/>
  <c r="T38" i="18" s="1"/>
  <c r="S39" i="18"/>
  <c r="T39" i="18" s="1"/>
  <c r="S40" i="18"/>
  <c r="T40" i="18" s="1"/>
  <c r="S41" i="18"/>
  <c r="T41" i="18" s="1"/>
  <c r="S42" i="18"/>
  <c r="T42" i="18" s="1"/>
  <c r="S43" i="18"/>
  <c r="T43" i="18" s="1"/>
  <c r="S44" i="18"/>
  <c r="T44" i="18" s="1"/>
  <c r="S45" i="18"/>
  <c r="T45" i="18" s="1"/>
  <c r="S46" i="18"/>
  <c r="T46" i="18" s="1"/>
  <c r="S47" i="18"/>
  <c r="T47" i="18" s="1"/>
  <c r="S48" i="18"/>
  <c r="T48" i="18" s="1"/>
  <c r="S49" i="18"/>
  <c r="T49" i="18" s="1"/>
  <c r="S50" i="18"/>
  <c r="T50" i="18" s="1"/>
  <c r="S51" i="18"/>
  <c r="T51" i="18" s="1"/>
  <c r="S52" i="18"/>
  <c r="T52" i="18" s="1"/>
  <c r="S53" i="18"/>
  <c r="T53" i="18" s="1"/>
  <c r="S54" i="18"/>
  <c r="T54" i="18" s="1"/>
  <c r="S55" i="18"/>
  <c r="T55" i="18" s="1"/>
  <c r="S56" i="18"/>
  <c r="T56" i="18" s="1"/>
  <c r="S57" i="18"/>
  <c r="T57" i="18" s="1"/>
  <c r="S58" i="18"/>
  <c r="T58" i="18" s="1"/>
  <c r="S59" i="18"/>
  <c r="T59" i="18" s="1"/>
  <c r="S60" i="18"/>
  <c r="T60" i="18" s="1"/>
  <c r="S61" i="18"/>
  <c r="T61" i="18" s="1"/>
  <c r="S62" i="18"/>
  <c r="T62" i="18" s="1"/>
  <c r="S63" i="18"/>
  <c r="T63" i="18" s="1"/>
  <c r="S64" i="18"/>
  <c r="T64" i="18" s="1"/>
  <c r="S65" i="18"/>
  <c r="T65" i="18" s="1"/>
  <c r="S66" i="18"/>
  <c r="T66" i="18" s="1"/>
  <c r="S67" i="18"/>
  <c r="T67" i="18" s="1"/>
  <c r="S68" i="18"/>
  <c r="T68" i="18" s="1"/>
  <c r="S69" i="18"/>
  <c r="T69" i="18" s="1"/>
  <c r="S70" i="18"/>
  <c r="T70" i="18" s="1"/>
  <c r="S71" i="18"/>
  <c r="T71" i="18" s="1"/>
  <c r="S72" i="18"/>
  <c r="T72" i="18" s="1"/>
  <c r="S73" i="18"/>
  <c r="T73" i="18" s="1"/>
  <c r="S74" i="18"/>
  <c r="T74" i="18" s="1"/>
  <c r="S75" i="18"/>
  <c r="T75" i="18" s="1"/>
  <c r="S76" i="18"/>
  <c r="T76" i="18" s="1"/>
  <c r="S77" i="18"/>
  <c r="T77" i="18" s="1"/>
  <c r="S78" i="18"/>
  <c r="T78" i="18" s="1"/>
  <c r="S79" i="18"/>
  <c r="T79" i="18" s="1"/>
  <c r="S80" i="18"/>
  <c r="T80" i="18" s="1"/>
  <c r="S81" i="18"/>
  <c r="T81" i="18" s="1"/>
  <c r="S82" i="18"/>
  <c r="T82" i="18" s="1"/>
  <c r="S83" i="18"/>
  <c r="T83" i="18" s="1"/>
  <c r="S84" i="18"/>
  <c r="T84" i="18" s="1"/>
  <c r="S85" i="18"/>
  <c r="T85" i="18" s="1"/>
  <c r="S86" i="18"/>
  <c r="T86" i="18" s="1"/>
  <c r="S87" i="18"/>
  <c r="T87" i="18" s="1"/>
  <c r="S88" i="18"/>
  <c r="T88" i="18" s="1"/>
  <c r="S89" i="18"/>
  <c r="T89" i="18" s="1"/>
  <c r="S90" i="18"/>
  <c r="T90" i="18" s="1"/>
  <c r="S91" i="18"/>
  <c r="T91" i="18" s="1"/>
  <c r="S92" i="18"/>
  <c r="T92" i="18" s="1"/>
  <c r="S93" i="18"/>
  <c r="T93" i="18" s="1"/>
  <c r="S94" i="18"/>
  <c r="T94" i="18" s="1"/>
  <c r="S95" i="18"/>
  <c r="T95" i="18" s="1"/>
  <c r="S96" i="18"/>
  <c r="T96" i="18" s="1"/>
  <c r="S97" i="18"/>
  <c r="T97" i="18" s="1"/>
  <c r="S98" i="18"/>
  <c r="T98" i="18" s="1"/>
  <c r="S99" i="18"/>
  <c r="T99" i="18" s="1"/>
  <c r="S100" i="18"/>
  <c r="T100" i="18" s="1"/>
  <c r="S101" i="18"/>
  <c r="T101" i="18" s="1"/>
  <c r="S102" i="18"/>
  <c r="T102" i="18" s="1"/>
  <c r="S103" i="18"/>
  <c r="T103" i="18" s="1"/>
  <c r="S104" i="18"/>
  <c r="T104" i="18" s="1"/>
  <c r="S105" i="18"/>
  <c r="T105" i="18" s="1"/>
  <c r="S106" i="18"/>
  <c r="T106" i="18" s="1"/>
  <c r="S107" i="18"/>
  <c r="T107" i="18" s="1"/>
  <c r="S108" i="18"/>
  <c r="T108" i="18" s="1"/>
  <c r="S109" i="18"/>
  <c r="T109" i="18" s="1"/>
  <c r="S110" i="18"/>
  <c r="T110" i="18" s="1"/>
  <c r="S111" i="18"/>
  <c r="T111" i="18" s="1"/>
  <c r="S112" i="18"/>
  <c r="T112" i="18" s="1"/>
  <c r="S113" i="18"/>
  <c r="T113" i="18" s="1"/>
  <c r="S114" i="18"/>
  <c r="T114" i="18" s="1"/>
  <c r="S115" i="18"/>
  <c r="T115" i="18" s="1"/>
  <c r="S116" i="18"/>
  <c r="T116" i="18" s="1"/>
  <c r="S117" i="18"/>
  <c r="T117" i="18" s="1"/>
  <c r="S118" i="18"/>
  <c r="T118" i="18" s="1"/>
  <c r="S119" i="18"/>
  <c r="T119" i="18" s="1"/>
  <c r="S120" i="18"/>
  <c r="T120" i="18" s="1"/>
  <c r="S121" i="18"/>
  <c r="T121" i="18" s="1"/>
  <c r="S122" i="18"/>
  <c r="T122" i="18" s="1"/>
  <c r="S123" i="18"/>
  <c r="T123" i="18" s="1"/>
  <c r="S124" i="18"/>
  <c r="T124" i="18" s="1"/>
  <c r="S125" i="18"/>
  <c r="T125" i="18" s="1"/>
  <c r="S126" i="18"/>
  <c r="T126" i="18" s="1"/>
  <c r="S127" i="18"/>
  <c r="T127" i="18" s="1"/>
  <c r="S128" i="18"/>
  <c r="T128" i="18" s="1"/>
  <c r="S129" i="18"/>
  <c r="T129" i="18" s="1"/>
  <c r="S130" i="18"/>
  <c r="T130" i="18" s="1"/>
  <c r="S131" i="18"/>
  <c r="T131" i="18" s="1"/>
  <c r="S132" i="18"/>
  <c r="T132" i="18" s="1"/>
  <c r="S133" i="18"/>
  <c r="T133" i="18" s="1"/>
  <c r="S134" i="18"/>
  <c r="T134" i="18" s="1"/>
  <c r="S135" i="18"/>
  <c r="T135" i="18" s="1"/>
  <c r="S136" i="18"/>
  <c r="T136" i="18" s="1"/>
  <c r="S137" i="18"/>
  <c r="T137" i="18" s="1"/>
  <c r="S138" i="18"/>
  <c r="T138" i="18" s="1"/>
  <c r="S139" i="18"/>
  <c r="T139" i="18" s="1"/>
  <c r="S140" i="18"/>
  <c r="T140" i="18" s="1"/>
  <c r="S141" i="18"/>
  <c r="T141" i="18" s="1"/>
  <c r="S142" i="18"/>
  <c r="T142" i="18" s="1"/>
  <c r="S143" i="18"/>
  <c r="T143" i="18" s="1"/>
  <c r="S144" i="18"/>
  <c r="T144" i="18" s="1"/>
  <c r="S145" i="18"/>
  <c r="T145" i="18" s="1"/>
  <c r="S146" i="18"/>
  <c r="T146" i="18" s="1"/>
  <c r="S147" i="18"/>
  <c r="T147" i="18" s="1"/>
  <c r="S148" i="18"/>
  <c r="T148" i="18" s="1"/>
  <c r="S149" i="18"/>
  <c r="T149" i="18" s="1"/>
  <c r="S150" i="18"/>
  <c r="T150" i="18" s="1"/>
  <c r="S151" i="18"/>
  <c r="T151" i="18" s="1"/>
  <c r="S152" i="18"/>
  <c r="T152" i="18" s="1"/>
  <c r="S153" i="18"/>
  <c r="T153" i="18" s="1"/>
  <c r="S154" i="18"/>
  <c r="T154" i="18" s="1"/>
  <c r="S155" i="18"/>
  <c r="T155" i="18" s="1"/>
  <c r="S156" i="18"/>
  <c r="T156" i="18" s="1"/>
  <c r="S157" i="18"/>
  <c r="T157" i="18" s="1"/>
  <c r="S158" i="18"/>
  <c r="T158" i="18" s="1"/>
  <c r="S159" i="18"/>
  <c r="T159" i="18" s="1"/>
  <c r="S160" i="18"/>
  <c r="T160" i="18" s="1"/>
  <c r="S161" i="18"/>
  <c r="T161" i="18" s="1"/>
  <c r="S162" i="18"/>
  <c r="T162" i="18" s="1"/>
  <c r="S163" i="18"/>
  <c r="T163" i="18" s="1"/>
  <c r="S164" i="18"/>
  <c r="T164" i="18" s="1"/>
  <c r="S165" i="18"/>
  <c r="T165" i="18" s="1"/>
  <c r="S166" i="18"/>
  <c r="T166" i="18" s="1"/>
  <c r="S167" i="18"/>
  <c r="T167" i="18" s="1"/>
  <c r="S168" i="18"/>
  <c r="T168" i="18" s="1"/>
  <c r="S169" i="18"/>
  <c r="T169" i="18" s="1"/>
  <c r="S170" i="18"/>
  <c r="T170" i="18" s="1"/>
  <c r="S171" i="18"/>
  <c r="T171" i="18" s="1"/>
  <c r="S172" i="18"/>
  <c r="T172" i="18" s="1"/>
  <c r="S173" i="18"/>
  <c r="T173" i="18" s="1"/>
  <c r="S174" i="18"/>
  <c r="T174" i="18" s="1"/>
  <c r="S175" i="18"/>
  <c r="T175" i="18" s="1"/>
  <c r="S176" i="18"/>
  <c r="T176" i="18" s="1"/>
  <c r="S177" i="18"/>
  <c r="T177" i="18" s="1"/>
  <c r="S178" i="18"/>
  <c r="T178" i="18" s="1"/>
  <c r="S179" i="18"/>
  <c r="T179" i="18" s="1"/>
  <c r="S180" i="18"/>
  <c r="T180" i="18" s="1"/>
  <c r="S181" i="18"/>
  <c r="T181" i="18" s="1"/>
  <c r="S182" i="18"/>
  <c r="T182" i="18" s="1"/>
  <c r="S183" i="18"/>
  <c r="T183" i="18" s="1"/>
  <c r="S184" i="18"/>
  <c r="T184" i="18" s="1"/>
  <c r="S185" i="18"/>
  <c r="T185" i="18" s="1"/>
  <c r="S186" i="18"/>
  <c r="T186" i="18" s="1"/>
  <c r="S187" i="18"/>
  <c r="T187" i="18" s="1"/>
  <c r="S188" i="18"/>
  <c r="T188" i="18" s="1"/>
  <c r="S189" i="18"/>
  <c r="T189" i="18" s="1"/>
  <c r="S190" i="18"/>
  <c r="T190" i="18" s="1"/>
  <c r="S191" i="18"/>
  <c r="T191" i="18" s="1"/>
  <c r="S192" i="18"/>
  <c r="T192" i="18" s="1"/>
  <c r="S193" i="18"/>
  <c r="T193" i="18" s="1"/>
  <c r="S194" i="18"/>
  <c r="T194" i="18" s="1"/>
  <c r="S195" i="18"/>
  <c r="T195" i="18" s="1"/>
  <c r="S196" i="18"/>
  <c r="T196" i="18" s="1"/>
  <c r="S197" i="18"/>
  <c r="T197" i="18" s="1"/>
  <c r="S198" i="18"/>
  <c r="T198" i="18" s="1"/>
  <c r="S199" i="18"/>
  <c r="T199" i="18" s="1"/>
  <c r="S200" i="18"/>
  <c r="T200" i="18" s="1"/>
  <c r="S201" i="18"/>
  <c r="T201" i="18" s="1"/>
  <c r="S202" i="18"/>
  <c r="T202" i="18" s="1"/>
  <c r="S203" i="18"/>
  <c r="T203" i="18" s="1"/>
  <c r="S204" i="18"/>
  <c r="T204" i="18" s="1"/>
  <c r="S205" i="18"/>
  <c r="T205" i="18" s="1"/>
  <c r="S206" i="18"/>
  <c r="T206" i="18" s="1"/>
  <c r="S207" i="18"/>
  <c r="T207" i="18" s="1"/>
  <c r="S208" i="18"/>
  <c r="T208" i="18" s="1"/>
  <c r="S209" i="18"/>
  <c r="T209" i="18" s="1"/>
  <c r="S210" i="18"/>
  <c r="T210" i="18" s="1"/>
  <c r="S211" i="18"/>
  <c r="T211" i="18" s="1"/>
  <c r="S212" i="18"/>
  <c r="T212" i="18" s="1"/>
  <c r="S213" i="18"/>
  <c r="T213" i="18" s="1"/>
  <c r="S214" i="18"/>
  <c r="T214" i="18" s="1"/>
  <c r="S215" i="18"/>
  <c r="T215" i="18" s="1"/>
  <c r="S216" i="18"/>
  <c r="T216" i="18" s="1"/>
  <c r="S217" i="18"/>
  <c r="T217" i="18" s="1"/>
  <c r="S218" i="18"/>
  <c r="T218" i="18" s="1"/>
  <c r="S219" i="18"/>
  <c r="T219" i="18" s="1"/>
  <c r="S220" i="18"/>
  <c r="T220" i="18" s="1"/>
  <c r="S221" i="18"/>
  <c r="T221" i="18" s="1"/>
  <c r="S2" i="18"/>
  <c r="T2" i="18" s="1"/>
  <c r="G88" i="4" l="1"/>
  <c r="G56" i="4"/>
  <c r="G72" i="4"/>
  <c r="G9" i="4"/>
  <c r="G17" i="4"/>
  <c r="G25" i="4"/>
  <c r="G29" i="4"/>
  <c r="G33" i="4"/>
  <c r="G41" i="4"/>
  <c r="G45" i="4"/>
  <c r="G49" i="4"/>
  <c r="G53" i="4"/>
  <c r="G57" i="4"/>
  <c r="G61" i="4"/>
  <c r="G65" i="4"/>
  <c r="G69" i="4"/>
  <c r="G73" i="4"/>
  <c r="G77" i="4"/>
  <c r="G81" i="4"/>
  <c r="G85" i="4"/>
  <c r="G89" i="4"/>
  <c r="G22" i="4"/>
  <c r="G26" i="4"/>
  <c r="G30" i="4"/>
  <c r="G38" i="4"/>
  <c r="G42" i="4"/>
  <c r="G54" i="4"/>
  <c r="G58" i="4"/>
  <c r="G62" i="4"/>
  <c r="G66" i="4"/>
  <c r="G70" i="4"/>
  <c r="G74" i="4"/>
  <c r="G78" i="4"/>
  <c r="G82" i="4"/>
  <c r="G86" i="4"/>
  <c r="G90" i="4"/>
  <c r="G11" i="4"/>
  <c r="G15" i="4"/>
  <c r="G19" i="4"/>
  <c r="G23" i="4"/>
  <c r="G27" i="4"/>
  <c r="G35" i="4"/>
  <c r="G39" i="4"/>
  <c r="G43" i="4"/>
  <c r="G47" i="4"/>
  <c r="G51" i="4"/>
  <c r="G59" i="4"/>
  <c r="G63" i="4"/>
  <c r="G67" i="4"/>
  <c r="G71" i="4"/>
  <c r="G75" i="4"/>
  <c r="G79" i="4"/>
  <c r="G87" i="4"/>
  <c r="G91" i="4"/>
  <c r="G8" i="4"/>
  <c r="G16" i="4"/>
  <c r="G24" i="4"/>
  <c r="G28" i="4"/>
  <c r="G32" i="4"/>
  <c r="G36" i="4"/>
  <c r="G40" i="4"/>
  <c r="G7" i="4"/>
  <c r="G84" i="4"/>
  <c r="G68" i="4"/>
  <c r="G52" i="4"/>
  <c r="G80" i="4"/>
  <c r="G48" i="4"/>
  <c r="G76" i="4"/>
  <c r="G60" i="4"/>
  <c r="G44" i="4"/>
  <c r="D3" i="18"/>
  <c r="D4" i="18"/>
  <c r="D5" i="18"/>
  <c r="D6" i="18"/>
  <c r="D7" i="18"/>
  <c r="D8" i="18"/>
  <c r="D9" i="18"/>
  <c r="D10" i="18"/>
  <c r="D11" i="18"/>
  <c r="D12" i="18"/>
  <c r="D13" i="18"/>
  <c r="D14" i="18"/>
  <c r="D15" i="18"/>
  <c r="D16" i="18"/>
  <c r="D17" i="18"/>
  <c r="D18" i="18"/>
  <c r="D19" i="18"/>
  <c r="D20" i="18"/>
  <c r="D21" i="18"/>
  <c r="D22" i="18"/>
  <c r="D23" i="18"/>
  <c r="D24" i="18"/>
  <c r="D25" i="18"/>
  <c r="D26" i="18"/>
  <c r="D27" i="18"/>
  <c r="D28" i="18"/>
  <c r="D29" i="18"/>
  <c r="D30" i="18"/>
  <c r="D31" i="18"/>
  <c r="D32" i="18"/>
  <c r="D33" i="18"/>
  <c r="D34" i="18"/>
  <c r="D35" i="18"/>
  <c r="D36" i="18"/>
  <c r="D37" i="18"/>
  <c r="D38" i="18"/>
  <c r="D39" i="18"/>
  <c r="D40" i="18"/>
  <c r="D41" i="18"/>
  <c r="D42" i="18"/>
  <c r="D43" i="18"/>
  <c r="D44" i="18"/>
  <c r="D45" i="18"/>
  <c r="D46" i="18"/>
  <c r="D47" i="18"/>
  <c r="D48" i="18"/>
  <c r="D49" i="18"/>
  <c r="D50" i="18"/>
  <c r="D51" i="18"/>
  <c r="D52" i="18"/>
  <c r="D53" i="18"/>
  <c r="D54" i="18"/>
  <c r="D55" i="18"/>
  <c r="D56" i="18"/>
  <c r="D57" i="18"/>
  <c r="D58" i="18"/>
  <c r="D59" i="18"/>
  <c r="D60" i="18"/>
  <c r="D61" i="18"/>
  <c r="D62" i="18"/>
  <c r="D63" i="18"/>
  <c r="D64" i="18"/>
  <c r="D65" i="18"/>
  <c r="D66" i="18"/>
  <c r="D67" i="18"/>
  <c r="D68" i="18"/>
  <c r="D69" i="18"/>
  <c r="D70" i="18"/>
  <c r="D71" i="18"/>
  <c r="D72" i="18"/>
  <c r="D73" i="18"/>
  <c r="D74" i="18"/>
  <c r="D75" i="18"/>
  <c r="D76" i="18"/>
  <c r="D77" i="18"/>
  <c r="D78" i="18"/>
  <c r="D79" i="18"/>
  <c r="D80" i="18"/>
  <c r="D81" i="18"/>
  <c r="D82" i="18"/>
  <c r="D83" i="18"/>
  <c r="D84" i="18"/>
  <c r="D85" i="18"/>
  <c r="D86" i="18"/>
  <c r="D87" i="18"/>
  <c r="D88" i="18"/>
  <c r="D89" i="18"/>
  <c r="D90" i="18"/>
  <c r="D91" i="18"/>
  <c r="D92" i="18"/>
  <c r="D93" i="18"/>
  <c r="D94" i="18"/>
  <c r="D95" i="18"/>
  <c r="D96" i="18"/>
  <c r="D97" i="18"/>
  <c r="D98" i="18"/>
  <c r="D99" i="18"/>
  <c r="D100" i="18"/>
  <c r="D101" i="18"/>
  <c r="D102" i="18"/>
  <c r="D103" i="18"/>
  <c r="D104" i="18"/>
  <c r="D105" i="18"/>
  <c r="D106" i="18"/>
  <c r="D107" i="18"/>
  <c r="D108" i="18"/>
  <c r="D109" i="18"/>
  <c r="D110" i="18"/>
  <c r="D111" i="18"/>
  <c r="D112" i="18"/>
  <c r="D113" i="18"/>
  <c r="D114" i="18"/>
  <c r="D115" i="18"/>
  <c r="D116" i="18"/>
  <c r="D117" i="18"/>
  <c r="D118" i="18"/>
  <c r="D119" i="18"/>
  <c r="D120" i="18"/>
  <c r="D121" i="18"/>
  <c r="D122" i="18"/>
  <c r="D123" i="18"/>
  <c r="D124" i="18"/>
  <c r="D125" i="18"/>
  <c r="D126" i="18"/>
  <c r="D127" i="18"/>
  <c r="D128" i="18"/>
  <c r="D129" i="18"/>
  <c r="D130" i="18"/>
  <c r="D131" i="18"/>
  <c r="D132" i="18"/>
  <c r="D133" i="18"/>
  <c r="D134" i="18"/>
  <c r="D135" i="18"/>
  <c r="D136" i="18"/>
  <c r="D137" i="18"/>
  <c r="D138" i="18"/>
  <c r="D139" i="18"/>
  <c r="D140" i="18"/>
  <c r="D141" i="18"/>
  <c r="D142" i="18"/>
  <c r="D143" i="18"/>
  <c r="D144" i="18"/>
  <c r="D145" i="18"/>
  <c r="D146" i="18"/>
  <c r="D147" i="18"/>
  <c r="D148" i="18"/>
  <c r="D149" i="18"/>
  <c r="D150" i="18"/>
  <c r="D151" i="18"/>
  <c r="D152" i="18"/>
  <c r="D153" i="18"/>
  <c r="D154" i="18"/>
  <c r="D155" i="18"/>
  <c r="D156" i="18"/>
  <c r="D157" i="18"/>
  <c r="D158" i="18"/>
  <c r="D159" i="18"/>
  <c r="D160" i="18"/>
  <c r="D161" i="18"/>
  <c r="D162" i="18"/>
  <c r="D163" i="18"/>
  <c r="D164" i="18"/>
  <c r="D165" i="18"/>
  <c r="D166" i="18"/>
  <c r="D167" i="18"/>
  <c r="D168" i="18"/>
  <c r="D169" i="18"/>
  <c r="D170" i="18"/>
  <c r="D171" i="18"/>
  <c r="D172" i="18"/>
  <c r="D173" i="18"/>
  <c r="D174" i="18"/>
  <c r="D175" i="18"/>
  <c r="D176" i="18"/>
  <c r="D177" i="18"/>
  <c r="D178" i="18"/>
  <c r="D179" i="18"/>
  <c r="D180" i="18"/>
  <c r="D181" i="18"/>
  <c r="D182" i="18"/>
  <c r="D183" i="18"/>
  <c r="D184" i="18"/>
  <c r="D185" i="18"/>
  <c r="D186" i="18"/>
  <c r="D187" i="18"/>
  <c r="D188" i="18"/>
  <c r="D189" i="18"/>
  <c r="D190" i="18"/>
  <c r="D191" i="18"/>
  <c r="D192" i="18"/>
  <c r="D193" i="18"/>
  <c r="D194" i="18"/>
  <c r="D195" i="18"/>
  <c r="D196" i="18"/>
  <c r="D197" i="18"/>
  <c r="D198" i="18"/>
  <c r="D199" i="18"/>
  <c r="D200" i="18"/>
  <c r="D201" i="18"/>
  <c r="D202" i="18"/>
  <c r="D203" i="18"/>
  <c r="D204" i="18"/>
  <c r="D205" i="18"/>
  <c r="D206" i="18"/>
  <c r="D207" i="18"/>
  <c r="D208" i="18"/>
  <c r="D209" i="18"/>
  <c r="D210" i="18"/>
  <c r="D211" i="18"/>
  <c r="D212" i="18"/>
  <c r="D213" i="18"/>
  <c r="D214" i="18"/>
  <c r="D215" i="18"/>
  <c r="D216" i="18"/>
  <c r="D217" i="18"/>
  <c r="D218" i="18"/>
  <c r="D219" i="18"/>
  <c r="D220" i="18"/>
  <c r="D221" i="18"/>
  <c r="D2" i="18"/>
  <c r="E3" i="18"/>
  <c r="E4" i="18"/>
  <c r="E5" i="18"/>
  <c r="E6" i="18"/>
  <c r="E7" i="18"/>
  <c r="E8" i="18"/>
  <c r="E9" i="18"/>
  <c r="E10" i="18"/>
  <c r="E11" i="18"/>
  <c r="E12" i="18"/>
  <c r="E13" i="18"/>
  <c r="E14" i="18"/>
  <c r="E15" i="18"/>
  <c r="E16" i="18"/>
  <c r="E17" i="18"/>
  <c r="E18" i="18"/>
  <c r="E19" i="18"/>
  <c r="E20" i="18"/>
  <c r="E21" i="18"/>
  <c r="E22" i="18"/>
  <c r="E23" i="18"/>
  <c r="E24" i="18"/>
  <c r="E25" i="18"/>
  <c r="E26" i="18"/>
  <c r="E27" i="18"/>
  <c r="E28" i="18"/>
  <c r="E29" i="18"/>
  <c r="E30" i="18"/>
  <c r="E31" i="18"/>
  <c r="E32" i="18"/>
  <c r="E33" i="18"/>
  <c r="E34" i="18"/>
  <c r="E35" i="18"/>
  <c r="E36" i="18"/>
  <c r="E37" i="18"/>
  <c r="E38" i="18"/>
  <c r="E39" i="18"/>
  <c r="E40" i="18"/>
  <c r="E41" i="18"/>
  <c r="E42" i="18"/>
  <c r="E43" i="18"/>
  <c r="E44" i="18"/>
  <c r="E45" i="18"/>
  <c r="E46" i="18"/>
  <c r="E47" i="18"/>
  <c r="E48" i="18"/>
  <c r="E49" i="18"/>
  <c r="E50" i="18"/>
  <c r="E51" i="18"/>
  <c r="E52" i="18"/>
  <c r="E53" i="18"/>
  <c r="E54" i="18"/>
  <c r="E55" i="18"/>
  <c r="E56" i="18"/>
  <c r="E57" i="18"/>
  <c r="E58" i="18"/>
  <c r="E59" i="18"/>
  <c r="E60" i="18"/>
  <c r="E61" i="18"/>
  <c r="E62" i="18"/>
  <c r="E63" i="18"/>
  <c r="E64" i="18"/>
  <c r="E65" i="18"/>
  <c r="E66" i="18"/>
  <c r="E67" i="18"/>
  <c r="E68" i="18"/>
  <c r="E69" i="18"/>
  <c r="E70" i="18"/>
  <c r="E71" i="18"/>
  <c r="E72" i="18"/>
  <c r="E73" i="18"/>
  <c r="E74" i="18"/>
  <c r="E75" i="18"/>
  <c r="E76" i="18"/>
  <c r="E77" i="18"/>
  <c r="E78" i="18"/>
  <c r="E79" i="18"/>
  <c r="E80" i="18"/>
  <c r="E81" i="18"/>
  <c r="E82" i="18"/>
  <c r="E83" i="18"/>
  <c r="E84" i="18"/>
  <c r="E85" i="18"/>
  <c r="E86" i="18"/>
  <c r="E87" i="18"/>
  <c r="E88" i="18"/>
  <c r="E89" i="18"/>
  <c r="E90" i="18"/>
  <c r="E91" i="18"/>
  <c r="E92" i="18"/>
  <c r="E93" i="18"/>
  <c r="E94" i="18"/>
  <c r="E95" i="18"/>
  <c r="E96" i="18"/>
  <c r="E97" i="18"/>
  <c r="E98" i="18"/>
  <c r="E99" i="18"/>
  <c r="E100" i="18"/>
  <c r="E101" i="18"/>
  <c r="E102" i="18"/>
  <c r="E103" i="18"/>
  <c r="E104" i="18"/>
  <c r="E105" i="18"/>
  <c r="E106" i="18"/>
  <c r="E107" i="18"/>
  <c r="E108" i="18"/>
  <c r="E109" i="18"/>
  <c r="E110" i="18"/>
  <c r="E111" i="18"/>
  <c r="E112" i="18"/>
  <c r="E113" i="18"/>
  <c r="E114" i="18"/>
  <c r="E115" i="18"/>
  <c r="E116" i="18"/>
  <c r="E117" i="18"/>
  <c r="E118" i="18"/>
  <c r="E119" i="18"/>
  <c r="E120" i="18"/>
  <c r="E121" i="18"/>
  <c r="E122" i="18"/>
  <c r="E123" i="18"/>
  <c r="E124" i="18"/>
  <c r="E125" i="18"/>
  <c r="E126" i="18"/>
  <c r="E127" i="18"/>
  <c r="E128" i="18"/>
  <c r="E129" i="18"/>
  <c r="E130" i="18"/>
  <c r="E131" i="18"/>
  <c r="E132" i="18"/>
  <c r="E133" i="18"/>
  <c r="E134" i="18"/>
  <c r="E135" i="18"/>
  <c r="E136" i="18"/>
  <c r="E137" i="18"/>
  <c r="E138" i="18"/>
  <c r="E139" i="18"/>
  <c r="E140" i="18"/>
  <c r="E141" i="18"/>
  <c r="E142" i="18"/>
  <c r="E143" i="18"/>
  <c r="E144" i="18"/>
  <c r="E145" i="18"/>
  <c r="E146" i="18"/>
  <c r="E147" i="18"/>
  <c r="E148" i="18"/>
  <c r="E149" i="18"/>
  <c r="E150" i="18"/>
  <c r="E151" i="18"/>
  <c r="E152" i="18"/>
  <c r="E153" i="18"/>
  <c r="E154" i="18"/>
  <c r="E155" i="18"/>
  <c r="E156" i="18"/>
  <c r="E157" i="18"/>
  <c r="E158" i="18"/>
  <c r="E159" i="18"/>
  <c r="E160" i="18"/>
  <c r="E161" i="18"/>
  <c r="E162" i="18"/>
  <c r="E163" i="18"/>
  <c r="E164" i="18"/>
  <c r="E165" i="18"/>
  <c r="E166" i="18"/>
  <c r="E167" i="18"/>
  <c r="E168" i="18"/>
  <c r="E169" i="18"/>
  <c r="E170" i="18"/>
  <c r="E171" i="18"/>
  <c r="E172" i="18"/>
  <c r="E173" i="18"/>
  <c r="E174" i="18"/>
  <c r="E175" i="18"/>
  <c r="E176" i="18"/>
  <c r="E177" i="18"/>
  <c r="E178" i="18"/>
  <c r="E179" i="18"/>
  <c r="E180" i="18"/>
  <c r="E181" i="18"/>
  <c r="E182" i="18"/>
  <c r="E183" i="18"/>
  <c r="E184" i="18"/>
  <c r="E185" i="18"/>
  <c r="E186" i="18"/>
  <c r="E187" i="18"/>
  <c r="E188" i="18"/>
  <c r="E189" i="18"/>
  <c r="E190" i="18"/>
  <c r="E191" i="18"/>
  <c r="E192" i="18"/>
  <c r="E193" i="18"/>
  <c r="E194" i="18"/>
  <c r="E195" i="18"/>
  <c r="E196" i="18"/>
  <c r="E198" i="18"/>
  <c r="E199" i="18"/>
  <c r="E200" i="18"/>
  <c r="E201" i="18"/>
  <c r="E202" i="18"/>
  <c r="E203" i="18"/>
  <c r="E204" i="18"/>
  <c r="E208" i="18"/>
  <c r="E209" i="18"/>
  <c r="E210" i="18"/>
  <c r="E211" i="18"/>
  <c r="E212" i="18"/>
  <c r="E213" i="18"/>
  <c r="E214" i="18"/>
  <c r="E215" i="18"/>
  <c r="E216" i="18"/>
  <c r="E217" i="18"/>
  <c r="E218" i="18"/>
  <c r="E219" i="18"/>
  <c r="E220" i="18"/>
  <c r="E221" i="18"/>
  <c r="E2" i="18"/>
  <c r="B3" i="18"/>
  <c r="B4" i="18"/>
  <c r="B5" i="18"/>
  <c r="B6" i="18"/>
  <c r="B7" i="18"/>
  <c r="B8" i="18"/>
  <c r="B9" i="18"/>
  <c r="B10" i="18"/>
  <c r="B11" i="18"/>
  <c r="B12" i="18"/>
  <c r="B13" i="18"/>
  <c r="B14" i="18"/>
  <c r="B15" i="18"/>
  <c r="B16" i="18"/>
  <c r="B17" i="18"/>
  <c r="B18" i="18"/>
  <c r="B19" i="18"/>
  <c r="B20" i="18"/>
  <c r="B21" i="18"/>
  <c r="B22" i="18"/>
  <c r="B23" i="18"/>
  <c r="B24" i="18"/>
  <c r="B25" i="18"/>
  <c r="B26" i="18"/>
  <c r="B27" i="18"/>
  <c r="B28" i="18"/>
  <c r="B29" i="18"/>
  <c r="B30" i="18"/>
  <c r="B31" i="18"/>
  <c r="B32" i="18"/>
  <c r="B33" i="18"/>
  <c r="B34" i="18"/>
  <c r="B35" i="18"/>
  <c r="B36" i="18"/>
  <c r="B37" i="18"/>
  <c r="B38" i="18"/>
  <c r="B39" i="18"/>
  <c r="B40" i="18"/>
  <c r="B41" i="18"/>
  <c r="B42" i="18"/>
  <c r="B43" i="18"/>
  <c r="B44" i="18"/>
  <c r="B45" i="18"/>
  <c r="B46" i="18"/>
  <c r="B47" i="18"/>
  <c r="B48" i="18"/>
  <c r="B49" i="18"/>
  <c r="B50" i="18"/>
  <c r="B51" i="18"/>
  <c r="B52" i="18"/>
  <c r="B53" i="18"/>
  <c r="B54" i="18"/>
  <c r="B55" i="18"/>
  <c r="B56" i="18"/>
  <c r="B57" i="18"/>
  <c r="B58" i="18"/>
  <c r="B59" i="18"/>
  <c r="B60" i="18"/>
  <c r="B61" i="18"/>
  <c r="B62" i="18"/>
  <c r="B63" i="18"/>
  <c r="B64" i="18"/>
  <c r="B65" i="18"/>
  <c r="B66" i="18"/>
  <c r="B67" i="18"/>
  <c r="B68" i="18"/>
  <c r="B69" i="18"/>
  <c r="B70" i="18"/>
  <c r="B71" i="18"/>
  <c r="B72" i="18"/>
  <c r="B73" i="18"/>
  <c r="B74" i="18"/>
  <c r="B75" i="18"/>
  <c r="B76" i="18"/>
  <c r="B77" i="18"/>
  <c r="B78" i="18"/>
  <c r="B79" i="18"/>
  <c r="B80" i="18"/>
  <c r="B81" i="18"/>
  <c r="B82" i="18"/>
  <c r="B83" i="18"/>
  <c r="B84" i="18"/>
  <c r="B85" i="18"/>
  <c r="B86" i="18"/>
  <c r="B87" i="18"/>
  <c r="B88" i="18"/>
  <c r="B89" i="18"/>
  <c r="B90" i="18"/>
  <c r="B91" i="18"/>
  <c r="B92" i="18"/>
  <c r="B93" i="18"/>
  <c r="B94" i="18"/>
  <c r="B95" i="18"/>
  <c r="B96" i="18"/>
  <c r="B97" i="18"/>
  <c r="B98" i="18"/>
  <c r="B99" i="18"/>
  <c r="B100" i="18"/>
  <c r="B101" i="18"/>
  <c r="B102" i="18"/>
  <c r="B103" i="18"/>
  <c r="B104" i="18"/>
  <c r="B105" i="18"/>
  <c r="B106" i="18"/>
  <c r="B107" i="18"/>
  <c r="B108" i="18"/>
  <c r="B109" i="18"/>
  <c r="B110" i="18"/>
  <c r="B111" i="18"/>
  <c r="B112" i="18"/>
  <c r="B113" i="18"/>
  <c r="B114" i="18"/>
  <c r="B115" i="18"/>
  <c r="B116" i="18"/>
  <c r="B117" i="18"/>
  <c r="B118" i="18"/>
  <c r="B119" i="18"/>
  <c r="B120" i="18"/>
  <c r="B121" i="18"/>
  <c r="B122" i="18"/>
  <c r="B123" i="18"/>
  <c r="B124" i="18"/>
  <c r="B125" i="18"/>
  <c r="B126" i="18"/>
  <c r="B127" i="18"/>
  <c r="B128" i="18"/>
  <c r="B129" i="18"/>
  <c r="B130" i="18"/>
  <c r="B131" i="18"/>
  <c r="B132" i="18"/>
  <c r="B133" i="18"/>
  <c r="B134" i="18"/>
  <c r="B135" i="18"/>
  <c r="B136" i="18"/>
  <c r="B137" i="18"/>
  <c r="B138" i="18"/>
  <c r="B139" i="18"/>
  <c r="B140" i="18"/>
  <c r="B141" i="18"/>
  <c r="B142" i="18"/>
  <c r="B143" i="18"/>
  <c r="B144" i="18"/>
  <c r="B145" i="18"/>
  <c r="B146" i="18"/>
  <c r="B147" i="18"/>
  <c r="B148" i="18"/>
  <c r="B149" i="18"/>
  <c r="B150" i="18"/>
  <c r="B151" i="18"/>
  <c r="B152" i="18"/>
  <c r="B153" i="18"/>
  <c r="B154" i="18"/>
  <c r="B155" i="18"/>
  <c r="B156" i="18"/>
  <c r="B157" i="18"/>
  <c r="B158" i="18"/>
  <c r="B159" i="18"/>
  <c r="B160" i="18"/>
  <c r="B161" i="18"/>
  <c r="B162" i="18"/>
  <c r="B163" i="18"/>
  <c r="B164" i="18"/>
  <c r="B165" i="18"/>
  <c r="B166" i="18"/>
  <c r="B167" i="18"/>
  <c r="B168" i="18"/>
  <c r="B169" i="18"/>
  <c r="B170" i="18"/>
  <c r="B171" i="18"/>
  <c r="B172" i="18"/>
  <c r="B173" i="18"/>
  <c r="B174" i="18"/>
  <c r="B175" i="18"/>
  <c r="B176" i="18"/>
  <c r="B177" i="18"/>
  <c r="B178" i="18"/>
  <c r="B179" i="18"/>
  <c r="B180" i="18"/>
  <c r="B181" i="18"/>
  <c r="B182" i="18"/>
  <c r="B183" i="18"/>
  <c r="B184" i="18"/>
  <c r="B185" i="18"/>
  <c r="B186" i="18"/>
  <c r="B187" i="18"/>
  <c r="B188" i="18"/>
  <c r="B189" i="18"/>
  <c r="B190" i="18"/>
  <c r="B191" i="18"/>
  <c r="B192" i="18"/>
  <c r="B193" i="18"/>
  <c r="B194" i="18"/>
  <c r="B195" i="18"/>
  <c r="B196" i="18"/>
  <c r="B197" i="18"/>
  <c r="B198" i="18"/>
  <c r="B199" i="18"/>
  <c r="B200" i="18"/>
  <c r="B201" i="18"/>
  <c r="B202" i="18"/>
  <c r="B203" i="18"/>
  <c r="B204" i="18"/>
  <c r="B205" i="18"/>
  <c r="B206" i="18"/>
  <c r="B207" i="18"/>
  <c r="B208" i="18"/>
  <c r="B209" i="18"/>
  <c r="B210" i="18"/>
  <c r="B211" i="18"/>
  <c r="B212" i="18"/>
  <c r="B213" i="18"/>
  <c r="B214" i="18"/>
  <c r="B215" i="18"/>
  <c r="B216" i="18"/>
  <c r="B217" i="18"/>
  <c r="B218" i="18"/>
  <c r="B219" i="18"/>
  <c r="B220" i="18"/>
  <c r="B221" i="18"/>
  <c r="B2" i="18"/>
  <c r="Q3" i="18" l="1"/>
  <c r="Q4" i="18"/>
  <c r="Q5" i="18"/>
  <c r="Q6" i="18"/>
  <c r="Q7" i="18"/>
  <c r="Q8" i="18"/>
  <c r="Q9" i="18"/>
  <c r="Q10" i="18"/>
  <c r="Q11" i="18"/>
  <c r="Q12" i="18"/>
  <c r="Q13" i="18"/>
  <c r="Q14" i="18"/>
  <c r="Q15" i="18"/>
  <c r="Q16" i="18"/>
  <c r="Q17" i="18"/>
  <c r="Q18" i="18"/>
  <c r="Q19" i="18"/>
  <c r="Q20" i="18"/>
  <c r="Q21" i="18"/>
  <c r="Q22" i="18"/>
  <c r="Q23" i="18"/>
  <c r="Q24" i="18"/>
  <c r="Q25" i="18"/>
  <c r="Q26" i="18"/>
  <c r="Q27" i="18"/>
  <c r="Q28" i="18"/>
  <c r="Q29" i="18"/>
  <c r="Q30" i="18"/>
  <c r="Q31" i="18"/>
  <c r="Q32" i="18"/>
  <c r="Q33" i="18"/>
  <c r="Q34" i="18"/>
  <c r="Q35" i="18"/>
  <c r="Q36" i="18"/>
  <c r="Q37" i="18"/>
  <c r="Q38" i="18"/>
  <c r="Q39" i="18"/>
  <c r="Q40" i="18"/>
  <c r="Q41" i="18"/>
  <c r="Q42" i="18"/>
  <c r="Q43" i="18"/>
  <c r="Q44" i="18"/>
  <c r="Q45" i="18"/>
  <c r="Q46" i="18"/>
  <c r="Q47" i="18"/>
  <c r="Q48" i="18"/>
  <c r="Q49" i="18"/>
  <c r="Q50" i="18"/>
  <c r="Q51" i="18"/>
  <c r="Q52" i="18"/>
  <c r="Q53" i="18"/>
  <c r="Q54" i="18"/>
  <c r="Q55" i="18"/>
  <c r="Q56" i="18"/>
  <c r="Q57" i="18"/>
  <c r="Q58" i="18"/>
  <c r="Q59" i="18"/>
  <c r="Q60" i="18"/>
  <c r="Q61" i="18"/>
  <c r="Q62" i="18"/>
  <c r="Q63" i="18"/>
  <c r="Q64" i="18"/>
  <c r="Q65" i="18"/>
  <c r="Q66" i="18"/>
  <c r="Q67" i="18"/>
  <c r="Q68" i="18"/>
  <c r="Q69" i="18"/>
  <c r="Q70" i="18"/>
  <c r="Q71" i="18"/>
  <c r="Q72" i="18"/>
  <c r="Q73" i="18"/>
  <c r="Q74" i="18"/>
  <c r="Q75" i="18"/>
  <c r="Q76" i="18"/>
  <c r="Q77" i="18"/>
  <c r="Q78" i="18"/>
  <c r="Q79" i="18"/>
  <c r="Q80" i="18"/>
  <c r="Q81" i="18"/>
  <c r="Q82" i="18"/>
  <c r="Q83" i="18"/>
  <c r="Q84" i="18"/>
  <c r="Q85" i="18"/>
  <c r="Q86" i="18"/>
  <c r="Q87" i="18"/>
  <c r="Q88" i="18"/>
  <c r="Q89" i="18"/>
  <c r="Q90" i="18"/>
  <c r="Q91" i="18"/>
  <c r="Q92" i="18"/>
  <c r="Q93" i="18"/>
  <c r="Q94" i="18"/>
  <c r="Q95" i="18"/>
  <c r="Q96" i="18"/>
  <c r="Q97" i="18"/>
  <c r="Q98" i="18"/>
  <c r="Q99" i="18"/>
  <c r="Q100" i="18"/>
  <c r="Q101" i="18"/>
  <c r="Q102" i="18"/>
  <c r="Q103" i="18"/>
  <c r="Q104" i="18"/>
  <c r="Q105" i="18"/>
  <c r="Q106" i="18"/>
  <c r="Q107" i="18"/>
  <c r="Q108" i="18"/>
  <c r="Q109" i="18"/>
  <c r="Q110" i="18"/>
  <c r="Q111" i="18"/>
  <c r="Q112" i="18"/>
  <c r="Q113" i="18"/>
  <c r="Q114" i="18"/>
  <c r="Q115" i="18"/>
  <c r="Q116" i="18"/>
  <c r="Q117" i="18"/>
  <c r="Q118" i="18"/>
  <c r="Q119" i="18"/>
  <c r="Q120" i="18"/>
  <c r="Q121" i="18"/>
  <c r="Q122" i="18"/>
  <c r="Q123" i="18"/>
  <c r="Q124" i="18"/>
  <c r="Q125" i="18"/>
  <c r="Q126" i="18"/>
  <c r="Q127" i="18"/>
  <c r="Q128" i="18"/>
  <c r="Q129" i="18"/>
  <c r="Q130" i="18"/>
  <c r="Q131" i="18"/>
  <c r="Q132" i="18"/>
  <c r="Q133" i="18"/>
  <c r="Q134" i="18"/>
  <c r="Q135" i="18"/>
  <c r="Q136" i="18"/>
  <c r="Q137" i="18"/>
  <c r="Q138" i="18"/>
  <c r="Q139" i="18"/>
  <c r="Q140" i="18"/>
  <c r="Q141" i="18"/>
  <c r="Q142" i="18"/>
  <c r="Q143" i="18"/>
  <c r="Q144" i="18"/>
  <c r="Q145" i="18"/>
  <c r="Q146" i="18"/>
  <c r="Q147" i="18"/>
  <c r="Q148" i="18"/>
  <c r="Q149" i="18"/>
  <c r="Q150" i="18"/>
  <c r="Q151" i="18"/>
  <c r="Q152" i="18"/>
  <c r="Q153" i="18"/>
  <c r="Q154" i="18"/>
  <c r="Q155" i="18"/>
  <c r="Q156" i="18"/>
  <c r="Q157" i="18"/>
  <c r="Q158" i="18"/>
  <c r="Q159" i="18"/>
  <c r="Q160" i="18"/>
  <c r="Q161" i="18"/>
  <c r="Q162" i="18"/>
  <c r="Q163" i="18"/>
  <c r="Q164" i="18"/>
  <c r="Q165" i="18"/>
  <c r="Q166" i="18"/>
  <c r="Q167" i="18"/>
  <c r="Q168" i="18"/>
  <c r="Q169" i="18"/>
  <c r="Q170" i="18"/>
  <c r="Q171" i="18"/>
  <c r="Q172" i="18"/>
  <c r="Q173" i="18"/>
  <c r="Q174" i="18"/>
  <c r="Q175" i="18"/>
  <c r="Q176" i="18"/>
  <c r="Q177" i="18"/>
  <c r="Q178" i="18"/>
  <c r="Q179" i="18"/>
  <c r="Q180" i="18"/>
  <c r="Q181" i="18"/>
  <c r="Q182" i="18"/>
  <c r="Q183" i="18"/>
  <c r="Q184" i="18"/>
  <c r="Q185" i="18"/>
  <c r="Q186" i="18"/>
  <c r="Q187" i="18"/>
  <c r="Q188" i="18"/>
  <c r="Q189" i="18"/>
  <c r="Q190" i="18"/>
  <c r="Q191" i="18"/>
  <c r="Q192" i="18"/>
  <c r="Q193" i="18"/>
  <c r="Q194" i="18"/>
  <c r="Q195" i="18"/>
  <c r="Q2" i="18"/>
  <c r="O3" i="18"/>
  <c r="P3" i="18" s="1"/>
  <c r="O4" i="18"/>
  <c r="P4" i="18" s="1"/>
  <c r="O5" i="18"/>
  <c r="P5" i="18" s="1"/>
  <c r="O6" i="18"/>
  <c r="P6" i="18" s="1"/>
  <c r="O7" i="18"/>
  <c r="P7" i="18" s="1"/>
  <c r="O8" i="18"/>
  <c r="P8" i="18" s="1"/>
  <c r="O9" i="18"/>
  <c r="P9" i="18" s="1"/>
  <c r="O10" i="18"/>
  <c r="P10" i="18" s="1"/>
  <c r="O11" i="18"/>
  <c r="P11" i="18" s="1"/>
  <c r="O12" i="18"/>
  <c r="P12" i="18" s="1"/>
  <c r="O13" i="18"/>
  <c r="P13" i="18" s="1"/>
  <c r="O14" i="18"/>
  <c r="P14" i="18" s="1"/>
  <c r="O15" i="18"/>
  <c r="P15" i="18" s="1"/>
  <c r="O16" i="18"/>
  <c r="P16" i="18" s="1"/>
  <c r="O17" i="18"/>
  <c r="P17" i="18" s="1"/>
  <c r="O18" i="18"/>
  <c r="P18" i="18" s="1"/>
  <c r="O19" i="18"/>
  <c r="P19" i="18" s="1"/>
  <c r="O20" i="18"/>
  <c r="P20" i="18" s="1"/>
  <c r="O21" i="18"/>
  <c r="P21" i="18" s="1"/>
  <c r="O22" i="18"/>
  <c r="P22" i="18" s="1"/>
  <c r="O23" i="18"/>
  <c r="P23" i="18" s="1"/>
  <c r="O24" i="18"/>
  <c r="P24" i="18" s="1"/>
  <c r="O25" i="18"/>
  <c r="P25" i="18" s="1"/>
  <c r="O26" i="18"/>
  <c r="P26" i="18" s="1"/>
  <c r="O27" i="18"/>
  <c r="P27" i="18" s="1"/>
  <c r="O28" i="18"/>
  <c r="P28" i="18" s="1"/>
  <c r="O29" i="18"/>
  <c r="P29" i="18" s="1"/>
  <c r="O30" i="18"/>
  <c r="P30" i="18" s="1"/>
  <c r="O31" i="18"/>
  <c r="P31" i="18" s="1"/>
  <c r="O32" i="18"/>
  <c r="P32" i="18" s="1"/>
  <c r="O33" i="18"/>
  <c r="P33" i="18" s="1"/>
  <c r="O34" i="18"/>
  <c r="P34" i="18" s="1"/>
  <c r="O35" i="18"/>
  <c r="P35" i="18" s="1"/>
  <c r="O36" i="18"/>
  <c r="P36" i="18" s="1"/>
  <c r="O37" i="18"/>
  <c r="P37" i="18" s="1"/>
  <c r="O38" i="18"/>
  <c r="P38" i="18" s="1"/>
  <c r="O39" i="18"/>
  <c r="P39" i="18" s="1"/>
  <c r="O40" i="18"/>
  <c r="P40" i="18" s="1"/>
  <c r="O41" i="18"/>
  <c r="P41" i="18" s="1"/>
  <c r="O42" i="18"/>
  <c r="P42" i="18" s="1"/>
  <c r="O43" i="18"/>
  <c r="P43" i="18" s="1"/>
  <c r="O44" i="18"/>
  <c r="P44" i="18" s="1"/>
  <c r="O45" i="18"/>
  <c r="P45" i="18" s="1"/>
  <c r="O46" i="18"/>
  <c r="P46" i="18" s="1"/>
  <c r="O47" i="18"/>
  <c r="P47" i="18" s="1"/>
  <c r="O48" i="18"/>
  <c r="P48" i="18" s="1"/>
  <c r="O49" i="18"/>
  <c r="P49" i="18" s="1"/>
  <c r="O50" i="18"/>
  <c r="P50" i="18" s="1"/>
  <c r="O51" i="18"/>
  <c r="P51" i="18" s="1"/>
  <c r="O52" i="18"/>
  <c r="P52" i="18" s="1"/>
  <c r="O53" i="18"/>
  <c r="P53" i="18" s="1"/>
  <c r="O54" i="18"/>
  <c r="P54" i="18" s="1"/>
  <c r="O55" i="18"/>
  <c r="P55" i="18" s="1"/>
  <c r="O56" i="18"/>
  <c r="P56" i="18" s="1"/>
  <c r="O57" i="18"/>
  <c r="P57" i="18" s="1"/>
  <c r="O58" i="18"/>
  <c r="P58" i="18" s="1"/>
  <c r="O59" i="18"/>
  <c r="P59" i="18" s="1"/>
  <c r="O60" i="18"/>
  <c r="P60" i="18" s="1"/>
  <c r="O61" i="18"/>
  <c r="P61" i="18" s="1"/>
  <c r="O62" i="18"/>
  <c r="P62" i="18" s="1"/>
  <c r="O63" i="18"/>
  <c r="P63" i="18" s="1"/>
  <c r="O64" i="18"/>
  <c r="P64" i="18" s="1"/>
  <c r="O65" i="18"/>
  <c r="P65" i="18" s="1"/>
  <c r="O66" i="18"/>
  <c r="P66" i="18" s="1"/>
  <c r="O67" i="18"/>
  <c r="P67" i="18" s="1"/>
  <c r="O68" i="18"/>
  <c r="P68" i="18" s="1"/>
  <c r="O69" i="18"/>
  <c r="P69" i="18" s="1"/>
  <c r="O70" i="18"/>
  <c r="P70" i="18" s="1"/>
  <c r="O71" i="18"/>
  <c r="P71" i="18" s="1"/>
  <c r="O72" i="18"/>
  <c r="P72" i="18" s="1"/>
  <c r="O73" i="18"/>
  <c r="P73" i="18" s="1"/>
  <c r="O74" i="18"/>
  <c r="P74" i="18" s="1"/>
  <c r="O75" i="18"/>
  <c r="P75" i="18" s="1"/>
  <c r="O76" i="18"/>
  <c r="P76" i="18" s="1"/>
  <c r="O77" i="18"/>
  <c r="P77" i="18" s="1"/>
  <c r="O78" i="18"/>
  <c r="P78" i="18" s="1"/>
  <c r="O79" i="18"/>
  <c r="P79" i="18" s="1"/>
  <c r="O80" i="18"/>
  <c r="P80" i="18" s="1"/>
  <c r="O81" i="18"/>
  <c r="P81" i="18" s="1"/>
  <c r="O82" i="18"/>
  <c r="P82" i="18" s="1"/>
  <c r="O83" i="18"/>
  <c r="P83" i="18" s="1"/>
  <c r="O84" i="18"/>
  <c r="P84" i="18" s="1"/>
  <c r="O85" i="18"/>
  <c r="P85" i="18" s="1"/>
  <c r="O86" i="18"/>
  <c r="P86" i="18" s="1"/>
  <c r="O87" i="18"/>
  <c r="P87" i="18" s="1"/>
  <c r="O88" i="18"/>
  <c r="P88" i="18" s="1"/>
  <c r="O89" i="18"/>
  <c r="P89" i="18" s="1"/>
  <c r="O90" i="18"/>
  <c r="P90" i="18" s="1"/>
  <c r="O91" i="18"/>
  <c r="P91" i="18" s="1"/>
  <c r="O92" i="18"/>
  <c r="P92" i="18" s="1"/>
  <c r="O93" i="18"/>
  <c r="P93" i="18" s="1"/>
  <c r="O94" i="18"/>
  <c r="P94" i="18" s="1"/>
  <c r="O95" i="18"/>
  <c r="P95" i="18" s="1"/>
  <c r="O96" i="18"/>
  <c r="P96" i="18" s="1"/>
  <c r="O97" i="18"/>
  <c r="P97" i="18" s="1"/>
  <c r="O98" i="18"/>
  <c r="P98" i="18" s="1"/>
  <c r="O99" i="18"/>
  <c r="P99" i="18" s="1"/>
  <c r="O100" i="18"/>
  <c r="P100" i="18" s="1"/>
  <c r="O101" i="18"/>
  <c r="P101" i="18" s="1"/>
  <c r="O102" i="18"/>
  <c r="P102" i="18" s="1"/>
  <c r="O103" i="18"/>
  <c r="P103" i="18" s="1"/>
  <c r="O104" i="18"/>
  <c r="P104" i="18" s="1"/>
  <c r="O105" i="18"/>
  <c r="P105" i="18" s="1"/>
  <c r="O106" i="18"/>
  <c r="P106" i="18" s="1"/>
  <c r="O107" i="18"/>
  <c r="P107" i="18" s="1"/>
  <c r="O108" i="18"/>
  <c r="P108" i="18" s="1"/>
  <c r="O109" i="18"/>
  <c r="P109" i="18" s="1"/>
  <c r="O110" i="18"/>
  <c r="P110" i="18" s="1"/>
  <c r="O111" i="18"/>
  <c r="P111" i="18" s="1"/>
  <c r="O112" i="18"/>
  <c r="P112" i="18" s="1"/>
  <c r="O113" i="18"/>
  <c r="P113" i="18" s="1"/>
  <c r="O114" i="18"/>
  <c r="P114" i="18" s="1"/>
  <c r="O115" i="18"/>
  <c r="P115" i="18" s="1"/>
  <c r="O116" i="18"/>
  <c r="P116" i="18" s="1"/>
  <c r="O117" i="18"/>
  <c r="P117" i="18" s="1"/>
  <c r="O118" i="18"/>
  <c r="P118" i="18" s="1"/>
  <c r="O119" i="18"/>
  <c r="P119" i="18" s="1"/>
  <c r="O120" i="18"/>
  <c r="P120" i="18" s="1"/>
  <c r="O121" i="18"/>
  <c r="P121" i="18" s="1"/>
  <c r="O122" i="18"/>
  <c r="P122" i="18" s="1"/>
  <c r="O123" i="18"/>
  <c r="P123" i="18" s="1"/>
  <c r="O124" i="18"/>
  <c r="P124" i="18" s="1"/>
  <c r="O125" i="18"/>
  <c r="P125" i="18" s="1"/>
  <c r="O126" i="18"/>
  <c r="P126" i="18" s="1"/>
  <c r="O127" i="18"/>
  <c r="P127" i="18" s="1"/>
  <c r="O128" i="18"/>
  <c r="P128" i="18" s="1"/>
  <c r="O129" i="18"/>
  <c r="P129" i="18" s="1"/>
  <c r="O130" i="18"/>
  <c r="P130" i="18" s="1"/>
  <c r="O131" i="18"/>
  <c r="P131" i="18" s="1"/>
  <c r="O132" i="18"/>
  <c r="P132" i="18" s="1"/>
  <c r="O133" i="18"/>
  <c r="P133" i="18" s="1"/>
  <c r="O134" i="18"/>
  <c r="P134" i="18" s="1"/>
  <c r="O135" i="18"/>
  <c r="P135" i="18" s="1"/>
  <c r="O136" i="18"/>
  <c r="P136" i="18" s="1"/>
  <c r="O137" i="18"/>
  <c r="P137" i="18" s="1"/>
  <c r="O138" i="18"/>
  <c r="P138" i="18" s="1"/>
  <c r="O139" i="18"/>
  <c r="P139" i="18" s="1"/>
  <c r="O140" i="18"/>
  <c r="P140" i="18" s="1"/>
  <c r="O141" i="18"/>
  <c r="P141" i="18" s="1"/>
  <c r="O142" i="18"/>
  <c r="P142" i="18" s="1"/>
  <c r="O143" i="18"/>
  <c r="P143" i="18" s="1"/>
  <c r="O144" i="18"/>
  <c r="P144" i="18" s="1"/>
  <c r="O145" i="18"/>
  <c r="P145" i="18" s="1"/>
  <c r="O146" i="18"/>
  <c r="P146" i="18" s="1"/>
  <c r="O147" i="18"/>
  <c r="P147" i="18" s="1"/>
  <c r="O148" i="18"/>
  <c r="P148" i="18" s="1"/>
  <c r="O149" i="18"/>
  <c r="P149" i="18" s="1"/>
  <c r="O150" i="18"/>
  <c r="P150" i="18" s="1"/>
  <c r="O151" i="18"/>
  <c r="P151" i="18" s="1"/>
  <c r="O152" i="18"/>
  <c r="P152" i="18" s="1"/>
  <c r="O153" i="18"/>
  <c r="P153" i="18" s="1"/>
  <c r="O154" i="18"/>
  <c r="P154" i="18" s="1"/>
  <c r="O155" i="18"/>
  <c r="P155" i="18" s="1"/>
  <c r="O156" i="18"/>
  <c r="P156" i="18" s="1"/>
  <c r="O157" i="18"/>
  <c r="P157" i="18" s="1"/>
  <c r="O158" i="18"/>
  <c r="P158" i="18" s="1"/>
  <c r="O159" i="18"/>
  <c r="P159" i="18" s="1"/>
  <c r="O160" i="18"/>
  <c r="P160" i="18" s="1"/>
  <c r="O161" i="18"/>
  <c r="P161" i="18" s="1"/>
  <c r="O162" i="18"/>
  <c r="P162" i="18" s="1"/>
  <c r="O163" i="18"/>
  <c r="P163" i="18" s="1"/>
  <c r="O164" i="18"/>
  <c r="P164" i="18" s="1"/>
  <c r="O165" i="18"/>
  <c r="P165" i="18" s="1"/>
  <c r="O166" i="18"/>
  <c r="P166" i="18" s="1"/>
  <c r="O167" i="18"/>
  <c r="P167" i="18" s="1"/>
  <c r="O168" i="18"/>
  <c r="P168" i="18" s="1"/>
  <c r="O169" i="18"/>
  <c r="P169" i="18" s="1"/>
  <c r="O170" i="18"/>
  <c r="P170" i="18" s="1"/>
  <c r="O171" i="18"/>
  <c r="P171" i="18" s="1"/>
  <c r="O172" i="18"/>
  <c r="P172" i="18" s="1"/>
  <c r="O173" i="18"/>
  <c r="P173" i="18" s="1"/>
  <c r="O174" i="18"/>
  <c r="P174" i="18" s="1"/>
  <c r="O175" i="18"/>
  <c r="P175" i="18" s="1"/>
  <c r="O176" i="18"/>
  <c r="P176" i="18" s="1"/>
  <c r="O177" i="18"/>
  <c r="P177" i="18" s="1"/>
  <c r="O178" i="18"/>
  <c r="P178" i="18" s="1"/>
  <c r="O179" i="18"/>
  <c r="P179" i="18" s="1"/>
  <c r="O180" i="18"/>
  <c r="P180" i="18" s="1"/>
  <c r="O181" i="18"/>
  <c r="P181" i="18" s="1"/>
  <c r="O182" i="18"/>
  <c r="P182" i="18" s="1"/>
  <c r="O183" i="18"/>
  <c r="P183" i="18" s="1"/>
  <c r="O184" i="18"/>
  <c r="P184" i="18" s="1"/>
  <c r="O185" i="18"/>
  <c r="P185" i="18" s="1"/>
  <c r="O186" i="18"/>
  <c r="P186" i="18" s="1"/>
  <c r="O187" i="18"/>
  <c r="P187" i="18" s="1"/>
  <c r="O188" i="18"/>
  <c r="P188" i="18" s="1"/>
  <c r="O189" i="18"/>
  <c r="P189" i="18" s="1"/>
  <c r="O190" i="18"/>
  <c r="P190" i="18" s="1"/>
  <c r="O191" i="18"/>
  <c r="P191" i="18" s="1"/>
  <c r="O192" i="18"/>
  <c r="P192" i="18" s="1"/>
  <c r="O193" i="18"/>
  <c r="P193" i="18" s="1"/>
  <c r="O194" i="18"/>
  <c r="P194" i="18" s="1"/>
  <c r="O195" i="18"/>
  <c r="P195" i="18" s="1"/>
  <c r="P196" i="18"/>
  <c r="P197" i="18"/>
  <c r="P198" i="18"/>
  <c r="P199" i="18"/>
  <c r="P200" i="18"/>
  <c r="P201" i="18"/>
  <c r="P202" i="18"/>
  <c r="P203" i="18"/>
  <c r="P204" i="18"/>
  <c r="P205" i="18"/>
  <c r="P206" i="18"/>
  <c r="P207" i="18"/>
  <c r="P208" i="18"/>
  <c r="P209" i="18"/>
  <c r="P210" i="18"/>
  <c r="P211" i="18"/>
  <c r="P212" i="18"/>
  <c r="P213" i="18"/>
  <c r="P214" i="18"/>
  <c r="P215" i="18"/>
  <c r="P216" i="18"/>
  <c r="P217" i="18"/>
  <c r="P218" i="18"/>
  <c r="P219" i="18"/>
  <c r="P220" i="18"/>
  <c r="P221" i="18"/>
  <c r="O2" i="18"/>
  <c r="P2" i="18" s="1"/>
  <c r="K3" i="18"/>
  <c r="K4" i="18"/>
  <c r="K5" i="18"/>
  <c r="K6" i="18"/>
  <c r="K7" i="18"/>
  <c r="K8" i="18"/>
  <c r="K9" i="18"/>
  <c r="K10" i="18"/>
  <c r="K11" i="18"/>
  <c r="K12" i="18"/>
  <c r="K13" i="18"/>
  <c r="K14" i="18"/>
  <c r="K15" i="18"/>
  <c r="K16" i="18"/>
  <c r="K17" i="18"/>
  <c r="K18" i="18"/>
  <c r="K19" i="18"/>
  <c r="K20" i="18"/>
  <c r="K21" i="18"/>
  <c r="K22" i="18"/>
  <c r="K23" i="18"/>
  <c r="K24" i="18"/>
  <c r="K25" i="18"/>
  <c r="K26" i="18"/>
  <c r="K27" i="18"/>
  <c r="K28" i="18"/>
  <c r="K29" i="18"/>
  <c r="K30" i="18"/>
  <c r="K31" i="18"/>
  <c r="K32" i="18"/>
  <c r="K33" i="18"/>
  <c r="K34" i="18"/>
  <c r="K35" i="18"/>
  <c r="K36" i="18"/>
  <c r="K37" i="18"/>
  <c r="K38" i="18"/>
  <c r="K39" i="18"/>
  <c r="K40" i="18"/>
  <c r="K41" i="18"/>
  <c r="K42" i="18"/>
  <c r="K43" i="18"/>
  <c r="K44" i="18"/>
  <c r="K45" i="18"/>
  <c r="K46" i="18"/>
  <c r="K47" i="18"/>
  <c r="K48" i="18"/>
  <c r="K49" i="18"/>
  <c r="K50" i="18"/>
  <c r="K51" i="18"/>
  <c r="K52" i="18"/>
  <c r="K53" i="18"/>
  <c r="K54" i="18"/>
  <c r="K55" i="18"/>
  <c r="K56" i="18"/>
  <c r="K57" i="18"/>
  <c r="K58" i="18"/>
  <c r="K59" i="18"/>
  <c r="K60" i="18"/>
  <c r="K61" i="18"/>
  <c r="K62" i="18"/>
  <c r="K63" i="18"/>
  <c r="K64" i="18"/>
  <c r="K65" i="18"/>
  <c r="K66" i="18"/>
  <c r="K67" i="18"/>
  <c r="K68" i="18"/>
  <c r="K69" i="18"/>
  <c r="K70" i="18"/>
  <c r="K71" i="18"/>
  <c r="K72" i="18"/>
  <c r="K73" i="18"/>
  <c r="K74" i="18"/>
  <c r="K75" i="18"/>
  <c r="K76" i="18"/>
  <c r="K77" i="18"/>
  <c r="K78" i="18"/>
  <c r="K79" i="18"/>
  <c r="K80" i="18"/>
  <c r="K81" i="18"/>
  <c r="K82" i="18"/>
  <c r="K83" i="18"/>
  <c r="K84" i="18"/>
  <c r="K85" i="18"/>
  <c r="K86" i="18"/>
  <c r="K87" i="18"/>
  <c r="K88" i="18"/>
  <c r="K89" i="18"/>
  <c r="K90" i="18"/>
  <c r="K91" i="18"/>
  <c r="K92" i="18"/>
  <c r="K93" i="18"/>
  <c r="K94" i="18"/>
  <c r="K95" i="18"/>
  <c r="K96" i="18"/>
  <c r="K97" i="18"/>
  <c r="K98" i="18"/>
  <c r="K99" i="18"/>
  <c r="K100" i="18"/>
  <c r="K101" i="18"/>
  <c r="K102" i="18"/>
  <c r="K103" i="18"/>
  <c r="K104" i="18"/>
  <c r="K105" i="18"/>
  <c r="K106" i="18"/>
  <c r="K107" i="18"/>
  <c r="K108" i="18"/>
  <c r="K109" i="18"/>
  <c r="K110" i="18"/>
  <c r="K111" i="18"/>
  <c r="K112" i="18"/>
  <c r="K113" i="18"/>
  <c r="K114" i="18"/>
  <c r="K115" i="18"/>
  <c r="K116" i="18"/>
  <c r="K117" i="18"/>
  <c r="K118" i="18"/>
  <c r="K119" i="18"/>
  <c r="K120" i="18"/>
  <c r="K121" i="18"/>
  <c r="K122" i="18"/>
  <c r="K123" i="18"/>
  <c r="K124" i="18"/>
  <c r="K125" i="18"/>
  <c r="K126" i="18"/>
  <c r="K127" i="18"/>
  <c r="K128" i="18"/>
  <c r="K129" i="18"/>
  <c r="K130" i="18"/>
  <c r="K131" i="18"/>
  <c r="K132" i="18"/>
  <c r="K133" i="18"/>
  <c r="K134" i="18"/>
  <c r="K135" i="18"/>
  <c r="K136" i="18"/>
  <c r="K137" i="18"/>
  <c r="K138" i="18"/>
  <c r="K139" i="18"/>
  <c r="K140" i="18"/>
  <c r="K141" i="18"/>
  <c r="K142" i="18"/>
  <c r="K143" i="18"/>
  <c r="K144" i="18"/>
  <c r="K145" i="18"/>
  <c r="K146" i="18"/>
  <c r="K147" i="18"/>
  <c r="K148" i="18"/>
  <c r="K149" i="18"/>
  <c r="K150" i="18"/>
  <c r="K151" i="18"/>
  <c r="K152" i="18"/>
  <c r="K153" i="18"/>
  <c r="K154" i="18"/>
  <c r="K155" i="18"/>
  <c r="K156" i="18"/>
  <c r="K157" i="18"/>
  <c r="K158" i="18"/>
  <c r="K159" i="18"/>
  <c r="K160" i="18"/>
  <c r="K161" i="18"/>
  <c r="K162" i="18"/>
  <c r="K163" i="18"/>
  <c r="K164" i="18"/>
  <c r="K165" i="18"/>
  <c r="K166" i="18"/>
  <c r="K167" i="18"/>
  <c r="K168" i="18"/>
  <c r="K169" i="18"/>
  <c r="K170" i="18"/>
  <c r="K171" i="18"/>
  <c r="K172" i="18"/>
  <c r="K173" i="18"/>
  <c r="K174" i="18"/>
  <c r="K175" i="18"/>
  <c r="K176" i="18"/>
  <c r="K177" i="18"/>
  <c r="K178" i="18"/>
  <c r="K179" i="18"/>
  <c r="K180" i="18"/>
  <c r="K181" i="18"/>
  <c r="K182" i="18"/>
  <c r="K183" i="18"/>
  <c r="K184" i="18"/>
  <c r="K185" i="18"/>
  <c r="K186" i="18"/>
  <c r="K187" i="18"/>
  <c r="K188" i="18"/>
  <c r="K189" i="18"/>
  <c r="K190" i="18"/>
  <c r="K191" i="18"/>
  <c r="K192" i="18"/>
  <c r="K193" i="18"/>
  <c r="K194" i="18"/>
  <c r="K195" i="18"/>
  <c r="K196" i="18"/>
  <c r="K197" i="18"/>
  <c r="K198" i="18"/>
  <c r="K199" i="18"/>
  <c r="K200" i="18"/>
  <c r="K201" i="18"/>
  <c r="K202" i="18"/>
  <c r="K203" i="18"/>
  <c r="K204" i="18"/>
  <c r="K205" i="18"/>
  <c r="K206" i="18"/>
  <c r="K207" i="18"/>
  <c r="K208" i="18"/>
  <c r="K209" i="18"/>
  <c r="K210" i="18"/>
  <c r="K211" i="18"/>
  <c r="K212" i="18"/>
  <c r="K213" i="18"/>
  <c r="K214" i="18"/>
  <c r="K215" i="18"/>
  <c r="K216" i="18"/>
  <c r="K217" i="18"/>
  <c r="K218" i="18"/>
  <c r="K219" i="18"/>
  <c r="K220" i="18"/>
  <c r="K221" i="18"/>
  <c r="K2" i="18"/>
  <c r="L138" i="18"/>
  <c r="L139" i="18"/>
  <c r="L140" i="18"/>
  <c r="L3" i="18"/>
  <c r="L4" i="18"/>
  <c r="L5" i="18"/>
  <c r="L6" i="18"/>
  <c r="L7" i="18"/>
  <c r="L8" i="18"/>
  <c r="L9" i="18"/>
  <c r="L10" i="18"/>
  <c r="L11" i="18"/>
  <c r="L12" i="18"/>
  <c r="L13" i="18"/>
  <c r="L14" i="18"/>
  <c r="L16" i="18"/>
  <c r="L17" i="18"/>
  <c r="L18" i="18"/>
  <c r="L19" i="18"/>
  <c r="L20" i="18"/>
  <c r="L21" i="18"/>
  <c r="L22" i="18"/>
  <c r="L23" i="18"/>
  <c r="L24" i="18"/>
  <c r="L25" i="18"/>
  <c r="L26" i="18"/>
  <c r="L28" i="18"/>
  <c r="L30" i="18"/>
  <c r="L33" i="18"/>
  <c r="L35" i="18"/>
  <c r="L36" i="18"/>
  <c r="L37" i="18"/>
  <c r="L38" i="18"/>
  <c r="L39" i="18"/>
  <c r="L41" i="18"/>
  <c r="L42" i="18"/>
  <c r="L44" i="18"/>
  <c r="L45" i="18"/>
  <c r="L46" i="18"/>
  <c r="L47" i="18"/>
  <c r="L48" i="18"/>
  <c r="L49" i="18"/>
  <c r="L50" i="18"/>
  <c r="L51" i="18"/>
  <c r="L52" i="18"/>
  <c r="L53" i="18"/>
  <c r="L54" i="18"/>
  <c r="L56" i="18"/>
  <c r="L57" i="18"/>
  <c r="L58" i="18"/>
  <c r="L59" i="18"/>
  <c r="L60" i="18"/>
  <c r="L61" i="18"/>
  <c r="L62" i="18"/>
  <c r="L63" i="18"/>
  <c r="L64" i="18"/>
  <c r="L65" i="18"/>
  <c r="L66" i="18"/>
  <c r="L67" i="18"/>
  <c r="L68" i="18"/>
  <c r="L69" i="18"/>
  <c r="L70" i="18"/>
  <c r="L71" i="18"/>
  <c r="L72" i="18"/>
  <c r="L73" i="18"/>
  <c r="L74" i="18"/>
  <c r="L75" i="18"/>
  <c r="L76" i="18"/>
  <c r="L77" i="18"/>
  <c r="L78" i="18"/>
  <c r="L79" i="18"/>
  <c r="L80" i="18"/>
  <c r="L81" i="18"/>
  <c r="L82" i="18"/>
  <c r="L83" i="18"/>
  <c r="L84" i="18"/>
  <c r="L85" i="18"/>
  <c r="L86" i="18"/>
  <c r="L87" i="18"/>
  <c r="L89" i="18"/>
  <c r="L90" i="18"/>
  <c r="L91" i="18"/>
  <c r="L92" i="18"/>
  <c r="L94" i="18"/>
  <c r="L95" i="18"/>
  <c r="L96" i="18"/>
  <c r="L97" i="18"/>
  <c r="L98" i="18"/>
  <c r="L99" i="18"/>
  <c r="L100" i="18"/>
  <c r="L101" i="18"/>
  <c r="L102" i="18"/>
  <c r="L103" i="18"/>
  <c r="L104" i="18"/>
  <c r="L105" i="18"/>
  <c r="L106" i="18"/>
  <c r="L107" i="18"/>
  <c r="L108" i="18"/>
  <c r="L109" i="18"/>
  <c r="L110" i="18"/>
  <c r="L111" i="18"/>
  <c r="L112" i="18"/>
  <c r="L113" i="18"/>
  <c r="L115" i="18"/>
  <c r="L117" i="18"/>
  <c r="L118" i="18"/>
  <c r="L119" i="18"/>
  <c r="L120" i="18"/>
  <c r="L121" i="18"/>
  <c r="L123" i="18"/>
  <c r="L124" i="18"/>
  <c r="L126" i="18"/>
  <c r="L127" i="18"/>
  <c r="L128" i="18"/>
  <c r="L129" i="18"/>
  <c r="L130" i="18"/>
  <c r="L132" i="18"/>
  <c r="L133" i="18"/>
  <c r="L134" i="18"/>
  <c r="L135" i="18"/>
  <c r="L137" i="18"/>
  <c r="L141" i="18"/>
  <c r="L144" i="18"/>
  <c r="L145" i="18"/>
  <c r="L146" i="18"/>
  <c r="L149" i="18"/>
  <c r="L150" i="18"/>
  <c r="L151" i="18"/>
  <c r="L152" i="18"/>
  <c r="L154" i="18"/>
  <c r="L155" i="18"/>
  <c r="L156" i="18"/>
  <c r="L157" i="18"/>
  <c r="L158" i="18"/>
  <c r="L159" i="18"/>
  <c r="L160" i="18"/>
  <c r="L161" i="18"/>
  <c r="L162" i="18"/>
  <c r="L164" i="18"/>
  <c r="L166" i="18"/>
  <c r="L167" i="18"/>
  <c r="L168" i="18"/>
  <c r="L169" i="18"/>
  <c r="L170" i="18"/>
  <c r="L171" i="18"/>
  <c r="L175" i="18"/>
  <c r="L176" i="18"/>
  <c r="L180" i="18"/>
  <c r="L181" i="18"/>
  <c r="L186" i="18"/>
  <c r="L187" i="18"/>
  <c r="L189" i="18"/>
  <c r="L190" i="18"/>
  <c r="L191" i="18"/>
  <c r="L193" i="18"/>
  <c r="L194" i="18"/>
  <c r="L195" i="18"/>
  <c r="J196" i="18"/>
  <c r="J197" i="18"/>
  <c r="J198" i="18"/>
  <c r="J199" i="18"/>
  <c r="J200" i="18"/>
  <c r="J201" i="18"/>
  <c r="J202" i="18"/>
  <c r="J203" i="18"/>
  <c r="J204" i="18"/>
  <c r="J205" i="18"/>
  <c r="J206" i="18"/>
  <c r="J207" i="18"/>
  <c r="J208" i="18"/>
  <c r="J209" i="18"/>
  <c r="J210" i="18"/>
  <c r="J211" i="18"/>
  <c r="J212" i="18"/>
  <c r="J213" i="18"/>
  <c r="J214" i="18"/>
  <c r="J215" i="18"/>
  <c r="J216" i="18"/>
  <c r="J217" i="18"/>
  <c r="J218" i="18"/>
  <c r="J219" i="18"/>
  <c r="J220" i="18"/>
  <c r="J221" i="18"/>
  <c r="I3" i="18"/>
  <c r="J3" i="18" s="1"/>
  <c r="I4" i="18"/>
  <c r="J4" i="18" s="1"/>
  <c r="I5" i="18"/>
  <c r="J5" i="18" s="1"/>
  <c r="I6" i="18"/>
  <c r="J6" i="18" s="1"/>
  <c r="I7" i="18"/>
  <c r="J7" i="18" s="1"/>
  <c r="I8" i="18"/>
  <c r="J8" i="18" s="1"/>
  <c r="I9" i="18"/>
  <c r="J9" i="18" s="1"/>
  <c r="I10" i="18"/>
  <c r="J10" i="18" s="1"/>
  <c r="I11" i="18"/>
  <c r="J11" i="18" s="1"/>
  <c r="I12" i="18"/>
  <c r="J12" i="18" s="1"/>
  <c r="I13" i="18"/>
  <c r="J13" i="18" s="1"/>
  <c r="I14" i="18"/>
  <c r="J14" i="18" s="1"/>
  <c r="I15" i="18"/>
  <c r="J15" i="18" s="1"/>
  <c r="I16" i="18"/>
  <c r="J16" i="18" s="1"/>
  <c r="I17" i="18"/>
  <c r="J17" i="18" s="1"/>
  <c r="I18" i="18"/>
  <c r="J18" i="18" s="1"/>
  <c r="I19" i="18"/>
  <c r="J19" i="18" s="1"/>
  <c r="I20" i="18"/>
  <c r="J20" i="18" s="1"/>
  <c r="I21" i="18"/>
  <c r="J21" i="18" s="1"/>
  <c r="I22" i="18"/>
  <c r="J22" i="18" s="1"/>
  <c r="I23" i="18"/>
  <c r="J23" i="18" s="1"/>
  <c r="I24" i="18"/>
  <c r="J24" i="18" s="1"/>
  <c r="I25" i="18"/>
  <c r="J25" i="18" s="1"/>
  <c r="I26" i="18"/>
  <c r="J26" i="18" s="1"/>
  <c r="I27" i="18"/>
  <c r="J27" i="18" s="1"/>
  <c r="I28" i="18"/>
  <c r="J28" i="18" s="1"/>
  <c r="I29" i="18"/>
  <c r="J29" i="18" s="1"/>
  <c r="I30" i="18"/>
  <c r="J30" i="18" s="1"/>
  <c r="I31" i="18"/>
  <c r="J31" i="18" s="1"/>
  <c r="I32" i="18"/>
  <c r="J32" i="18" s="1"/>
  <c r="I33" i="18"/>
  <c r="J33" i="18" s="1"/>
  <c r="I34" i="18"/>
  <c r="J34" i="18" s="1"/>
  <c r="I35" i="18"/>
  <c r="J35" i="18" s="1"/>
  <c r="I36" i="18"/>
  <c r="J36" i="18" s="1"/>
  <c r="I37" i="18"/>
  <c r="J37" i="18" s="1"/>
  <c r="I38" i="18"/>
  <c r="J38" i="18" s="1"/>
  <c r="I39" i="18"/>
  <c r="J39" i="18" s="1"/>
  <c r="I40" i="18"/>
  <c r="J40" i="18" s="1"/>
  <c r="I41" i="18"/>
  <c r="J41" i="18" s="1"/>
  <c r="I42" i="18"/>
  <c r="J42" i="18" s="1"/>
  <c r="I43" i="18"/>
  <c r="J43" i="18" s="1"/>
  <c r="I44" i="18"/>
  <c r="J44" i="18" s="1"/>
  <c r="I45" i="18"/>
  <c r="J45" i="18" s="1"/>
  <c r="I46" i="18"/>
  <c r="J46" i="18" s="1"/>
  <c r="I47" i="18"/>
  <c r="J47" i="18" s="1"/>
  <c r="I48" i="18"/>
  <c r="J48" i="18" s="1"/>
  <c r="I49" i="18"/>
  <c r="J49" i="18" s="1"/>
  <c r="I50" i="18"/>
  <c r="J50" i="18" s="1"/>
  <c r="I51" i="18"/>
  <c r="J51" i="18" s="1"/>
  <c r="I52" i="18"/>
  <c r="J52" i="18" s="1"/>
  <c r="I53" i="18"/>
  <c r="J53" i="18" s="1"/>
  <c r="I54" i="18"/>
  <c r="J54" i="18" s="1"/>
  <c r="I55" i="18"/>
  <c r="J55" i="18" s="1"/>
  <c r="I56" i="18"/>
  <c r="J56" i="18" s="1"/>
  <c r="I57" i="18"/>
  <c r="J57" i="18" s="1"/>
  <c r="I58" i="18"/>
  <c r="J58" i="18" s="1"/>
  <c r="I59" i="18"/>
  <c r="J59" i="18" s="1"/>
  <c r="I60" i="18"/>
  <c r="J60" i="18" s="1"/>
  <c r="I61" i="18"/>
  <c r="J61" i="18" s="1"/>
  <c r="I62" i="18"/>
  <c r="J62" i="18" s="1"/>
  <c r="I63" i="18"/>
  <c r="J63" i="18" s="1"/>
  <c r="I64" i="18"/>
  <c r="J64" i="18" s="1"/>
  <c r="I65" i="18"/>
  <c r="J65" i="18" s="1"/>
  <c r="I66" i="18"/>
  <c r="J66" i="18" s="1"/>
  <c r="I67" i="18"/>
  <c r="J67" i="18" s="1"/>
  <c r="I68" i="18"/>
  <c r="J68" i="18" s="1"/>
  <c r="I69" i="18"/>
  <c r="J69" i="18" s="1"/>
  <c r="I70" i="18"/>
  <c r="J70" i="18" s="1"/>
  <c r="I71" i="18"/>
  <c r="J71" i="18" s="1"/>
  <c r="I72" i="18"/>
  <c r="J72" i="18" s="1"/>
  <c r="I73" i="18"/>
  <c r="J73" i="18" s="1"/>
  <c r="I74" i="18"/>
  <c r="J74" i="18" s="1"/>
  <c r="I75" i="18"/>
  <c r="J75" i="18" s="1"/>
  <c r="I76" i="18"/>
  <c r="J76" i="18" s="1"/>
  <c r="I77" i="18"/>
  <c r="J77" i="18" s="1"/>
  <c r="I78" i="18"/>
  <c r="J78" i="18" s="1"/>
  <c r="I79" i="18"/>
  <c r="J79" i="18" s="1"/>
  <c r="I80" i="18"/>
  <c r="J80" i="18" s="1"/>
  <c r="I81" i="18"/>
  <c r="J81" i="18" s="1"/>
  <c r="I82" i="18"/>
  <c r="J82" i="18" s="1"/>
  <c r="I83" i="18"/>
  <c r="J83" i="18" s="1"/>
  <c r="I84" i="18"/>
  <c r="J84" i="18" s="1"/>
  <c r="I85" i="18"/>
  <c r="J85" i="18" s="1"/>
  <c r="I86" i="18"/>
  <c r="J86" i="18" s="1"/>
  <c r="I87" i="18"/>
  <c r="J87" i="18" s="1"/>
  <c r="I88" i="18"/>
  <c r="J88" i="18" s="1"/>
  <c r="I89" i="18"/>
  <c r="J89" i="18" s="1"/>
  <c r="I90" i="18"/>
  <c r="J90" i="18" s="1"/>
  <c r="I91" i="18"/>
  <c r="J91" i="18" s="1"/>
  <c r="I92" i="18"/>
  <c r="J92" i="18" s="1"/>
  <c r="I93" i="18"/>
  <c r="J93" i="18" s="1"/>
  <c r="I94" i="18"/>
  <c r="J94" i="18" s="1"/>
  <c r="I95" i="18"/>
  <c r="J95" i="18" s="1"/>
  <c r="I96" i="18"/>
  <c r="J96" i="18" s="1"/>
  <c r="I97" i="18"/>
  <c r="J97" i="18" s="1"/>
  <c r="I98" i="18"/>
  <c r="J98" i="18" s="1"/>
  <c r="I99" i="18"/>
  <c r="J99" i="18" s="1"/>
  <c r="I100" i="18"/>
  <c r="J100" i="18" s="1"/>
  <c r="I101" i="18"/>
  <c r="J101" i="18" s="1"/>
  <c r="I102" i="18"/>
  <c r="J102" i="18" s="1"/>
  <c r="I103" i="18"/>
  <c r="J103" i="18" s="1"/>
  <c r="I104" i="18"/>
  <c r="J104" i="18" s="1"/>
  <c r="I105" i="18"/>
  <c r="J105" i="18" s="1"/>
  <c r="I106" i="18"/>
  <c r="J106" i="18" s="1"/>
  <c r="I107" i="18"/>
  <c r="J107" i="18" s="1"/>
  <c r="I108" i="18"/>
  <c r="J108" i="18" s="1"/>
  <c r="I109" i="18"/>
  <c r="J109" i="18" s="1"/>
  <c r="I110" i="18"/>
  <c r="J110" i="18" s="1"/>
  <c r="I111" i="18"/>
  <c r="J111" i="18" s="1"/>
  <c r="I112" i="18"/>
  <c r="J112" i="18" s="1"/>
  <c r="I113" i="18"/>
  <c r="J113" i="18" s="1"/>
  <c r="I114" i="18"/>
  <c r="J114" i="18" s="1"/>
  <c r="I115" i="18"/>
  <c r="J115" i="18" s="1"/>
  <c r="I116" i="18"/>
  <c r="J116" i="18" s="1"/>
  <c r="I117" i="18"/>
  <c r="J117" i="18" s="1"/>
  <c r="I118" i="18"/>
  <c r="J118" i="18" s="1"/>
  <c r="I119" i="18"/>
  <c r="J119" i="18" s="1"/>
  <c r="I120" i="18"/>
  <c r="J120" i="18" s="1"/>
  <c r="I121" i="18"/>
  <c r="J121" i="18" s="1"/>
  <c r="I122" i="18"/>
  <c r="J122" i="18" s="1"/>
  <c r="I123" i="18"/>
  <c r="J123" i="18" s="1"/>
  <c r="I124" i="18"/>
  <c r="J124" i="18" s="1"/>
  <c r="I125" i="18"/>
  <c r="J125" i="18" s="1"/>
  <c r="I126" i="18"/>
  <c r="J126" i="18" s="1"/>
  <c r="I127" i="18"/>
  <c r="J127" i="18" s="1"/>
  <c r="I128" i="18"/>
  <c r="J128" i="18" s="1"/>
  <c r="I129" i="18"/>
  <c r="J129" i="18" s="1"/>
  <c r="I130" i="18"/>
  <c r="J130" i="18" s="1"/>
  <c r="I131" i="18"/>
  <c r="J131" i="18" s="1"/>
  <c r="I132" i="18"/>
  <c r="J132" i="18" s="1"/>
  <c r="I133" i="18"/>
  <c r="J133" i="18" s="1"/>
  <c r="I134" i="18"/>
  <c r="J134" i="18" s="1"/>
  <c r="I135" i="18"/>
  <c r="J135" i="18" s="1"/>
  <c r="I136" i="18"/>
  <c r="J136" i="18" s="1"/>
  <c r="I137" i="18"/>
  <c r="J137" i="18" s="1"/>
  <c r="I138" i="18"/>
  <c r="J138" i="18" s="1"/>
  <c r="I139" i="18"/>
  <c r="J139" i="18" s="1"/>
  <c r="I140" i="18"/>
  <c r="J140" i="18" s="1"/>
  <c r="I141" i="18"/>
  <c r="J141" i="18" s="1"/>
  <c r="I142" i="18"/>
  <c r="J142" i="18" s="1"/>
  <c r="I143" i="18"/>
  <c r="J143" i="18" s="1"/>
  <c r="I144" i="18"/>
  <c r="J144" i="18" s="1"/>
  <c r="I145" i="18"/>
  <c r="J145" i="18" s="1"/>
  <c r="I146" i="18"/>
  <c r="J146" i="18" s="1"/>
  <c r="I147" i="18"/>
  <c r="J147" i="18" s="1"/>
  <c r="I148" i="18"/>
  <c r="J148" i="18" s="1"/>
  <c r="I149" i="18"/>
  <c r="J149" i="18" s="1"/>
  <c r="I150" i="18"/>
  <c r="J150" i="18" s="1"/>
  <c r="I151" i="18"/>
  <c r="J151" i="18" s="1"/>
  <c r="I152" i="18"/>
  <c r="J152" i="18" s="1"/>
  <c r="I153" i="18"/>
  <c r="J153" i="18" s="1"/>
  <c r="I154" i="18"/>
  <c r="J154" i="18" s="1"/>
  <c r="I155" i="18"/>
  <c r="J155" i="18" s="1"/>
  <c r="I156" i="18"/>
  <c r="J156" i="18" s="1"/>
  <c r="I157" i="18"/>
  <c r="J157" i="18" s="1"/>
  <c r="I158" i="18"/>
  <c r="J158" i="18" s="1"/>
  <c r="I159" i="18"/>
  <c r="J159" i="18" s="1"/>
  <c r="I160" i="18"/>
  <c r="J160" i="18" s="1"/>
  <c r="I161" i="18"/>
  <c r="J161" i="18" s="1"/>
  <c r="I162" i="18"/>
  <c r="J162" i="18" s="1"/>
  <c r="I163" i="18"/>
  <c r="J163" i="18" s="1"/>
  <c r="I164" i="18"/>
  <c r="J164" i="18" s="1"/>
  <c r="I165" i="18"/>
  <c r="J165" i="18" s="1"/>
  <c r="I166" i="18"/>
  <c r="J166" i="18" s="1"/>
  <c r="I167" i="18"/>
  <c r="J167" i="18" s="1"/>
  <c r="I168" i="18"/>
  <c r="J168" i="18" s="1"/>
  <c r="I169" i="18"/>
  <c r="J169" i="18" s="1"/>
  <c r="I170" i="18"/>
  <c r="J170" i="18" s="1"/>
  <c r="I171" i="18"/>
  <c r="J171" i="18" s="1"/>
  <c r="I172" i="18"/>
  <c r="J172" i="18" s="1"/>
  <c r="I173" i="18"/>
  <c r="J173" i="18" s="1"/>
  <c r="I174" i="18"/>
  <c r="J174" i="18" s="1"/>
  <c r="I175" i="18"/>
  <c r="J175" i="18" s="1"/>
  <c r="I176" i="18"/>
  <c r="J176" i="18" s="1"/>
  <c r="I177" i="18"/>
  <c r="J177" i="18" s="1"/>
  <c r="I178" i="18"/>
  <c r="J178" i="18" s="1"/>
  <c r="I179" i="18"/>
  <c r="J179" i="18" s="1"/>
  <c r="I180" i="18"/>
  <c r="J180" i="18" s="1"/>
  <c r="I181" i="18"/>
  <c r="J181" i="18" s="1"/>
  <c r="I182" i="18"/>
  <c r="J182" i="18" s="1"/>
  <c r="I183" i="18"/>
  <c r="J183" i="18" s="1"/>
  <c r="I184" i="18"/>
  <c r="J184" i="18" s="1"/>
  <c r="I185" i="18"/>
  <c r="J185" i="18" s="1"/>
  <c r="I186" i="18"/>
  <c r="J186" i="18" s="1"/>
  <c r="I187" i="18"/>
  <c r="J187" i="18" s="1"/>
  <c r="I188" i="18"/>
  <c r="J188" i="18" s="1"/>
  <c r="I189" i="18"/>
  <c r="J189" i="18" s="1"/>
  <c r="I190" i="18"/>
  <c r="J190" i="18" s="1"/>
  <c r="I191" i="18"/>
  <c r="J191" i="18" s="1"/>
  <c r="I192" i="18"/>
  <c r="J192" i="18" s="1"/>
  <c r="I193" i="18"/>
  <c r="J193" i="18" s="1"/>
  <c r="I194" i="18"/>
  <c r="J194" i="18" s="1"/>
  <c r="I195" i="18"/>
  <c r="J195" i="18" s="1"/>
  <c r="I2" i="18"/>
  <c r="G3" i="18"/>
  <c r="G4" i="18"/>
  <c r="G5" i="18"/>
  <c r="G6" i="18"/>
  <c r="G7" i="18"/>
  <c r="G8" i="18"/>
  <c r="G9" i="18"/>
  <c r="G10" i="18"/>
  <c r="G11" i="18"/>
  <c r="G12" i="18"/>
  <c r="G13" i="18"/>
  <c r="G14" i="18"/>
  <c r="G15" i="18"/>
  <c r="G16" i="18"/>
  <c r="G17" i="18"/>
  <c r="G18" i="18"/>
  <c r="G19" i="18"/>
  <c r="G20" i="18"/>
  <c r="G21" i="18"/>
  <c r="G22" i="18"/>
  <c r="G23" i="18"/>
  <c r="G24" i="18"/>
  <c r="G25" i="18"/>
  <c r="G26" i="18"/>
  <c r="G27" i="18"/>
  <c r="G28" i="18"/>
  <c r="G29" i="18"/>
  <c r="G30" i="18"/>
  <c r="G31" i="18"/>
  <c r="G32" i="18"/>
  <c r="G33" i="18"/>
  <c r="G34" i="18"/>
  <c r="G35" i="18"/>
  <c r="G36" i="18"/>
  <c r="G37" i="18"/>
  <c r="G38" i="18"/>
  <c r="G39" i="18"/>
  <c r="G40" i="18"/>
  <c r="G41" i="18"/>
  <c r="G42" i="18"/>
  <c r="G43" i="18"/>
  <c r="G44" i="18"/>
  <c r="G45" i="18"/>
  <c r="G46" i="18"/>
  <c r="G47" i="18"/>
  <c r="G48" i="18"/>
  <c r="G49" i="18"/>
  <c r="G50" i="18"/>
  <c r="G51" i="18"/>
  <c r="G52" i="18"/>
  <c r="G53" i="18"/>
  <c r="G54" i="18"/>
  <c r="G55" i="18"/>
  <c r="G56" i="18"/>
  <c r="G57" i="18"/>
  <c r="G58" i="18"/>
  <c r="G59" i="18"/>
  <c r="G60" i="18"/>
  <c r="G61" i="18"/>
  <c r="G62" i="18"/>
  <c r="G63" i="18"/>
  <c r="G64" i="18"/>
  <c r="G65" i="18"/>
  <c r="G66" i="18"/>
  <c r="G67" i="18"/>
  <c r="G68" i="18"/>
  <c r="G69" i="18"/>
  <c r="G70" i="18"/>
  <c r="G71" i="18"/>
  <c r="G72" i="18"/>
  <c r="G73" i="18"/>
  <c r="G74" i="18"/>
  <c r="G75" i="18"/>
  <c r="G76" i="18"/>
  <c r="G77" i="18"/>
  <c r="G78" i="18"/>
  <c r="G79" i="18"/>
  <c r="G80" i="18"/>
  <c r="G81" i="18"/>
  <c r="G82" i="18"/>
  <c r="G83" i="18"/>
  <c r="G84" i="18"/>
  <c r="G85" i="18"/>
  <c r="G86" i="18"/>
  <c r="G87" i="18"/>
  <c r="G88" i="18"/>
  <c r="G89" i="18"/>
  <c r="G90" i="18"/>
  <c r="G91" i="18"/>
  <c r="G92" i="18"/>
  <c r="G93" i="18"/>
  <c r="G94" i="18"/>
  <c r="G95" i="18"/>
  <c r="G96" i="18"/>
  <c r="G97" i="18"/>
  <c r="G98" i="18"/>
  <c r="G99" i="18"/>
  <c r="G100" i="18"/>
  <c r="G101" i="18"/>
  <c r="G102" i="18"/>
  <c r="G103" i="18"/>
  <c r="G104" i="18"/>
  <c r="G105" i="18"/>
  <c r="G106" i="18"/>
  <c r="G107" i="18"/>
  <c r="G108" i="18"/>
  <c r="G109" i="18"/>
  <c r="G110" i="18"/>
  <c r="G111" i="18"/>
  <c r="G112" i="18"/>
  <c r="G113" i="18"/>
  <c r="G114" i="18"/>
  <c r="G115" i="18"/>
  <c r="G116" i="18"/>
  <c r="G117" i="18"/>
  <c r="G118" i="18"/>
  <c r="G119" i="18"/>
  <c r="G120" i="18"/>
  <c r="G121" i="18"/>
  <c r="G122" i="18"/>
  <c r="G123" i="18"/>
  <c r="G124" i="18"/>
  <c r="G125" i="18"/>
  <c r="G126" i="18"/>
  <c r="G127" i="18"/>
  <c r="G128" i="18"/>
  <c r="G129" i="18"/>
  <c r="G130" i="18"/>
  <c r="G131" i="18"/>
  <c r="G132" i="18"/>
  <c r="G133" i="18"/>
  <c r="G134" i="18"/>
  <c r="G135" i="18"/>
  <c r="G136" i="18"/>
  <c r="G137" i="18"/>
  <c r="G138" i="18"/>
  <c r="G139" i="18"/>
  <c r="G140" i="18"/>
  <c r="G141" i="18"/>
  <c r="G142" i="18"/>
  <c r="G143" i="18"/>
  <c r="G144" i="18"/>
  <c r="G145" i="18"/>
  <c r="G146" i="18"/>
  <c r="G147" i="18"/>
  <c r="G148" i="18"/>
  <c r="G149" i="18"/>
  <c r="G150" i="18"/>
  <c r="G151" i="18"/>
  <c r="G152" i="18"/>
  <c r="G153" i="18"/>
  <c r="G154" i="18"/>
  <c r="G155" i="18"/>
  <c r="G156" i="18"/>
  <c r="G157" i="18"/>
  <c r="G158" i="18"/>
  <c r="G159" i="18"/>
  <c r="G160" i="18"/>
  <c r="G161" i="18"/>
  <c r="G162" i="18"/>
  <c r="G163" i="18"/>
  <c r="G164" i="18"/>
  <c r="G165" i="18"/>
  <c r="G166" i="18"/>
  <c r="G167" i="18"/>
  <c r="G168" i="18"/>
  <c r="G169" i="18"/>
  <c r="G170" i="18"/>
  <c r="G171" i="18"/>
  <c r="G172" i="18"/>
  <c r="G173" i="18"/>
  <c r="G174" i="18"/>
  <c r="G175" i="18"/>
  <c r="G176" i="18"/>
  <c r="G177" i="18"/>
  <c r="G178" i="18"/>
  <c r="G179" i="18"/>
  <c r="G180" i="18"/>
  <c r="G181" i="18"/>
  <c r="G182" i="18"/>
  <c r="G183" i="18"/>
  <c r="G184" i="18"/>
  <c r="G185" i="18"/>
  <c r="G186" i="18"/>
  <c r="G187" i="18"/>
  <c r="G188" i="18"/>
  <c r="G189" i="18"/>
  <c r="G190" i="18"/>
  <c r="G191" i="18"/>
  <c r="G192" i="18"/>
  <c r="G193" i="18"/>
  <c r="G194" i="18"/>
  <c r="G195" i="18"/>
  <c r="G196" i="18"/>
  <c r="G197" i="18"/>
  <c r="G198" i="18"/>
  <c r="G199" i="18"/>
  <c r="G200" i="18"/>
  <c r="G201" i="18"/>
  <c r="G202" i="18"/>
  <c r="G203" i="18"/>
  <c r="G204" i="18"/>
  <c r="G208" i="18"/>
  <c r="G209" i="18"/>
  <c r="G210" i="18"/>
  <c r="G211" i="18"/>
  <c r="G212" i="18"/>
  <c r="G213" i="18"/>
  <c r="G214" i="18"/>
  <c r="G215" i="18"/>
  <c r="G216" i="18"/>
  <c r="G217" i="18"/>
  <c r="G218" i="18"/>
  <c r="G219" i="18"/>
  <c r="G220" i="18"/>
  <c r="G221" i="18"/>
  <c r="G2" i="18"/>
  <c r="C3" i="18"/>
  <c r="C4" i="18"/>
  <c r="C5" i="18"/>
  <c r="C6" i="18"/>
  <c r="C7" i="18"/>
  <c r="C8" i="18"/>
  <c r="I2228" i="5" s="1"/>
  <c r="C9" i="18"/>
  <c r="I910" i="5" s="1"/>
  <c r="C10" i="18"/>
  <c r="C11" i="18"/>
  <c r="C12" i="18"/>
  <c r="C13" i="18"/>
  <c r="C14" i="18"/>
  <c r="C15" i="18"/>
  <c r="I2027" i="5" s="1"/>
  <c r="C16" i="18"/>
  <c r="I714" i="5" s="1"/>
  <c r="C17" i="18"/>
  <c r="C18" i="18"/>
  <c r="C19" i="18"/>
  <c r="C20" i="18"/>
  <c r="C21" i="18"/>
  <c r="C22" i="18"/>
  <c r="C23" i="18"/>
  <c r="C24" i="18"/>
  <c r="C25" i="18"/>
  <c r="C26" i="18"/>
  <c r="C27" i="18"/>
  <c r="C28" i="18"/>
  <c r="C29" i="18"/>
  <c r="C30" i="18"/>
  <c r="C31" i="18"/>
  <c r="C32" i="18"/>
  <c r="I1575" i="5" s="1"/>
  <c r="C33" i="18"/>
  <c r="C34" i="18"/>
  <c r="C35" i="18"/>
  <c r="I2276" i="5" s="1"/>
  <c r="C36" i="18"/>
  <c r="C37" i="18"/>
  <c r="C38" i="18"/>
  <c r="C39" i="18"/>
  <c r="I221" i="5" s="1"/>
  <c r="C40" i="18"/>
  <c r="C41" i="18"/>
  <c r="C42" i="18"/>
  <c r="C43" i="18"/>
  <c r="C44" i="18"/>
  <c r="C45" i="18"/>
  <c r="C46" i="18"/>
  <c r="C47" i="18"/>
  <c r="C48" i="18"/>
  <c r="C49" i="18"/>
  <c r="C50" i="18"/>
  <c r="I673" i="5" s="1"/>
  <c r="C51" i="18"/>
  <c r="C52" i="18"/>
  <c r="C53" i="18"/>
  <c r="I66" i="5" s="1"/>
  <c r="C54" i="18"/>
  <c r="C55" i="18"/>
  <c r="C56" i="18"/>
  <c r="C57" i="18"/>
  <c r="C58" i="18"/>
  <c r="C59" i="18"/>
  <c r="C60" i="18"/>
  <c r="C61" i="18"/>
  <c r="C62" i="18"/>
  <c r="C63" i="18"/>
  <c r="I490" i="5" s="1"/>
  <c r="C64" i="18"/>
  <c r="I481" i="5" s="1"/>
  <c r="C65" i="18"/>
  <c r="C66" i="18"/>
  <c r="C67" i="18"/>
  <c r="C68" i="18"/>
  <c r="C69" i="18"/>
  <c r="C70" i="18"/>
  <c r="C71" i="18"/>
  <c r="C72" i="18"/>
  <c r="C73" i="18"/>
  <c r="C74" i="18"/>
  <c r="C75" i="18"/>
  <c r="C76" i="18"/>
  <c r="C77" i="18"/>
  <c r="C78" i="18"/>
  <c r="C79" i="18"/>
  <c r="C80" i="18"/>
  <c r="C81" i="18"/>
  <c r="C82" i="18"/>
  <c r="C83" i="18"/>
  <c r="C84" i="18"/>
  <c r="C85" i="18"/>
  <c r="I533" i="5" s="1"/>
  <c r="C86" i="18"/>
  <c r="C87" i="18"/>
  <c r="C88" i="18"/>
  <c r="C89" i="18"/>
  <c r="C90" i="18"/>
  <c r="C91" i="18"/>
  <c r="C92" i="18"/>
  <c r="C93" i="18"/>
  <c r="C94" i="18"/>
  <c r="C95" i="18"/>
  <c r="C96" i="18"/>
  <c r="C97" i="18"/>
  <c r="C98" i="18"/>
  <c r="C99" i="18"/>
  <c r="C100" i="18"/>
  <c r="H49" i="6" s="1"/>
  <c r="C101" i="18"/>
  <c r="C102" i="18"/>
  <c r="C103" i="18"/>
  <c r="I1041" i="5" s="1"/>
  <c r="C104" i="18"/>
  <c r="C105" i="18"/>
  <c r="C106" i="18"/>
  <c r="C107" i="18"/>
  <c r="C108" i="18"/>
  <c r="C109" i="18"/>
  <c r="C110" i="18"/>
  <c r="C111" i="18"/>
  <c r="C112" i="18"/>
  <c r="I476" i="5" s="1"/>
  <c r="C113" i="18"/>
  <c r="C114" i="18"/>
  <c r="I474" i="5" s="1"/>
  <c r="C115" i="18"/>
  <c r="C116" i="18"/>
  <c r="C117" i="18"/>
  <c r="C118" i="18"/>
  <c r="C119" i="18"/>
  <c r="C120" i="18"/>
  <c r="C121" i="18"/>
  <c r="C122" i="18"/>
  <c r="C123" i="18"/>
  <c r="C124" i="18"/>
  <c r="C125" i="18"/>
  <c r="C126" i="18"/>
  <c r="C127" i="18"/>
  <c r="C128" i="18"/>
  <c r="I909" i="5" s="1"/>
  <c r="C129" i="18"/>
  <c r="C130" i="18"/>
  <c r="C131" i="18"/>
  <c r="C132" i="18"/>
  <c r="C133" i="18"/>
  <c r="I1812" i="5" s="1"/>
  <c r="C134" i="18"/>
  <c r="I16" i="5" s="1"/>
  <c r="C135" i="18"/>
  <c r="C136" i="18"/>
  <c r="I468" i="5" s="1"/>
  <c r="C137" i="18"/>
  <c r="C138" i="18"/>
  <c r="C139" i="18"/>
  <c r="I766" i="5" s="1"/>
  <c r="C140" i="18"/>
  <c r="C141" i="18"/>
  <c r="C142" i="18"/>
  <c r="C143" i="18"/>
  <c r="C144" i="18"/>
  <c r="I676" i="5" s="1"/>
  <c r="C145" i="18"/>
  <c r="C146" i="18"/>
  <c r="C147" i="18"/>
  <c r="C148" i="18"/>
  <c r="I1674" i="5" s="1"/>
  <c r="C149" i="18"/>
  <c r="C150" i="18"/>
  <c r="I957" i="5" s="1"/>
  <c r="C151" i="18"/>
  <c r="C152" i="18"/>
  <c r="C153" i="18"/>
  <c r="C154" i="18"/>
  <c r="C155" i="18"/>
  <c r="I1879" i="5" s="1"/>
  <c r="C156" i="18"/>
  <c r="C157" i="18"/>
  <c r="C158" i="18"/>
  <c r="C159" i="18"/>
  <c r="C160" i="18"/>
  <c r="C161" i="18"/>
  <c r="C162" i="18"/>
  <c r="C163" i="18"/>
  <c r="I581" i="5" s="1"/>
  <c r="C164" i="18"/>
  <c r="C165" i="18"/>
  <c r="C166" i="18"/>
  <c r="C167" i="18"/>
  <c r="C168" i="18"/>
  <c r="C169" i="18"/>
  <c r="C170" i="18"/>
  <c r="C171" i="18"/>
  <c r="C172" i="18"/>
  <c r="I675" i="5" s="1"/>
  <c r="C173" i="18"/>
  <c r="C174" i="18"/>
  <c r="C175" i="18"/>
  <c r="I184" i="5" s="1"/>
  <c r="C176" i="18"/>
  <c r="C177" i="18"/>
  <c r="C178" i="18"/>
  <c r="C179" i="18"/>
  <c r="C180" i="18"/>
  <c r="C181" i="18"/>
  <c r="I292" i="5" s="1"/>
  <c r="C182" i="18"/>
  <c r="C183" i="18"/>
  <c r="C184" i="18"/>
  <c r="I239" i="5" s="1"/>
  <c r="C185" i="18"/>
  <c r="C186" i="18"/>
  <c r="C187" i="18"/>
  <c r="C188" i="18"/>
  <c r="C189" i="18"/>
  <c r="C190" i="18"/>
  <c r="C191" i="18"/>
  <c r="C192" i="18"/>
  <c r="I472" i="5" s="1"/>
  <c r="C193" i="18"/>
  <c r="I1881" i="5" s="1"/>
  <c r="C194" i="18"/>
  <c r="C195" i="18"/>
  <c r="C196" i="18"/>
  <c r="C197" i="18"/>
  <c r="C198" i="18"/>
  <c r="C199" i="18"/>
  <c r="C200" i="18"/>
  <c r="C201" i="18"/>
  <c r="C202" i="18"/>
  <c r="C203" i="18"/>
  <c r="C204" i="18"/>
  <c r="C205" i="18"/>
  <c r="C206" i="18"/>
  <c r="C207" i="18"/>
  <c r="C208" i="18"/>
  <c r="C209" i="18"/>
  <c r="C210" i="18"/>
  <c r="C211" i="18"/>
  <c r="C212" i="18"/>
  <c r="C213" i="18"/>
  <c r="C214" i="18"/>
  <c r="C215" i="18"/>
  <c r="C216" i="18"/>
  <c r="C217" i="18"/>
  <c r="C218" i="18"/>
  <c r="C219" i="18"/>
  <c r="C220" i="18"/>
  <c r="C221" i="18"/>
  <c r="C2" i="18"/>
  <c r="F194" i="18"/>
  <c r="N212" i="18" l="1"/>
  <c r="N204" i="18"/>
  <c r="N200" i="18"/>
  <c r="N196" i="18"/>
  <c r="N192" i="18"/>
  <c r="N188" i="18"/>
  <c r="M188" i="18"/>
  <c r="N184" i="18"/>
  <c r="M184" i="18"/>
  <c r="N180" i="18"/>
  <c r="M180" i="18"/>
  <c r="N176" i="18"/>
  <c r="M176" i="18"/>
  <c r="N172" i="18"/>
  <c r="M172" i="18"/>
  <c r="N168" i="18"/>
  <c r="M168" i="18"/>
  <c r="N164" i="18"/>
  <c r="M164" i="18"/>
  <c r="N160" i="18"/>
  <c r="M160" i="18"/>
  <c r="N156" i="18"/>
  <c r="M156" i="18"/>
  <c r="N152" i="18"/>
  <c r="M152" i="18"/>
  <c r="N148" i="18"/>
  <c r="M148" i="18"/>
  <c r="N144" i="18"/>
  <c r="M144" i="18"/>
  <c r="N140" i="18"/>
  <c r="M140" i="18"/>
  <c r="N136" i="18"/>
  <c r="M136" i="18"/>
  <c r="N132" i="18"/>
  <c r="M132" i="18"/>
  <c r="N128" i="18"/>
  <c r="M128" i="18"/>
  <c r="N124" i="18"/>
  <c r="M124" i="18"/>
  <c r="N120" i="18"/>
  <c r="M120" i="18"/>
  <c r="N116" i="18"/>
  <c r="M116" i="18"/>
  <c r="N112" i="18"/>
  <c r="M112" i="18"/>
  <c r="N108" i="18"/>
  <c r="M108" i="18"/>
  <c r="N104" i="18"/>
  <c r="M104" i="18"/>
  <c r="N100" i="18"/>
  <c r="M100" i="18"/>
  <c r="N96" i="18"/>
  <c r="M96" i="18"/>
  <c r="N92" i="18"/>
  <c r="M92" i="18"/>
  <c r="N88" i="18"/>
  <c r="M88" i="18"/>
  <c r="N84" i="18"/>
  <c r="M84" i="18"/>
  <c r="N80" i="18"/>
  <c r="M80" i="18"/>
  <c r="N76" i="18"/>
  <c r="M76" i="18"/>
  <c r="N72" i="18"/>
  <c r="M72" i="18"/>
  <c r="N68" i="18"/>
  <c r="M68" i="18"/>
  <c r="N64" i="18"/>
  <c r="M64" i="18"/>
  <c r="N60" i="18"/>
  <c r="M60" i="18"/>
  <c r="N56" i="18"/>
  <c r="M56" i="18"/>
  <c r="N52" i="18"/>
  <c r="M52" i="18"/>
  <c r="N48" i="18"/>
  <c r="M48" i="18"/>
  <c r="N44" i="18"/>
  <c r="M44" i="18"/>
  <c r="N40" i="18"/>
  <c r="M40" i="18"/>
  <c r="N36" i="18"/>
  <c r="M36" i="18"/>
  <c r="N32" i="18"/>
  <c r="M32" i="18"/>
  <c r="N28" i="18"/>
  <c r="M28" i="18"/>
  <c r="N24" i="18"/>
  <c r="M24" i="18"/>
  <c r="N20" i="18"/>
  <c r="M20" i="18"/>
  <c r="N16" i="18"/>
  <c r="M16" i="18"/>
  <c r="N12" i="18"/>
  <c r="M12" i="18"/>
  <c r="N8" i="18"/>
  <c r="M8" i="18"/>
  <c r="N4" i="18"/>
  <c r="M4" i="18"/>
  <c r="N220" i="18"/>
  <c r="M220" i="18"/>
  <c r="N216" i="18"/>
  <c r="M216" i="18"/>
  <c r="N208" i="18"/>
  <c r="N219" i="18"/>
  <c r="M219" i="18"/>
  <c r="N215" i="18"/>
  <c r="M215" i="18"/>
  <c r="N211" i="18"/>
  <c r="N207" i="18"/>
  <c r="N203" i="18"/>
  <c r="M203" i="18"/>
  <c r="N199" i="18"/>
  <c r="N195" i="18"/>
  <c r="M195" i="18"/>
  <c r="N191" i="18"/>
  <c r="M191" i="18"/>
  <c r="N187" i="18"/>
  <c r="M187" i="18"/>
  <c r="N183" i="18"/>
  <c r="M183" i="18"/>
  <c r="N179" i="18"/>
  <c r="M179" i="18"/>
  <c r="N175" i="18"/>
  <c r="M175" i="18"/>
  <c r="N171" i="18"/>
  <c r="M171" i="18"/>
  <c r="N167" i="18"/>
  <c r="M167" i="18"/>
  <c r="N163" i="18"/>
  <c r="M163" i="18"/>
  <c r="N159" i="18"/>
  <c r="M159" i="18"/>
  <c r="N155" i="18"/>
  <c r="M155" i="18"/>
  <c r="N151" i="18"/>
  <c r="M151" i="18"/>
  <c r="N147" i="18"/>
  <c r="M147" i="18"/>
  <c r="N143" i="18"/>
  <c r="M143" i="18"/>
  <c r="N139" i="18"/>
  <c r="M139" i="18"/>
  <c r="N135" i="18"/>
  <c r="M135" i="18"/>
  <c r="N131" i="18"/>
  <c r="M131" i="18"/>
  <c r="N127" i="18"/>
  <c r="M127" i="18"/>
  <c r="N123" i="18"/>
  <c r="M123" i="18"/>
  <c r="N119" i="18"/>
  <c r="M119" i="18"/>
  <c r="N115" i="18"/>
  <c r="M115" i="18"/>
  <c r="N111" i="18"/>
  <c r="M111" i="18"/>
  <c r="N107" i="18"/>
  <c r="M107" i="18"/>
  <c r="N103" i="18"/>
  <c r="M103" i="18"/>
  <c r="N99" i="18"/>
  <c r="M99" i="18"/>
  <c r="N95" i="18"/>
  <c r="M95" i="18"/>
  <c r="N91" i="18"/>
  <c r="M91" i="18"/>
  <c r="N87" i="18"/>
  <c r="M87" i="18"/>
  <c r="N83" i="18"/>
  <c r="M83" i="18"/>
  <c r="N79" i="18"/>
  <c r="M79" i="18"/>
  <c r="N75" i="18"/>
  <c r="M75" i="18"/>
  <c r="N71" i="18"/>
  <c r="M71" i="18"/>
  <c r="N67" i="18"/>
  <c r="M67" i="18"/>
  <c r="N63" i="18"/>
  <c r="M63" i="18"/>
  <c r="N59" i="18"/>
  <c r="M59" i="18"/>
  <c r="N55" i="18"/>
  <c r="M55" i="18"/>
  <c r="N51" i="18"/>
  <c r="M51" i="18"/>
  <c r="N47" i="18"/>
  <c r="M47" i="18"/>
  <c r="N43" i="18"/>
  <c r="M43" i="18"/>
  <c r="N39" i="18"/>
  <c r="M39" i="18"/>
  <c r="N35" i="18"/>
  <c r="M35" i="18"/>
  <c r="N31" i="18"/>
  <c r="M31" i="18"/>
  <c r="N27" i="18"/>
  <c r="M27" i="18"/>
  <c r="N23" i="18"/>
  <c r="M23" i="18"/>
  <c r="N19" i="18"/>
  <c r="M19" i="18"/>
  <c r="N15" i="18"/>
  <c r="M15" i="18"/>
  <c r="N11" i="18"/>
  <c r="M11" i="18"/>
  <c r="N7" i="18"/>
  <c r="M7" i="18"/>
  <c r="N3" i="18"/>
  <c r="M3" i="18"/>
  <c r="L2" i="18"/>
  <c r="N218" i="18"/>
  <c r="M218" i="18"/>
  <c r="N214" i="18"/>
  <c r="N210" i="18"/>
  <c r="M210" i="18"/>
  <c r="N206" i="18"/>
  <c r="N202" i="18"/>
  <c r="M202" i="18"/>
  <c r="N198" i="18"/>
  <c r="N194" i="18"/>
  <c r="M194" i="18"/>
  <c r="N190" i="18"/>
  <c r="M190" i="18"/>
  <c r="N186" i="18"/>
  <c r="M186" i="18"/>
  <c r="N182" i="18"/>
  <c r="M182" i="18"/>
  <c r="N178" i="18"/>
  <c r="M178" i="18"/>
  <c r="N174" i="18"/>
  <c r="M174" i="18"/>
  <c r="N170" i="18"/>
  <c r="M170" i="18"/>
  <c r="N166" i="18"/>
  <c r="M166" i="18"/>
  <c r="N162" i="18"/>
  <c r="M162" i="18"/>
  <c r="N158" i="18"/>
  <c r="M158" i="18"/>
  <c r="N154" i="18"/>
  <c r="M154" i="18"/>
  <c r="N150" i="18"/>
  <c r="M150" i="18"/>
  <c r="N146" i="18"/>
  <c r="M146" i="18"/>
  <c r="N142" i="18"/>
  <c r="M142" i="18"/>
  <c r="N138" i="18"/>
  <c r="M138" i="18"/>
  <c r="N134" i="18"/>
  <c r="M134" i="18"/>
  <c r="N130" i="18"/>
  <c r="M130" i="18"/>
  <c r="N126" i="18"/>
  <c r="M126" i="18"/>
  <c r="N122" i="18"/>
  <c r="M122" i="18"/>
  <c r="N118" i="18"/>
  <c r="M118" i="18"/>
  <c r="N114" i="18"/>
  <c r="M114" i="18"/>
  <c r="N110" i="18"/>
  <c r="M110" i="18"/>
  <c r="N106" i="18"/>
  <c r="M106" i="18"/>
  <c r="N102" i="18"/>
  <c r="M102" i="18"/>
  <c r="N98" i="18"/>
  <c r="M98" i="18"/>
  <c r="N94" i="18"/>
  <c r="M94" i="18"/>
  <c r="N90" i="18"/>
  <c r="M90" i="18"/>
  <c r="N86" i="18"/>
  <c r="M86" i="18"/>
  <c r="N82" i="18"/>
  <c r="M82" i="18"/>
  <c r="N78" i="18"/>
  <c r="M78" i="18"/>
  <c r="N74" i="18"/>
  <c r="M74" i="18"/>
  <c r="N70" i="18"/>
  <c r="M70" i="18"/>
  <c r="N66" i="18"/>
  <c r="M66" i="18"/>
  <c r="N62" i="18"/>
  <c r="M62" i="18"/>
  <c r="N58" i="18"/>
  <c r="M58" i="18"/>
  <c r="N54" i="18"/>
  <c r="M54" i="18"/>
  <c r="N50" i="18"/>
  <c r="M50" i="18"/>
  <c r="N46" i="18"/>
  <c r="M46" i="18"/>
  <c r="N42" i="18"/>
  <c r="M42" i="18"/>
  <c r="N38" i="18"/>
  <c r="M38" i="18"/>
  <c r="N34" i="18"/>
  <c r="M34" i="18"/>
  <c r="N30" i="18"/>
  <c r="M30" i="18"/>
  <c r="N26" i="18"/>
  <c r="M26" i="18"/>
  <c r="N22" i="18"/>
  <c r="M22" i="18"/>
  <c r="N18" i="18"/>
  <c r="M18" i="18"/>
  <c r="N14" i="18"/>
  <c r="M14" i="18"/>
  <c r="N10" i="18"/>
  <c r="M10" i="18"/>
  <c r="N6" i="18"/>
  <c r="M6" i="18"/>
  <c r="N221" i="18"/>
  <c r="M221" i="18"/>
  <c r="N217" i="18"/>
  <c r="M217" i="18"/>
  <c r="N213" i="18"/>
  <c r="N209" i="18"/>
  <c r="N205" i="18"/>
  <c r="N201" i="18"/>
  <c r="M201" i="18"/>
  <c r="N197" i="18"/>
  <c r="N193" i="18"/>
  <c r="M193" i="18"/>
  <c r="N189" i="18"/>
  <c r="M189" i="18"/>
  <c r="N185" i="18"/>
  <c r="M185" i="18"/>
  <c r="N181" i="18"/>
  <c r="M181" i="18"/>
  <c r="N177" i="18"/>
  <c r="M177" i="18"/>
  <c r="N173" i="18"/>
  <c r="M173" i="18"/>
  <c r="N169" i="18"/>
  <c r="M169" i="18"/>
  <c r="N165" i="18"/>
  <c r="M165" i="18"/>
  <c r="N161" i="18"/>
  <c r="M161" i="18"/>
  <c r="N157" i="18"/>
  <c r="M157" i="18"/>
  <c r="N153" i="18"/>
  <c r="M153" i="18"/>
  <c r="N149" i="18"/>
  <c r="M149" i="18"/>
  <c r="N145" i="18"/>
  <c r="M145" i="18"/>
  <c r="N141" i="18"/>
  <c r="M141" i="18"/>
  <c r="N137" i="18"/>
  <c r="M137" i="18"/>
  <c r="N133" i="18"/>
  <c r="M133" i="18"/>
  <c r="N129" i="18"/>
  <c r="M129" i="18"/>
  <c r="N125" i="18"/>
  <c r="M125" i="18"/>
  <c r="N121" i="18"/>
  <c r="M121" i="18"/>
  <c r="N117" i="18"/>
  <c r="M117" i="18"/>
  <c r="N113" i="18"/>
  <c r="M113" i="18"/>
  <c r="N109" i="18"/>
  <c r="M109" i="18"/>
  <c r="N105" i="18"/>
  <c r="M105" i="18"/>
  <c r="N101" i="18"/>
  <c r="M101" i="18"/>
  <c r="N97" i="18"/>
  <c r="M97" i="18"/>
  <c r="N93" i="18"/>
  <c r="M93" i="18"/>
  <c r="N89" i="18"/>
  <c r="M89" i="18"/>
  <c r="N85" i="18"/>
  <c r="M85" i="18"/>
  <c r="N81" i="18"/>
  <c r="M81" i="18"/>
  <c r="N77" i="18"/>
  <c r="M77" i="18"/>
  <c r="N73" i="18"/>
  <c r="M73" i="18"/>
  <c r="N69" i="18"/>
  <c r="M69" i="18"/>
  <c r="N65" i="18"/>
  <c r="M65" i="18"/>
  <c r="N61" i="18"/>
  <c r="M61" i="18"/>
  <c r="N57" i="18"/>
  <c r="M57" i="18"/>
  <c r="N53" i="18"/>
  <c r="M53" i="18"/>
  <c r="N49" i="18"/>
  <c r="M49" i="18"/>
  <c r="N45" i="18"/>
  <c r="M45" i="18"/>
  <c r="N41" i="18"/>
  <c r="M41" i="18"/>
  <c r="N37" i="18"/>
  <c r="M37" i="18"/>
  <c r="N33" i="18"/>
  <c r="M33" i="18"/>
  <c r="N29" i="18"/>
  <c r="M29" i="18"/>
  <c r="N25" i="18"/>
  <c r="M25" i="18"/>
  <c r="N21" i="18"/>
  <c r="M21" i="18"/>
  <c r="N17" i="18"/>
  <c r="M17" i="18"/>
  <c r="N13" i="18"/>
  <c r="M13" i="18"/>
  <c r="N9" i="18"/>
  <c r="M9" i="18"/>
  <c r="N5" i="18"/>
  <c r="M5" i="18"/>
  <c r="L213" i="18"/>
  <c r="M213" i="18" s="1"/>
  <c r="H40" i="6"/>
  <c r="D35" i="2"/>
  <c r="C35" i="2"/>
  <c r="L209" i="18"/>
  <c r="M209" i="18" s="1"/>
  <c r="I718" i="5"/>
  <c r="I926" i="5"/>
  <c r="I520" i="5"/>
  <c r="H33" i="6"/>
  <c r="I282" i="5"/>
  <c r="H39" i="6"/>
  <c r="I655" i="5"/>
  <c r="I502" i="5"/>
  <c r="I512" i="5"/>
  <c r="I764" i="5"/>
  <c r="I280" i="5"/>
  <c r="H26" i="6"/>
  <c r="I1803" i="5"/>
  <c r="H30" i="6"/>
  <c r="I278" i="5"/>
  <c r="I275" i="5"/>
  <c r="H31" i="6"/>
  <c r="I1686" i="5"/>
  <c r="H51" i="6"/>
  <c r="I283" i="5"/>
  <c r="I665" i="5"/>
  <c r="I2347" i="5"/>
  <c r="I1967" i="5"/>
  <c r="I1887" i="5"/>
  <c r="H48" i="6"/>
  <c r="H35" i="6"/>
  <c r="I5" i="5"/>
  <c r="I272" i="5"/>
  <c r="I717" i="5"/>
  <c r="H42" i="6"/>
  <c r="I1069" i="5"/>
  <c r="H29" i="6"/>
  <c r="I273" i="5"/>
  <c r="H37" i="6"/>
  <c r="I1691" i="5"/>
  <c r="I19" i="5"/>
  <c r="I499" i="5"/>
  <c r="I574" i="5"/>
  <c r="H61" i="6"/>
  <c r="I2153" i="5"/>
  <c r="I284" i="5"/>
  <c r="H44" i="6"/>
  <c r="I620" i="5"/>
  <c r="I281" i="5"/>
  <c r="H56" i="6"/>
  <c r="I741" i="5"/>
  <c r="H41" i="6"/>
  <c r="I693" i="5"/>
  <c r="I271" i="5"/>
  <c r="H32" i="6"/>
  <c r="I285" i="5"/>
  <c r="B24" i="1"/>
  <c r="L197" i="18"/>
  <c r="M197" i="18" s="1"/>
  <c r="L206" i="18"/>
  <c r="M206" i="18" s="1"/>
  <c r="L205" i="18"/>
  <c r="M205" i="18" s="1"/>
  <c r="G21" i="4"/>
  <c r="L214" i="18"/>
  <c r="M214" i="18" s="1"/>
  <c r="G13" i="4"/>
  <c r="G37" i="4"/>
  <c r="G31" i="4"/>
  <c r="G83" i="4"/>
  <c r="G14" i="4"/>
  <c r="G10" i="4"/>
  <c r="G12" i="4"/>
  <c r="G64" i="4"/>
  <c r="G20" i="4"/>
  <c r="G18" i="4"/>
  <c r="H23" i="6"/>
  <c r="H21" i="6"/>
  <c r="H22" i="6"/>
  <c r="H6" i="6"/>
  <c r="H10" i="6"/>
  <c r="H14" i="6"/>
  <c r="H18" i="6"/>
  <c r="H7" i="6"/>
  <c r="H11" i="6"/>
  <c r="H15" i="6"/>
  <c r="H5" i="6"/>
  <c r="H17" i="6"/>
  <c r="H8" i="6"/>
  <c r="H12" i="6"/>
  <c r="H16" i="6"/>
  <c r="H9" i="6"/>
  <c r="H13" i="6"/>
  <c r="L199" i="18"/>
  <c r="M199" i="18" s="1"/>
  <c r="L198" i="18"/>
  <c r="M198" i="18" s="1"/>
  <c r="B38" i="2"/>
  <c r="B37" i="2"/>
  <c r="J2" i="18"/>
  <c r="B22" i="1"/>
  <c r="B26" i="1"/>
  <c r="B25" i="1"/>
  <c r="B23" i="1"/>
  <c r="L204" i="18"/>
  <c r="M204" i="18" s="1"/>
  <c r="L200" i="18"/>
  <c r="M200" i="18" s="1"/>
  <c r="L196" i="18"/>
  <c r="M196" i="18" s="1"/>
  <c r="L192" i="18"/>
  <c r="M192" i="18" s="1"/>
  <c r="L211" i="18"/>
  <c r="M211" i="18" s="1"/>
  <c r="L207" i="18"/>
  <c r="M207" i="18" s="1"/>
  <c r="L212" i="18"/>
  <c r="M212" i="18" s="1"/>
  <c r="L208" i="18"/>
  <c r="M208" i="18" s="1"/>
  <c r="N2" i="18"/>
  <c r="F6" i="18"/>
  <c r="F36" i="18"/>
  <c r="F32" i="18"/>
  <c r="F28" i="18"/>
  <c r="F24" i="18"/>
  <c r="F20" i="18"/>
  <c r="F16" i="18"/>
  <c r="F12" i="18"/>
  <c r="F8" i="18"/>
  <c r="F4" i="18"/>
  <c r="F219" i="18"/>
  <c r="F214" i="18"/>
  <c r="F206" i="18"/>
  <c r="F198" i="18"/>
  <c r="F190" i="18"/>
  <c r="F182" i="18"/>
  <c r="F174" i="18"/>
  <c r="F166" i="18"/>
  <c r="F158" i="18"/>
  <c r="F150" i="18"/>
  <c r="F142" i="18"/>
  <c r="F134" i="18"/>
  <c r="F126" i="18"/>
  <c r="F118" i="18"/>
  <c r="F110" i="18"/>
  <c r="F102" i="18"/>
  <c r="F94" i="18"/>
  <c r="F86" i="18"/>
  <c r="F78" i="18"/>
  <c r="F70" i="18"/>
  <c r="F62" i="18"/>
  <c r="F54" i="18"/>
  <c r="F46" i="18"/>
  <c r="F38" i="18"/>
  <c r="F27" i="18"/>
  <c r="F17" i="18"/>
  <c r="F211" i="18"/>
  <c r="F207" i="18"/>
  <c r="F203" i="18"/>
  <c r="F199" i="18"/>
  <c r="F195" i="18"/>
  <c r="F191" i="18"/>
  <c r="F187" i="18"/>
  <c r="F183" i="18"/>
  <c r="F179" i="18"/>
  <c r="F175" i="18"/>
  <c r="F171" i="18"/>
  <c r="F167" i="18"/>
  <c r="F163" i="18"/>
  <c r="F159" i="18"/>
  <c r="F155" i="18"/>
  <c r="F151" i="18"/>
  <c r="F147" i="18"/>
  <c r="F143" i="18"/>
  <c r="F139" i="18"/>
  <c r="F135" i="18"/>
  <c r="F131" i="18"/>
  <c r="F127" i="18"/>
  <c r="F123" i="18"/>
  <c r="F119" i="18"/>
  <c r="F115" i="18"/>
  <c r="F111" i="18"/>
  <c r="F107" i="18"/>
  <c r="F103" i="18"/>
  <c r="F99" i="18"/>
  <c r="F95" i="18"/>
  <c r="F91" i="18"/>
  <c r="F87" i="18"/>
  <c r="F83" i="18"/>
  <c r="F79" i="18"/>
  <c r="F75" i="18"/>
  <c r="F71" i="18"/>
  <c r="F67" i="18"/>
  <c r="F63" i="18"/>
  <c r="F59" i="18"/>
  <c r="F55" i="18"/>
  <c r="F51" i="18"/>
  <c r="F47" i="18"/>
  <c r="F43" i="18"/>
  <c r="F39" i="18"/>
  <c r="F31" i="18"/>
  <c r="F23" i="18"/>
  <c r="F15" i="18"/>
  <c r="F7" i="18"/>
  <c r="F218" i="18"/>
  <c r="F212" i="18"/>
  <c r="F204" i="18"/>
  <c r="F196" i="18"/>
  <c r="F188" i="18"/>
  <c r="F180" i="18"/>
  <c r="F172" i="18"/>
  <c r="F164" i="18"/>
  <c r="F156" i="18"/>
  <c r="F148" i="18"/>
  <c r="F140" i="18"/>
  <c r="F132" i="18"/>
  <c r="F124" i="18"/>
  <c r="F116" i="18"/>
  <c r="F108" i="18"/>
  <c r="F100" i="18"/>
  <c r="F92" i="18"/>
  <c r="F84" i="18"/>
  <c r="F76" i="18"/>
  <c r="F68" i="18"/>
  <c r="F60" i="18"/>
  <c r="F52" i="18"/>
  <c r="F44" i="18"/>
  <c r="F35" i="18"/>
  <c r="F25" i="18"/>
  <c r="F14" i="18"/>
  <c r="F3" i="18"/>
  <c r="F34" i="18"/>
  <c r="F26" i="18"/>
  <c r="F18" i="18"/>
  <c r="F10" i="18"/>
  <c r="F2" i="18"/>
  <c r="F216" i="18"/>
  <c r="F210" i="18"/>
  <c r="F202" i="18"/>
  <c r="F186" i="18"/>
  <c r="F178" i="18"/>
  <c r="F170" i="18"/>
  <c r="F162" i="18"/>
  <c r="F154" i="18"/>
  <c r="F146" i="18"/>
  <c r="F138" i="18"/>
  <c r="F130" i="18"/>
  <c r="F122" i="18"/>
  <c r="F114" i="18"/>
  <c r="F106" i="18"/>
  <c r="F98" i="18"/>
  <c r="F90" i="18"/>
  <c r="F82" i="18"/>
  <c r="F74" i="18"/>
  <c r="F66" i="18"/>
  <c r="F58" i="18"/>
  <c r="F50" i="18"/>
  <c r="F42" i="18"/>
  <c r="F33" i="18"/>
  <c r="F22" i="18"/>
  <c r="F11" i="18"/>
  <c r="F221" i="18"/>
  <c r="F217" i="18"/>
  <c r="F213" i="18"/>
  <c r="F209" i="18"/>
  <c r="F205" i="18"/>
  <c r="F201" i="18"/>
  <c r="F197" i="18"/>
  <c r="F193" i="18"/>
  <c r="F189" i="18"/>
  <c r="F185" i="18"/>
  <c r="F181" i="18"/>
  <c r="F177" i="18"/>
  <c r="F173" i="18"/>
  <c r="F169" i="18"/>
  <c r="F165" i="18"/>
  <c r="F161" i="18"/>
  <c r="F157" i="18"/>
  <c r="F153" i="18"/>
  <c r="F149" i="18"/>
  <c r="F145" i="18"/>
  <c r="F141" i="18"/>
  <c r="F137" i="18"/>
  <c r="F133" i="18"/>
  <c r="F129" i="18"/>
  <c r="F125" i="18"/>
  <c r="F121" i="18"/>
  <c r="F117" i="18"/>
  <c r="F113" i="18"/>
  <c r="F109" i="18"/>
  <c r="F105" i="18"/>
  <c r="F101" i="18"/>
  <c r="F97" i="18"/>
  <c r="F93" i="18"/>
  <c r="F89" i="18"/>
  <c r="F85" i="18"/>
  <c r="F81" i="18"/>
  <c r="F77" i="18"/>
  <c r="F73" i="18"/>
  <c r="F69" i="18"/>
  <c r="F65" i="18"/>
  <c r="F61" i="18"/>
  <c r="F57" i="18"/>
  <c r="F53" i="18"/>
  <c r="F49" i="18"/>
  <c r="F45" i="18"/>
  <c r="F41" i="18"/>
  <c r="F37" i="18"/>
  <c r="F29" i="18"/>
  <c r="F21" i="18"/>
  <c r="F13" i="18"/>
  <c r="F5" i="18"/>
  <c r="F220" i="18"/>
  <c r="F215" i="18"/>
  <c r="F208" i="18"/>
  <c r="F200" i="18"/>
  <c r="F192" i="18"/>
  <c r="F184" i="18"/>
  <c r="F176" i="18"/>
  <c r="F168" i="18"/>
  <c r="F160" i="18"/>
  <c r="F152" i="18"/>
  <c r="F144" i="18"/>
  <c r="F136" i="18"/>
  <c r="F128" i="18"/>
  <c r="F120" i="18"/>
  <c r="F112" i="18"/>
  <c r="F104" i="18"/>
  <c r="F96" i="18"/>
  <c r="F88" i="18"/>
  <c r="F80" i="18"/>
  <c r="F72" i="18"/>
  <c r="F64" i="18"/>
  <c r="F56" i="18"/>
  <c r="F48" i="18"/>
  <c r="F40" i="18"/>
  <c r="F30" i="18"/>
  <c r="F19" i="18"/>
  <c r="F9" i="18"/>
  <c r="B53" i="7"/>
  <c r="F22" i="7"/>
  <c r="D24" i="3"/>
  <c r="C24" i="3"/>
  <c r="M2" i="18" l="1"/>
  <c r="B35" i="2"/>
  <c r="B36" i="2"/>
  <c r="D36" i="2"/>
  <c r="C36" i="2"/>
  <c r="B31" i="2"/>
  <c r="D30" i="2"/>
  <c r="D31" i="2"/>
  <c r="C30" i="2"/>
  <c r="C31" i="2"/>
  <c r="B30" i="2"/>
  <c r="G24" i="3" l="1"/>
  <c r="F24" i="3"/>
  <c r="E24" i="3"/>
  <c r="G18" i="3"/>
  <c r="F18" i="3"/>
  <c r="E18" i="3"/>
  <c r="D18" i="3"/>
</calcChain>
</file>

<file path=xl/comments1.xml><?xml version="1.0" encoding="utf-8"?>
<comments xmlns="http://schemas.openxmlformats.org/spreadsheetml/2006/main">
  <authors>
    <author>Rios Peraza Gladys Adriana</author>
  </authors>
  <commentList>
    <comment ref="F6" authorId="0" shapeId="0">
      <text>
        <r>
          <rPr>
            <b/>
            <sz val="9"/>
            <color indexed="81"/>
            <rFont val="Tahoma"/>
            <family val="2"/>
          </rPr>
          <t>Rios Peraza Gladys Adriana:</t>
        </r>
        <r>
          <rPr>
            <sz val="9"/>
            <color indexed="81"/>
            <rFont val="Tahoma"/>
            <family val="2"/>
          </rPr>
          <t xml:space="preserve">
Provisional, hasta conocer el código del INAI
</t>
        </r>
      </text>
    </comment>
  </commentList>
</comments>
</file>

<file path=xl/sharedStrings.xml><?xml version="1.0" encoding="utf-8"?>
<sst xmlns="http://schemas.openxmlformats.org/spreadsheetml/2006/main" count="11157" uniqueCount="3063">
  <si>
    <t>Formato fracción II del lineamiento tercero</t>
  </si>
  <si>
    <t>Normatividad aplicable a Banco de México</t>
  </si>
  <si>
    <t>No especificada</t>
  </si>
  <si>
    <t>Verbal</t>
  </si>
  <si>
    <t>Consulta directa</t>
  </si>
  <si>
    <t>Copia simple</t>
  </si>
  <si>
    <t>Copia Certificada</t>
  </si>
  <si>
    <t>Entrega por Internet (antes a través de INFOMEX)</t>
  </si>
  <si>
    <t>Otro medio</t>
  </si>
  <si>
    <t>Archivo electrónico en disco compacto o versátil digital</t>
  </si>
  <si>
    <t>T o t a l</t>
  </si>
  <si>
    <t xml:space="preserve">Periodo de actualización de la información: trimestral. </t>
  </si>
  <si>
    <t>Área(s) o unidad(es) administrativa(s) que genera(n) o posee(n) la información reportada y son responsables de publicar y actualizar la información: Unidad de Transparencia</t>
  </si>
  <si>
    <t>Formato fracción I del lineamiento tercero</t>
  </si>
  <si>
    <t>Mes 1</t>
  </si>
  <si>
    <t>Mes 2</t>
  </si>
  <si>
    <t>Mes 3</t>
  </si>
  <si>
    <t>Sistema de Solicitudes de la Plataforma Nacional de Transparencia</t>
  </si>
  <si>
    <t xml:space="preserve">Oficina(s) designada(s) para recepción de solicitudes </t>
  </si>
  <si>
    <t>Correo electónico</t>
  </si>
  <si>
    <t>Correo postal</t>
  </si>
  <si>
    <t>Mensajería</t>
  </si>
  <si>
    <t>Telégrafo</t>
  </si>
  <si>
    <t>Verbalmente</t>
  </si>
  <si>
    <t>Telefóno</t>
  </si>
  <si>
    <t>Otro</t>
  </si>
  <si>
    <t>Atención de las solicitudes de información</t>
  </si>
  <si>
    <t>Atendidas de forma integral</t>
  </si>
  <si>
    <t>En trámite</t>
  </si>
  <si>
    <t>Se efectuó un requerimiento de información adicional</t>
  </si>
  <si>
    <t>Desechadas por falta de respuesta al requerimiento de información adicional</t>
  </si>
  <si>
    <t>Formato fracción III del lineamiento tercero</t>
  </si>
  <si>
    <t>Promedio en días hábiles del total de respuestas</t>
  </si>
  <si>
    <t>Turnadas a otra autoridad por ser de su competencia*</t>
  </si>
  <si>
    <t>Improcedentes</t>
  </si>
  <si>
    <t xml:space="preserve">     La solicitud no corresponde al marco de la Ley</t>
  </si>
  <si>
    <t xml:space="preserve">     No se dará trámite a la solicitud </t>
  </si>
  <si>
    <t xml:space="preserve">La información está disponible públicamente** </t>
  </si>
  <si>
    <t xml:space="preserve">Entrega de información en medio electrónico** </t>
  </si>
  <si>
    <t xml:space="preserve">Negativa por ser reservada o confidencial </t>
  </si>
  <si>
    <t xml:space="preserve">     Total</t>
  </si>
  <si>
    <t xml:space="preserve">     Parcial</t>
  </si>
  <si>
    <t>Inexistencia de la información solicitada</t>
  </si>
  <si>
    <t>Notificación</t>
  </si>
  <si>
    <t xml:space="preserve">     De disponibilidad de información </t>
  </si>
  <si>
    <t xml:space="preserve">     De envío</t>
  </si>
  <si>
    <t xml:space="preserve">     De lugar y fecha de entrega </t>
  </si>
  <si>
    <t>Solicitudes en proceso</t>
  </si>
  <si>
    <t>Con prórroga</t>
  </si>
  <si>
    <t>Información adicional</t>
  </si>
  <si>
    <t>Con pago realizado</t>
  </si>
  <si>
    <t>En espera de forma de entrega</t>
  </si>
  <si>
    <t>*   En cuyo caso de brinda una orientación al solitante para que presente su solicitud de información ante la autoridad competente.</t>
  </si>
  <si>
    <t>** Tanto entregar la información al solicitante en medio electrónico, como indicarle en dónde puede consultarla, se pueden considerar como la mejor forma de responder o contestar, más allá de la atención de las solicitudes que otorguen los sujetos obligados, toda vez que, sobre todo cuando se utiliza las tecnologías de la información y comunicación, por ser el medio más rápido y económico.</t>
  </si>
  <si>
    <t>Formato fracción IV del lineamiento tercero</t>
  </si>
  <si>
    <t xml:space="preserve">Temáticas de las solicitudes </t>
  </si>
  <si>
    <t xml:space="preserve">Número de solicitudes información 
</t>
  </si>
  <si>
    <t>% del total ingresado</t>
  </si>
  <si>
    <t xml:space="preserve"> de información pública</t>
  </si>
  <si>
    <t>Estructura orgánica</t>
  </si>
  <si>
    <t>a) Organigrama</t>
  </si>
  <si>
    <t>b) Directorio</t>
  </si>
  <si>
    <t>c) Vacantes</t>
  </si>
  <si>
    <t>d) Otros*</t>
  </si>
  <si>
    <t>Remuneraciones</t>
  </si>
  <si>
    <t>a) Sueldos</t>
  </si>
  <si>
    <t xml:space="preserve">b) Prestaciones de servidores públicos </t>
  </si>
  <si>
    <t>c) Otros*</t>
  </si>
  <si>
    <t>Información generada o administrada por el sujeto obligado</t>
  </si>
  <si>
    <t>a) Trámites</t>
  </si>
  <si>
    <t>b) Concesiones</t>
  </si>
  <si>
    <t>c) Estadísticas</t>
  </si>
  <si>
    <t>d) Resultados de encuestas</t>
  </si>
  <si>
    <t>e) Marco Jurídico</t>
  </si>
  <si>
    <t>f) Presupuesto o avance financiero</t>
  </si>
  <si>
    <t>g) Otros</t>
  </si>
  <si>
    <t>Programas de subsidio</t>
  </si>
  <si>
    <t>a) Diseño y planeación</t>
  </si>
  <si>
    <t>b) Presupuesto o avance financiero</t>
  </si>
  <si>
    <t>c) Criterios de acceso y esquema de operación</t>
  </si>
  <si>
    <t>d) Padrón de beneficiarios</t>
  </si>
  <si>
    <t>e) Resultados, indicadores de impacto, informes, evaluaciones</t>
  </si>
  <si>
    <t>f) Otros*</t>
  </si>
  <si>
    <t xml:space="preserve">Actividades de la institución </t>
  </si>
  <si>
    <t>a) Programa de trabajo</t>
  </si>
  <si>
    <t>b) Resultados de actividades sustantivas</t>
  </si>
  <si>
    <t>c) Agenda de servidores públicos</t>
  </si>
  <si>
    <t>Información referente a contratos celebrados</t>
  </si>
  <si>
    <t>a) Obras públicas</t>
  </si>
  <si>
    <t>b) Bienes adquiridos</t>
  </si>
  <si>
    <t>c) Servicios contratados</t>
  </si>
  <si>
    <t>d) Bienes arrendados</t>
  </si>
  <si>
    <t>e) Licitaciones</t>
  </si>
  <si>
    <t>Gastos</t>
  </si>
  <si>
    <t>a) Gastos operativos</t>
  </si>
  <si>
    <t>b) Gastos administrativos</t>
  </si>
  <si>
    <t xml:space="preserve">c) Gastos de representación </t>
  </si>
  <si>
    <t>Auditorias al ejercicio presupuestal</t>
  </si>
  <si>
    <t>a) Resultados</t>
  </si>
  <si>
    <t xml:space="preserve">b) Avance de recomendaciones </t>
  </si>
  <si>
    <t>Datos personales</t>
  </si>
  <si>
    <t>a) Datos personales</t>
  </si>
  <si>
    <t>b) ¿Recibió alguna solicitud referente a expediente clínico o médico?</t>
  </si>
  <si>
    <t>c) ¿Tuvo requerimientos en torno al expediente laboral?</t>
  </si>
  <si>
    <t>Igualdad de Género</t>
  </si>
  <si>
    <t>a) Programas de apoyo a mujeres</t>
  </si>
  <si>
    <t>b) Salud de la mujer</t>
  </si>
  <si>
    <t>c) Violencia de género</t>
  </si>
  <si>
    <t>d) Discriminación laboral</t>
  </si>
  <si>
    <t>e) Mujeres empresarias</t>
  </si>
  <si>
    <t>e) Otros*</t>
  </si>
  <si>
    <t>Seguridad Nacional</t>
  </si>
  <si>
    <t>a) Estrategias de seguridad nacional</t>
  </si>
  <si>
    <t>b) Instalaciones Estratégicas</t>
  </si>
  <si>
    <t>c) Operación de instituciones</t>
  </si>
  <si>
    <t>d) Adquisiciones</t>
  </si>
  <si>
    <t>e) Documentos oficiales</t>
  </si>
  <si>
    <t>f) Normas</t>
  </si>
  <si>
    <t>g) Otros*</t>
  </si>
  <si>
    <t>Violaciones a Derechos Humanos</t>
  </si>
  <si>
    <t>a) Desaparición forzada</t>
  </si>
  <si>
    <t>b) Tortura</t>
  </si>
  <si>
    <t>c) Libertad de expresión</t>
  </si>
  <si>
    <t>d) Masacres</t>
  </si>
  <si>
    <t>e) Casos específicos de violaciones a derechos humanos</t>
  </si>
  <si>
    <t>f) Acceso a la justicia</t>
  </si>
  <si>
    <t>Otros Rubros</t>
  </si>
  <si>
    <t>a) Comunidades indígenas</t>
  </si>
  <si>
    <t>b) Medio ambiente</t>
  </si>
  <si>
    <t>c) Programas Sociales</t>
  </si>
  <si>
    <t>h)  Otros*</t>
  </si>
  <si>
    <t>Otros Rubros Generales</t>
  </si>
  <si>
    <t>a) Mal capturadas o repetidas</t>
  </si>
  <si>
    <t>b) No es competencia de la unidad</t>
  </si>
  <si>
    <t>Preguntas frecuentes</t>
  </si>
  <si>
    <t>a) Pregunta más frecuente</t>
  </si>
  <si>
    <t>b) Segunda pregunta más frecuente</t>
  </si>
  <si>
    <t>c) Tercera pregunta más frecuente</t>
  </si>
  <si>
    <t>d) Cuarta pregunta más frecuente</t>
  </si>
  <si>
    <t xml:space="preserve">* Se registrarán las solicitudes en el inciso "otros" cuando en el rubro relacionado no se encuentre un inciso que se adecue a la naturaleza de la solicitud. En caso de que se considere necesario, ya sea por nivel de incidencia o importancia del tema, se tendrá la libertad de crear un nuevo inciso. 
En el rubro "OTROS RUBROS GENERALES" se registrarán las solicitudes no contempladas en los rubros mencionados explícitamente en el formato. En caso de que determinado tema se presente más de 10 veces, favor de explicar la naturaleza de la información. </t>
  </si>
  <si>
    <t>Formato fracción V del lineamiento tercero</t>
  </si>
  <si>
    <t>Ubicación geográfica a nivel de país</t>
  </si>
  <si>
    <t>Ubicación geográfica a nivel de entidad federativa en el caso de México</t>
  </si>
  <si>
    <t>Ubicación geográfica a nivel de municipio</t>
  </si>
  <si>
    <t>Número de solicitudes de información</t>
  </si>
  <si>
    <t>% de solicitudes de información respecto del total</t>
  </si>
  <si>
    <t>México</t>
  </si>
  <si>
    <t>Aguascalientes</t>
  </si>
  <si>
    <t>Asientos</t>
  </si>
  <si>
    <t>Calvillo</t>
  </si>
  <si>
    <t>Cosío</t>
  </si>
  <si>
    <t>Jesús María</t>
  </si>
  <si>
    <t>Pabellón de Arteaga</t>
  </si>
  <si>
    <t>Rincón de Romos</t>
  </si>
  <si>
    <t>San José de Gracia</t>
  </si>
  <si>
    <t>Tepezalá</t>
  </si>
  <si>
    <t>El Llano</t>
  </si>
  <si>
    <t>San Francisco de los Romo</t>
  </si>
  <si>
    <t>Baja California</t>
  </si>
  <si>
    <t>Ensenada</t>
  </si>
  <si>
    <t>Mexicali</t>
  </si>
  <si>
    <t>Tecate</t>
  </si>
  <si>
    <t>Tijuana</t>
  </si>
  <si>
    <t>Playas de Rosarito</t>
  </si>
  <si>
    <t>Baja California Sur</t>
  </si>
  <si>
    <t>Comondú</t>
  </si>
  <si>
    <t>Mulegé</t>
  </si>
  <si>
    <t>La Paz</t>
  </si>
  <si>
    <t>Los Cabos</t>
  </si>
  <si>
    <t>Loreto</t>
  </si>
  <si>
    <t>Campeche</t>
  </si>
  <si>
    <t>Calkiní</t>
  </si>
  <si>
    <t>Carmen</t>
  </si>
  <si>
    <t>Champotón</t>
  </si>
  <si>
    <t>Hecelchakán</t>
  </si>
  <si>
    <t>Hopelchén</t>
  </si>
  <si>
    <t>Palizada</t>
  </si>
  <si>
    <t>Tenabo</t>
  </si>
  <si>
    <t>Escárcega</t>
  </si>
  <si>
    <t>Calakmul</t>
  </si>
  <si>
    <t>Candelaria</t>
  </si>
  <si>
    <t>Coahuila de Zaragoza</t>
  </si>
  <si>
    <t>Abasolo</t>
  </si>
  <si>
    <t>Acuña</t>
  </si>
  <si>
    <t>Allende</t>
  </si>
  <si>
    <t>Arteaga</t>
  </si>
  <si>
    <t>Candela</t>
  </si>
  <si>
    <t>Castaños</t>
  </si>
  <si>
    <t>Cuatro Ciénegas</t>
  </si>
  <si>
    <t>Escobedo</t>
  </si>
  <si>
    <t>Francisco I. Madero</t>
  </si>
  <si>
    <t>Frontera</t>
  </si>
  <si>
    <t>General Cepeda</t>
  </si>
  <si>
    <t>Guerrero</t>
  </si>
  <si>
    <t>Hidalgo</t>
  </si>
  <si>
    <t>Jiménez</t>
  </si>
  <si>
    <t>Juárez</t>
  </si>
  <si>
    <t>Lamadrid</t>
  </si>
  <si>
    <t>Matamoros</t>
  </si>
  <si>
    <t>Monclova</t>
  </si>
  <si>
    <t>Morelos</t>
  </si>
  <si>
    <t>Múzquiz</t>
  </si>
  <si>
    <t>Nadadores</t>
  </si>
  <si>
    <t>Nava</t>
  </si>
  <si>
    <t>Ocampo</t>
  </si>
  <si>
    <t>Parras</t>
  </si>
  <si>
    <t>Piedras Negras</t>
  </si>
  <si>
    <t>Progreso</t>
  </si>
  <si>
    <t>Ramos Arizpe</t>
  </si>
  <si>
    <t>Sabinas</t>
  </si>
  <si>
    <t>Sacramento</t>
  </si>
  <si>
    <t>Saltillo</t>
  </si>
  <si>
    <t>San Buenaventura</t>
  </si>
  <si>
    <t>San Juan de Sabinas</t>
  </si>
  <si>
    <t>San Pedro</t>
  </si>
  <si>
    <t>Sierra Mojada</t>
  </si>
  <si>
    <t>Torreón</t>
  </si>
  <si>
    <t>Viesca</t>
  </si>
  <si>
    <t>Villa Unión</t>
  </si>
  <si>
    <t>Zaragoza</t>
  </si>
  <si>
    <t>Colima</t>
  </si>
  <si>
    <t>Armería</t>
  </si>
  <si>
    <t>Comala</t>
  </si>
  <si>
    <t>Coquimatlán</t>
  </si>
  <si>
    <t>Cuauhtémoc</t>
  </si>
  <si>
    <t>Ixtlahuacán</t>
  </si>
  <si>
    <t>Manzanillo</t>
  </si>
  <si>
    <t>Minatitlán</t>
  </si>
  <si>
    <t>Tecomán</t>
  </si>
  <si>
    <t>Villa de Álvarez</t>
  </si>
  <si>
    <t>Chiapas</t>
  </si>
  <si>
    <t>Acacoyagua</t>
  </si>
  <si>
    <t>Acala</t>
  </si>
  <si>
    <t>Acapetahua</t>
  </si>
  <si>
    <t>Altamirano</t>
  </si>
  <si>
    <t>Amatán</t>
  </si>
  <si>
    <t>Amatenango de la Frontera</t>
  </si>
  <si>
    <t>Amatenango del Valle</t>
  </si>
  <si>
    <t>Angel Albino Corzo</t>
  </si>
  <si>
    <t>Arriaga</t>
  </si>
  <si>
    <t>Bejucal de Ocampo</t>
  </si>
  <si>
    <t>Bella Vista</t>
  </si>
  <si>
    <t>Berriozábal</t>
  </si>
  <si>
    <t>Bochil</t>
  </si>
  <si>
    <t>El Bosque</t>
  </si>
  <si>
    <t>Cacahoatán</t>
  </si>
  <si>
    <t>Catazajá</t>
  </si>
  <si>
    <t>Cintalapa</t>
  </si>
  <si>
    <t>Coapilla</t>
  </si>
  <si>
    <t>Comitán de Domínguez</t>
  </si>
  <si>
    <t>La Concordia</t>
  </si>
  <si>
    <t>Copainalá</t>
  </si>
  <si>
    <t>Chalchihuitán</t>
  </si>
  <si>
    <t>Chamula</t>
  </si>
  <si>
    <t>Chanal</t>
  </si>
  <si>
    <t>Chapultenango</t>
  </si>
  <si>
    <t>Chenalhó</t>
  </si>
  <si>
    <t>Chiapa de Corzo</t>
  </si>
  <si>
    <t>Chiapilla</t>
  </si>
  <si>
    <t>Chicoasén</t>
  </si>
  <si>
    <t>Chicomuselo</t>
  </si>
  <si>
    <t>Chilón</t>
  </si>
  <si>
    <t>Escuintla</t>
  </si>
  <si>
    <t>Francisco León</t>
  </si>
  <si>
    <t>Frontera Comalapa</t>
  </si>
  <si>
    <t>Frontera Hidalgo</t>
  </si>
  <si>
    <t>La Grandeza</t>
  </si>
  <si>
    <t>Huehuetán</t>
  </si>
  <si>
    <t>Huixtán</t>
  </si>
  <si>
    <t>Huitiupán</t>
  </si>
  <si>
    <t>Huixtla</t>
  </si>
  <si>
    <t>La Independencia</t>
  </si>
  <si>
    <t>Ixhuatán</t>
  </si>
  <si>
    <t>Ixtacomitán</t>
  </si>
  <si>
    <t>Ixtapa</t>
  </si>
  <si>
    <t>Ixtapangajoya</t>
  </si>
  <si>
    <t>Jiquipilas</t>
  </si>
  <si>
    <t>Jitotol</t>
  </si>
  <si>
    <t>Larráinzar</t>
  </si>
  <si>
    <t>La Libertad</t>
  </si>
  <si>
    <t>Mapastepec</t>
  </si>
  <si>
    <t>Las Margaritas</t>
  </si>
  <si>
    <t>Mazapa de Madero</t>
  </si>
  <si>
    <t>Mazatán</t>
  </si>
  <si>
    <t>Metapa</t>
  </si>
  <si>
    <t>Mitontic</t>
  </si>
  <si>
    <t>Motozintla</t>
  </si>
  <si>
    <t>Nicolás Ruíz</t>
  </si>
  <si>
    <t>Ocosingo</t>
  </si>
  <si>
    <t>Ocotepec</t>
  </si>
  <si>
    <t>Ocozocoautla de Espinosa</t>
  </si>
  <si>
    <t>Ostuacán</t>
  </si>
  <si>
    <t>Osumacinta</t>
  </si>
  <si>
    <t>Oxchuc</t>
  </si>
  <si>
    <t>Palenque</t>
  </si>
  <si>
    <t>Pantelhó</t>
  </si>
  <si>
    <t>Pantepec</t>
  </si>
  <si>
    <t>Pichucalco</t>
  </si>
  <si>
    <t>Pijijiapan</t>
  </si>
  <si>
    <t>El Porvenir</t>
  </si>
  <si>
    <t>Villa Comaltitlán</t>
  </si>
  <si>
    <t>Pueblo Nuevo Solistahuacán</t>
  </si>
  <si>
    <t>Rayón</t>
  </si>
  <si>
    <t>Reforma</t>
  </si>
  <si>
    <t>Las Rosas</t>
  </si>
  <si>
    <t>Sabanilla</t>
  </si>
  <si>
    <t>Salto de Agua</t>
  </si>
  <si>
    <t>San Cristóbal de las Casas</t>
  </si>
  <si>
    <t>San Fernando</t>
  </si>
  <si>
    <t>Siltepec</t>
  </si>
  <si>
    <t>Simojovel</t>
  </si>
  <si>
    <t>Sitalá</t>
  </si>
  <si>
    <t>Socoltenango</t>
  </si>
  <si>
    <t>Solosuchiapa</t>
  </si>
  <si>
    <t>Soyaló</t>
  </si>
  <si>
    <t>Suchiapa</t>
  </si>
  <si>
    <t>Suchiate</t>
  </si>
  <si>
    <t>Sunuapa</t>
  </si>
  <si>
    <t>Tapachula</t>
  </si>
  <si>
    <t>Tapalapa</t>
  </si>
  <si>
    <t>Tapilula</t>
  </si>
  <si>
    <t>Tecpatán</t>
  </si>
  <si>
    <t>Tenejapa</t>
  </si>
  <si>
    <t>Teopisca</t>
  </si>
  <si>
    <t>Tila</t>
  </si>
  <si>
    <t>Tonalá</t>
  </si>
  <si>
    <t>Totolapa</t>
  </si>
  <si>
    <t>La Trinitaria</t>
  </si>
  <si>
    <t>Tumbalá</t>
  </si>
  <si>
    <t>Tuxtla Gutiérrez</t>
  </si>
  <si>
    <t>Tuxtla Chico</t>
  </si>
  <si>
    <t>Tuzantán</t>
  </si>
  <si>
    <t>Tzimol</t>
  </si>
  <si>
    <t>Unión Juárez</t>
  </si>
  <si>
    <t>Venustiano Carranza</t>
  </si>
  <si>
    <t>Villa Corzo</t>
  </si>
  <si>
    <t>Villaflores</t>
  </si>
  <si>
    <t>Yajalón</t>
  </si>
  <si>
    <t>San Lucas</t>
  </si>
  <si>
    <t>Zinacantán</t>
  </si>
  <si>
    <t>San Juan Cancuc</t>
  </si>
  <si>
    <t>Aldama</t>
  </si>
  <si>
    <t>Benemérito de las Américas</t>
  </si>
  <si>
    <t>Maravilla Tenejapa</t>
  </si>
  <si>
    <t>Marqués de Comillas</t>
  </si>
  <si>
    <t>Montecristo de Guerrero</t>
  </si>
  <si>
    <t>San Andrés Duraznal</t>
  </si>
  <si>
    <t>Santiago el Pinar</t>
  </si>
  <si>
    <t>Chihuahua</t>
  </si>
  <si>
    <t>Ahumada</t>
  </si>
  <si>
    <t>Aquiles Serdán</t>
  </si>
  <si>
    <t>Ascensión</t>
  </si>
  <si>
    <t>Bachíniva</t>
  </si>
  <si>
    <t>Balleza</t>
  </si>
  <si>
    <t>Batopilas</t>
  </si>
  <si>
    <t>Bocoyna</t>
  </si>
  <si>
    <t>Buenaventura</t>
  </si>
  <si>
    <t>Camargo</t>
  </si>
  <si>
    <t>Carichí</t>
  </si>
  <si>
    <t>Casas Grandes</t>
  </si>
  <si>
    <t>Coronado</t>
  </si>
  <si>
    <t>Coyame del Sotol</t>
  </si>
  <si>
    <t>La Cruz</t>
  </si>
  <si>
    <t>Cusihuiriachi</t>
  </si>
  <si>
    <t>Chínipas</t>
  </si>
  <si>
    <t>Delicias</t>
  </si>
  <si>
    <t>Dr. Belisario Domínguez</t>
  </si>
  <si>
    <t>Galeana</t>
  </si>
  <si>
    <t>Santa Isabel</t>
  </si>
  <si>
    <t>Gómez Farías</t>
  </si>
  <si>
    <t>Gran Morelos</t>
  </si>
  <si>
    <t>Guachochi</t>
  </si>
  <si>
    <t>Guadalupe</t>
  </si>
  <si>
    <t>Guadalupe y Calvo</t>
  </si>
  <si>
    <t>Guazapares</t>
  </si>
  <si>
    <t>Hidalgo del Parral</t>
  </si>
  <si>
    <t>Huejotitán</t>
  </si>
  <si>
    <t>Ignacio Zaragoza</t>
  </si>
  <si>
    <t>Janos</t>
  </si>
  <si>
    <t>Julimes</t>
  </si>
  <si>
    <t>López</t>
  </si>
  <si>
    <t>Madera</t>
  </si>
  <si>
    <t>Maguarichi</t>
  </si>
  <si>
    <t>Manuel Benavides</t>
  </si>
  <si>
    <t>Matachí</t>
  </si>
  <si>
    <t>Meoqui</t>
  </si>
  <si>
    <t>Moris</t>
  </si>
  <si>
    <t>Namiquipa</t>
  </si>
  <si>
    <t>Nonoava</t>
  </si>
  <si>
    <t>Nuevo Casas Grandes</t>
  </si>
  <si>
    <t>Ojinaga</t>
  </si>
  <si>
    <t>Praxedis G. Guerrero</t>
  </si>
  <si>
    <t>Riva Palacio</t>
  </si>
  <si>
    <t>Rosales</t>
  </si>
  <si>
    <t>Rosario</t>
  </si>
  <si>
    <t>San Francisco de Borja</t>
  </si>
  <si>
    <t>San Francisco de Conchos</t>
  </si>
  <si>
    <t>San Francisco del Oro</t>
  </si>
  <si>
    <t>Santa Bárbara</t>
  </si>
  <si>
    <t>Satevó</t>
  </si>
  <si>
    <t>Saucillo</t>
  </si>
  <si>
    <t>Temósachic</t>
  </si>
  <si>
    <t>El Tule</t>
  </si>
  <si>
    <t>Urique</t>
  </si>
  <si>
    <t>Uruachi</t>
  </si>
  <si>
    <t>Valle de Zaragoza</t>
  </si>
  <si>
    <t>Ciudad de México</t>
  </si>
  <si>
    <t>Azcapotzalco</t>
  </si>
  <si>
    <t>Coyoacán</t>
  </si>
  <si>
    <t>Cuajimalpa de Morelos</t>
  </si>
  <si>
    <t>Gustavo A. Madero</t>
  </si>
  <si>
    <t>Iztacalco</t>
  </si>
  <si>
    <t>Iztapalapa</t>
  </si>
  <si>
    <t>La Magdalena Contreras</t>
  </si>
  <si>
    <t>Milpa Alta</t>
  </si>
  <si>
    <t>Álvaro Obregón</t>
  </si>
  <si>
    <t>Tláhuac</t>
  </si>
  <si>
    <t>Tlalpan</t>
  </si>
  <si>
    <t>Xochimilco</t>
  </si>
  <si>
    <t>Benito Juárez</t>
  </si>
  <si>
    <t>Miguel Hidalgo</t>
  </si>
  <si>
    <t>Durango</t>
  </si>
  <si>
    <t>Canatlán</t>
  </si>
  <si>
    <t>Canelas</t>
  </si>
  <si>
    <t>Coneto de Comonfort</t>
  </si>
  <si>
    <t>Cuencamé</t>
  </si>
  <si>
    <t>General Simón Bolívar</t>
  </si>
  <si>
    <t>Gómez Palacio</t>
  </si>
  <si>
    <t>Guadalupe Victoria</t>
  </si>
  <si>
    <t>Guanaceví</t>
  </si>
  <si>
    <t>Indé</t>
  </si>
  <si>
    <t>Lerdo</t>
  </si>
  <si>
    <t>Mapimí</t>
  </si>
  <si>
    <t>Mezquital</t>
  </si>
  <si>
    <t>Nazas</t>
  </si>
  <si>
    <t>Nombre de Dios</t>
  </si>
  <si>
    <t>El Oro</t>
  </si>
  <si>
    <t>Otáez</t>
  </si>
  <si>
    <t>Pánuco de Coronado</t>
  </si>
  <si>
    <t>Peñón Blanco</t>
  </si>
  <si>
    <t>Poanas</t>
  </si>
  <si>
    <t>Pueblo Nuevo</t>
  </si>
  <si>
    <t>Rodeo</t>
  </si>
  <si>
    <t>San Bernardo</t>
  </si>
  <si>
    <t>San Dimas</t>
  </si>
  <si>
    <t>San Juan de Guadalupe</t>
  </si>
  <si>
    <t>San Juan del Río</t>
  </si>
  <si>
    <t>San Luis del Cordero</t>
  </si>
  <si>
    <t>San Pedro del Gallo</t>
  </si>
  <si>
    <t>Santa Clara</t>
  </si>
  <si>
    <t>Santiago Papasquiaro</t>
  </si>
  <si>
    <t>Súchil</t>
  </si>
  <si>
    <t>Tamazula</t>
  </si>
  <si>
    <t>Tepehuanes</t>
  </si>
  <si>
    <t>Tlahualilo</t>
  </si>
  <si>
    <t>Topia</t>
  </si>
  <si>
    <t>Vicente Guerrero</t>
  </si>
  <si>
    <t>Nuevo Ideal</t>
  </si>
  <si>
    <t>Guanajuato</t>
  </si>
  <si>
    <t>Acámbaro</t>
  </si>
  <si>
    <t>San Miguel de Allende</t>
  </si>
  <si>
    <t>Apaseo el Alto</t>
  </si>
  <si>
    <t>Apaseo el Grande</t>
  </si>
  <si>
    <t>Atarjea</t>
  </si>
  <si>
    <t>Celaya</t>
  </si>
  <si>
    <t>Manuel Doblado</t>
  </si>
  <si>
    <t>Comonfort</t>
  </si>
  <si>
    <t>Coroneo</t>
  </si>
  <si>
    <t>Cortazar</t>
  </si>
  <si>
    <t>Cuerámaro</t>
  </si>
  <si>
    <t>Doctor Mora</t>
  </si>
  <si>
    <t>Dolores Hidalgo Cuna de la Independencia Nacional</t>
  </si>
  <si>
    <t>Huanímaro</t>
  </si>
  <si>
    <t>Irapuato</t>
  </si>
  <si>
    <t>Jaral del Progreso</t>
  </si>
  <si>
    <t>Jerécuaro</t>
  </si>
  <si>
    <t>León</t>
  </si>
  <si>
    <t>Moroleón</t>
  </si>
  <si>
    <t>Pénjamo</t>
  </si>
  <si>
    <t>Purísima del Rincón</t>
  </si>
  <si>
    <t>Romita</t>
  </si>
  <si>
    <t>Salamanca</t>
  </si>
  <si>
    <t>Salvatierra</t>
  </si>
  <si>
    <t>San Diego de la Unión</t>
  </si>
  <si>
    <t>San Felipe</t>
  </si>
  <si>
    <t>San Francisco del Rincón</t>
  </si>
  <si>
    <t>San José Iturbide</t>
  </si>
  <si>
    <t>San Luis de la Paz</t>
  </si>
  <si>
    <t>Santa Catarina</t>
  </si>
  <si>
    <t>Santa Cruz de Juventino Rosas</t>
  </si>
  <si>
    <t>Santiago Maravatío</t>
  </si>
  <si>
    <t>Silao de la Victoria</t>
  </si>
  <si>
    <t>Tarandacuao</t>
  </si>
  <si>
    <t>Tarimoro</t>
  </si>
  <si>
    <t>Tierra Blanca</t>
  </si>
  <si>
    <t>Uriangato</t>
  </si>
  <si>
    <t>Valle de Santiago</t>
  </si>
  <si>
    <t>Victoria</t>
  </si>
  <si>
    <t>Villagrán</t>
  </si>
  <si>
    <t>Xichú</t>
  </si>
  <si>
    <t>Yuriria</t>
  </si>
  <si>
    <t>Acapulco de Juárez</t>
  </si>
  <si>
    <t>Ahuacuotzingo</t>
  </si>
  <si>
    <t>Ajuchitlán del Progreso</t>
  </si>
  <si>
    <t>Alcozauca de Guerrero</t>
  </si>
  <si>
    <t>Alpoyeca</t>
  </si>
  <si>
    <t>Apaxtla</t>
  </si>
  <si>
    <t>Arcelia</t>
  </si>
  <si>
    <t>Atenango del Río</t>
  </si>
  <si>
    <t>Atlamajalcingo del Monte</t>
  </si>
  <si>
    <t>Atlixtac</t>
  </si>
  <si>
    <t>Atoyac de Álvarez</t>
  </si>
  <si>
    <t>Ayutla de los Libres</t>
  </si>
  <si>
    <t>Azoyú</t>
  </si>
  <si>
    <t>Buenavista de Cuéllar</t>
  </si>
  <si>
    <t>Coahuayutla de José María Izazaga</t>
  </si>
  <si>
    <t>Cocula</t>
  </si>
  <si>
    <t>Copala</t>
  </si>
  <si>
    <t>Copalillo</t>
  </si>
  <si>
    <t>Copanatoyac</t>
  </si>
  <si>
    <t>Coyuca de Benítez</t>
  </si>
  <si>
    <t>Coyuca de Catalán</t>
  </si>
  <si>
    <t>Cuajinicuilapa</t>
  </si>
  <si>
    <t>Cualác</t>
  </si>
  <si>
    <t>Cuautepec</t>
  </si>
  <si>
    <t>Cuetzala del Progreso</t>
  </si>
  <si>
    <t>Cutzamala de Pinzón</t>
  </si>
  <si>
    <t>Chilapa de Álvarez</t>
  </si>
  <si>
    <t>Chilpancingo de los Bravo</t>
  </si>
  <si>
    <t>Florencio Villarreal</t>
  </si>
  <si>
    <t>General Canuto A. Neri</t>
  </si>
  <si>
    <t>General Heliodoro Castillo</t>
  </si>
  <si>
    <t>Huamuxtitlán</t>
  </si>
  <si>
    <t>Huitzuco de los Figueroa</t>
  </si>
  <si>
    <t>Iguala de la Independencia</t>
  </si>
  <si>
    <t>Igualapa</t>
  </si>
  <si>
    <t>Ixcateopan de Cuauhtémoc</t>
  </si>
  <si>
    <t>Zihuatanejo de Azueta</t>
  </si>
  <si>
    <t>Juan R. Escudero</t>
  </si>
  <si>
    <t>Leonardo Bravo</t>
  </si>
  <si>
    <t>Malinaltepec</t>
  </si>
  <si>
    <t>Mártir de Cuilapan</t>
  </si>
  <si>
    <t>Metlatónoc</t>
  </si>
  <si>
    <t>Mochitlán</t>
  </si>
  <si>
    <t>Olinalá</t>
  </si>
  <si>
    <t>Ometepec</t>
  </si>
  <si>
    <t>Pedro Ascencio Alquisiras</t>
  </si>
  <si>
    <t>Petatlán</t>
  </si>
  <si>
    <t>Pilcaya</t>
  </si>
  <si>
    <t>Pungarabato</t>
  </si>
  <si>
    <t>Quechultenango</t>
  </si>
  <si>
    <t>San Luis Acatlán</t>
  </si>
  <si>
    <t>San Marcos</t>
  </si>
  <si>
    <t>San Miguel Totolapan</t>
  </si>
  <si>
    <t>Taxco de Alarcón</t>
  </si>
  <si>
    <t>Tecoanapa</t>
  </si>
  <si>
    <t>Técpan de Galeana</t>
  </si>
  <si>
    <t>Teloloapan</t>
  </si>
  <si>
    <t>Tepecoacuilco de Trujano</t>
  </si>
  <si>
    <t>Tetipac</t>
  </si>
  <si>
    <t>Tixtla de Guerrero</t>
  </si>
  <si>
    <t>Tlacoachistlahuaca</t>
  </si>
  <si>
    <t>Tlacoapa</t>
  </si>
  <si>
    <t>Tlalchapa</t>
  </si>
  <si>
    <t>Tlalixtaquilla de Maldonado</t>
  </si>
  <si>
    <t>Tlapa de Comonfort</t>
  </si>
  <si>
    <t>Tlapehuala</t>
  </si>
  <si>
    <t>La Unión de Isidoro Montes de Oca</t>
  </si>
  <si>
    <t>Xalpatláhuac</t>
  </si>
  <si>
    <t>Xochihuehuetlán</t>
  </si>
  <si>
    <t>Xochistlahuaca</t>
  </si>
  <si>
    <t>Zapotitlán Tablas</t>
  </si>
  <si>
    <t>Zirándaro</t>
  </si>
  <si>
    <t>Zitlala</t>
  </si>
  <si>
    <t>Eduardo Neri</t>
  </si>
  <si>
    <t>Acatepec</t>
  </si>
  <si>
    <t>Marquelia</t>
  </si>
  <si>
    <t>Cochoapa el Grande</t>
  </si>
  <si>
    <t>José Joaquín de Herrera</t>
  </si>
  <si>
    <t>Juchitán</t>
  </si>
  <si>
    <t>Iliatenco</t>
  </si>
  <si>
    <t>Acatlán</t>
  </si>
  <si>
    <t>Acaxochitlán</t>
  </si>
  <si>
    <t>Actopan</t>
  </si>
  <si>
    <t>Agua Blanca de Iturbide</t>
  </si>
  <si>
    <t>Ajacuba</t>
  </si>
  <si>
    <t>Alfajayucan</t>
  </si>
  <si>
    <t>Almoloya</t>
  </si>
  <si>
    <t>Apan</t>
  </si>
  <si>
    <t>El Arenal</t>
  </si>
  <si>
    <t>Atitalaquia</t>
  </si>
  <si>
    <t>Atlapexco</t>
  </si>
  <si>
    <t>Atotonilco el Grande</t>
  </si>
  <si>
    <t>Atotonilco de Tula</t>
  </si>
  <si>
    <t>Calnali</t>
  </si>
  <si>
    <t>Cardonal</t>
  </si>
  <si>
    <t>Cuautepec de Hinojosa</t>
  </si>
  <si>
    <t>Chapantongo</t>
  </si>
  <si>
    <t>Chapulhuacán</t>
  </si>
  <si>
    <t>Chilcuautla</t>
  </si>
  <si>
    <t>Eloxochitlán</t>
  </si>
  <si>
    <t>Emiliano Zapata</t>
  </si>
  <si>
    <t>Epazoyucan</t>
  </si>
  <si>
    <t>Huasca de Ocampo</t>
  </si>
  <si>
    <t>Huautla</t>
  </si>
  <si>
    <t>Huazalingo</t>
  </si>
  <si>
    <t>Huehuetla</t>
  </si>
  <si>
    <t>Huejutla de Reyes</t>
  </si>
  <si>
    <t>Huichapan</t>
  </si>
  <si>
    <t>Ixmiquilpan</t>
  </si>
  <si>
    <t>Jacala de Ledezma</t>
  </si>
  <si>
    <t>Jaltocán</t>
  </si>
  <si>
    <t>Juárez Hidalgo</t>
  </si>
  <si>
    <t>Lolotla</t>
  </si>
  <si>
    <t>Metepec</t>
  </si>
  <si>
    <t>San Agustín Metzquititlán</t>
  </si>
  <si>
    <t>Metztitlán</t>
  </si>
  <si>
    <t>Mineral del Chico</t>
  </si>
  <si>
    <t>Mineral del Monte</t>
  </si>
  <si>
    <t>La Misión</t>
  </si>
  <si>
    <t>Mixquiahuala de Juárez</t>
  </si>
  <si>
    <t>Molango de Escamilla</t>
  </si>
  <si>
    <t>Nicolás Flores</t>
  </si>
  <si>
    <t>Nopala de Villagrán</t>
  </si>
  <si>
    <t>Omitlán de Juárez</t>
  </si>
  <si>
    <t>San Felipe Orizatlán</t>
  </si>
  <si>
    <t>Pacula</t>
  </si>
  <si>
    <t>Pachuca de Soto</t>
  </si>
  <si>
    <t>Pisaflores</t>
  </si>
  <si>
    <t>Progreso de Obregón</t>
  </si>
  <si>
    <t>Mineral de la Reforma</t>
  </si>
  <si>
    <t>San Agustín Tlaxiaca</t>
  </si>
  <si>
    <t>San Bartolo Tutotepec</t>
  </si>
  <si>
    <t>San Salvador</t>
  </si>
  <si>
    <t>Santiago de Anaya</t>
  </si>
  <si>
    <t>Santiago Tulantepec de Lugo Guerrero</t>
  </si>
  <si>
    <t>Singuilucan</t>
  </si>
  <si>
    <t>Tasquillo</t>
  </si>
  <si>
    <t>Tecozautla</t>
  </si>
  <si>
    <t>Tenango de Doria</t>
  </si>
  <si>
    <t>Tepeapulco</t>
  </si>
  <si>
    <t>Tepehuacán de Guerrero</t>
  </si>
  <si>
    <t>Tepeji del Río de Ocampo</t>
  </si>
  <si>
    <t>Tepetitlán</t>
  </si>
  <si>
    <t>Tetepango</t>
  </si>
  <si>
    <t>Villa de Tezontepec</t>
  </si>
  <si>
    <t>Tezontepec de Aldama</t>
  </si>
  <si>
    <t>Tianguistengo</t>
  </si>
  <si>
    <t>Tizayuca</t>
  </si>
  <si>
    <t>Tlahuelilpan</t>
  </si>
  <si>
    <t>Tlahuiltepa</t>
  </si>
  <si>
    <t>Tlanalapa</t>
  </si>
  <si>
    <t>Tlanchinol</t>
  </si>
  <si>
    <t>Tlaxcoapan</t>
  </si>
  <si>
    <t>Tolcayuca</t>
  </si>
  <si>
    <t>Tula de Allende</t>
  </si>
  <si>
    <t>Tulancingo de Bravo</t>
  </si>
  <si>
    <t>Xochiatipan</t>
  </si>
  <si>
    <t>Xochicoatlán</t>
  </si>
  <si>
    <t>Yahualica</t>
  </si>
  <si>
    <t>Zacualtipán de Ángeles</t>
  </si>
  <si>
    <t>Zapotlán de Juárez</t>
  </si>
  <si>
    <t>Zempoala</t>
  </si>
  <si>
    <t>Zimapán</t>
  </si>
  <si>
    <t>Jalisco</t>
  </si>
  <si>
    <t>Acatic</t>
  </si>
  <si>
    <t>Acatlán de Juárez</t>
  </si>
  <si>
    <t>Ahualulco de Mercado</t>
  </si>
  <si>
    <t>Amacueca</t>
  </si>
  <si>
    <t>Amatitán</t>
  </si>
  <si>
    <t>Ameca</t>
  </si>
  <si>
    <t>San Juanito de Escobedo</t>
  </si>
  <si>
    <t>Arandas</t>
  </si>
  <si>
    <t>Atemajac de Brizuela</t>
  </si>
  <si>
    <t>Atengo</t>
  </si>
  <si>
    <t>Atenguillo</t>
  </si>
  <si>
    <t>Atotonilco el Alto</t>
  </si>
  <si>
    <t>Atoyac</t>
  </si>
  <si>
    <t>Autlán de Navarro</t>
  </si>
  <si>
    <t>Ayotlán</t>
  </si>
  <si>
    <t>Ayutla</t>
  </si>
  <si>
    <t>La Barca</t>
  </si>
  <si>
    <t>Bolaños</t>
  </si>
  <si>
    <t>Cabo Corrientes</t>
  </si>
  <si>
    <t>Casimiro Castillo</t>
  </si>
  <si>
    <t>Cihuatlán</t>
  </si>
  <si>
    <t>Zapotlán el Grande</t>
  </si>
  <si>
    <t>Colotlán</t>
  </si>
  <si>
    <t>Concepción de Buenos Aires</t>
  </si>
  <si>
    <t>Cuautitlán de García Barragán</t>
  </si>
  <si>
    <t>Cuautla</t>
  </si>
  <si>
    <t>Cuquío</t>
  </si>
  <si>
    <t>Chapala</t>
  </si>
  <si>
    <t>Chimaltitán</t>
  </si>
  <si>
    <t>Chiquilistlán</t>
  </si>
  <si>
    <t>Degollado</t>
  </si>
  <si>
    <t>Ejutla</t>
  </si>
  <si>
    <t>Encarnación de Díaz</t>
  </si>
  <si>
    <t>Etzatlán</t>
  </si>
  <si>
    <t>El Grullo</t>
  </si>
  <si>
    <t>Guachinango</t>
  </si>
  <si>
    <t>Guadalajara</t>
  </si>
  <si>
    <t>Hostotipaquillo</t>
  </si>
  <si>
    <t>Huejúcar</t>
  </si>
  <si>
    <t>Huejuquilla el Alto</t>
  </si>
  <si>
    <t>La Huerta</t>
  </si>
  <si>
    <t>Ixtlahuacán de los Membrillos</t>
  </si>
  <si>
    <t>Ixtlahuacán del Río</t>
  </si>
  <si>
    <t>Jalostotitlán</t>
  </si>
  <si>
    <t>Jamay</t>
  </si>
  <si>
    <t>Jilotlán de los Dolores</t>
  </si>
  <si>
    <t>Jocotepec</t>
  </si>
  <si>
    <t>Juanacatlán</t>
  </si>
  <si>
    <t>Juchitlán</t>
  </si>
  <si>
    <t>Lagos de Moreno</t>
  </si>
  <si>
    <t>El Limón</t>
  </si>
  <si>
    <t>Magdalena</t>
  </si>
  <si>
    <t>Santa María del Oro</t>
  </si>
  <si>
    <t>La Manzanilla de la Paz</t>
  </si>
  <si>
    <t>Mascota</t>
  </si>
  <si>
    <t>Mazamitla</t>
  </si>
  <si>
    <t>Mexticacán</t>
  </si>
  <si>
    <t>Mezquitic</t>
  </si>
  <si>
    <t>Mixtlán</t>
  </si>
  <si>
    <t>Ocotlán</t>
  </si>
  <si>
    <t>Ojuelos de Jalisco</t>
  </si>
  <si>
    <t>Pihuamo</t>
  </si>
  <si>
    <t>Poncitlán</t>
  </si>
  <si>
    <t>Puerto Vallarta</t>
  </si>
  <si>
    <t>Villa Purificación</t>
  </si>
  <si>
    <t>Quitupan</t>
  </si>
  <si>
    <t>El Salto</t>
  </si>
  <si>
    <t>San Cristóbal de la Barranca</t>
  </si>
  <si>
    <t>San Diego de Alejandría</t>
  </si>
  <si>
    <t>San Juan de los Lagos</t>
  </si>
  <si>
    <t>San Julián</t>
  </si>
  <si>
    <t>San Martín de Bolaños</t>
  </si>
  <si>
    <t>San Martín Hidalgo</t>
  </si>
  <si>
    <t>San Miguel el Alto</t>
  </si>
  <si>
    <t>San Sebastián del Oeste</t>
  </si>
  <si>
    <t>Santa María de los Ángeles</t>
  </si>
  <si>
    <t>Sayula</t>
  </si>
  <si>
    <t>Tala</t>
  </si>
  <si>
    <t>Talpa de Allende</t>
  </si>
  <si>
    <t>Tamazula de Gordiano</t>
  </si>
  <si>
    <t>Tapalpa</t>
  </si>
  <si>
    <t>Tecalitlán</t>
  </si>
  <si>
    <t>Tecolotlán</t>
  </si>
  <si>
    <t>Techaluta de Montenegro</t>
  </si>
  <si>
    <t>Tenamaxtlán</t>
  </si>
  <si>
    <t>Teocaltiche</t>
  </si>
  <si>
    <t>Teocuitatlán de Corona</t>
  </si>
  <si>
    <t>Tepatitlán de Morelos</t>
  </si>
  <si>
    <t>Tequila</t>
  </si>
  <si>
    <t>Teuchitlán</t>
  </si>
  <si>
    <t>Tizapán el Alto</t>
  </si>
  <si>
    <t>Tlajomulco de Zúñiga</t>
  </si>
  <si>
    <t>San Pedro Tlaquepaque</t>
  </si>
  <si>
    <t>Tolimán</t>
  </si>
  <si>
    <t>Tomatlán</t>
  </si>
  <si>
    <t>Tonaya</t>
  </si>
  <si>
    <t>Tonila</t>
  </si>
  <si>
    <t>Totatiche</t>
  </si>
  <si>
    <t>Tototlán</t>
  </si>
  <si>
    <t>Tuxcacuesco</t>
  </si>
  <si>
    <t>Tuxcueca</t>
  </si>
  <si>
    <t>Tuxpan</t>
  </si>
  <si>
    <t>Unión de San Antonio</t>
  </si>
  <si>
    <t>Unión de Tula</t>
  </si>
  <si>
    <t>Valle de Guadalupe</t>
  </si>
  <si>
    <t>Valle de Juárez</t>
  </si>
  <si>
    <t>San Gabriel</t>
  </si>
  <si>
    <t>Villa Corona</t>
  </si>
  <si>
    <t>Villa Guerrero</t>
  </si>
  <si>
    <t>Villa Hidalgo</t>
  </si>
  <si>
    <t>Cañadas de Obregón</t>
  </si>
  <si>
    <t>Yahualica de González Gallo</t>
  </si>
  <si>
    <t>Zacoalco de Torres</t>
  </si>
  <si>
    <t>Zapopan</t>
  </si>
  <si>
    <t>Zapotiltic</t>
  </si>
  <si>
    <t>Zapotitlán de Vadillo</t>
  </si>
  <si>
    <t>Zapotlán del Rey</t>
  </si>
  <si>
    <t>Zapotlanejo</t>
  </si>
  <si>
    <t>San Ignacio Cerro Gordo</t>
  </si>
  <si>
    <t>Acambay de Ruíz Castañeda</t>
  </si>
  <si>
    <t>Acolman</t>
  </si>
  <si>
    <t>Aculco</t>
  </si>
  <si>
    <t>Almoloya de Alquisiras</t>
  </si>
  <si>
    <t>Almoloya de Juárez</t>
  </si>
  <si>
    <t>Almoloya del Río</t>
  </si>
  <si>
    <t>Amanalco</t>
  </si>
  <si>
    <t>Amatepec</t>
  </si>
  <si>
    <t>Amecameca</t>
  </si>
  <si>
    <t>Apaxco</t>
  </si>
  <si>
    <t>Atenco</t>
  </si>
  <si>
    <t>Atizapán</t>
  </si>
  <si>
    <t>Atizapán de Zaragoza</t>
  </si>
  <si>
    <t>Atlacomulco</t>
  </si>
  <si>
    <t>Atlautla</t>
  </si>
  <si>
    <t>Axapusco</t>
  </si>
  <si>
    <t>Ayapango</t>
  </si>
  <si>
    <t>Calimaya</t>
  </si>
  <si>
    <t>Capulhuac</t>
  </si>
  <si>
    <t>Coacalco de Berriozábal</t>
  </si>
  <si>
    <t>Coatepec Harinas</t>
  </si>
  <si>
    <t>Cocotitlán</t>
  </si>
  <si>
    <t>Coyotepec</t>
  </si>
  <si>
    <t>Cuautitlán</t>
  </si>
  <si>
    <t>Chalco</t>
  </si>
  <si>
    <t>Chapa de Mota</t>
  </si>
  <si>
    <t>Chapultepec</t>
  </si>
  <si>
    <t>Chiautla</t>
  </si>
  <si>
    <t>Chicoloapan</t>
  </si>
  <si>
    <t>Chiconcuac</t>
  </si>
  <si>
    <t>Chimalhuacán</t>
  </si>
  <si>
    <t>Donato Guerra</t>
  </si>
  <si>
    <t>Ecatepec de Morelos</t>
  </si>
  <si>
    <t>Ecatzingo</t>
  </si>
  <si>
    <t>Huehuetoca</t>
  </si>
  <si>
    <t>Hueypoxtla</t>
  </si>
  <si>
    <t>Huixquilucan</t>
  </si>
  <si>
    <t>Isidro Fabela</t>
  </si>
  <si>
    <t>Ixtapaluca</t>
  </si>
  <si>
    <t>Ixtapan de la Sal</t>
  </si>
  <si>
    <t>Ixtapan del Oro</t>
  </si>
  <si>
    <t>Ixtlahuaca</t>
  </si>
  <si>
    <t>Xalatlaco</t>
  </si>
  <si>
    <t>Jaltenco</t>
  </si>
  <si>
    <t>Jilotepec</t>
  </si>
  <si>
    <t>Jilotzingo</t>
  </si>
  <si>
    <t>Jiquipilco</t>
  </si>
  <si>
    <t>Jocotitlán</t>
  </si>
  <si>
    <t>Joquicingo</t>
  </si>
  <si>
    <t>Juchitepec</t>
  </si>
  <si>
    <t>Lerma</t>
  </si>
  <si>
    <t>Malinalco</t>
  </si>
  <si>
    <t>Melchor Ocampo</t>
  </si>
  <si>
    <t>Mexicaltzingo</t>
  </si>
  <si>
    <t>Naucalpan de Juárez</t>
  </si>
  <si>
    <t>Nezahualcóyotl</t>
  </si>
  <si>
    <t>Nextlalpan</t>
  </si>
  <si>
    <t>Nicolás Romero</t>
  </si>
  <si>
    <t>Nopaltepec</t>
  </si>
  <si>
    <t>Ocoyoacac</t>
  </si>
  <si>
    <t>Ocuilan</t>
  </si>
  <si>
    <t>Otumba</t>
  </si>
  <si>
    <t>Otzoloapan</t>
  </si>
  <si>
    <t>Otzolotepec</t>
  </si>
  <si>
    <t>Ozumba</t>
  </si>
  <si>
    <t>Papalotla</t>
  </si>
  <si>
    <t>Polotitlán</t>
  </si>
  <si>
    <t>San Antonio la Isla</t>
  </si>
  <si>
    <t>San Felipe del Progreso</t>
  </si>
  <si>
    <t>San Martín de las Pirámides</t>
  </si>
  <si>
    <t>San Mateo Atenco</t>
  </si>
  <si>
    <t>San Simón de Guerrero</t>
  </si>
  <si>
    <t>Santo Tomás</t>
  </si>
  <si>
    <t>Soyaniquilpan de Juárez</t>
  </si>
  <si>
    <t>Sultepec</t>
  </si>
  <si>
    <t>Tecámac</t>
  </si>
  <si>
    <t>Tejupilco</t>
  </si>
  <si>
    <t>Temamatla</t>
  </si>
  <si>
    <t>Temascalapa</t>
  </si>
  <si>
    <t>Temascalcingo</t>
  </si>
  <si>
    <t>Temascaltepec</t>
  </si>
  <si>
    <t>Temoaya</t>
  </si>
  <si>
    <t>Tenancingo</t>
  </si>
  <si>
    <t>Tenango del Aire</t>
  </si>
  <si>
    <t>Tenango del Valle</t>
  </si>
  <si>
    <t>Teoloyucan</t>
  </si>
  <si>
    <t>Teotihuacán</t>
  </si>
  <si>
    <t>Tepetlaoxtoc</t>
  </si>
  <si>
    <t>Tepetlixpa</t>
  </si>
  <si>
    <t>Tepotzotlán</t>
  </si>
  <si>
    <t>Tequixquiac</t>
  </si>
  <si>
    <t>Texcaltitlán</t>
  </si>
  <si>
    <t>Texcalyacac</t>
  </si>
  <si>
    <t>Texcoco</t>
  </si>
  <si>
    <t>Tezoyuca</t>
  </si>
  <si>
    <t>Tianguistenco</t>
  </si>
  <si>
    <t>Timilpan</t>
  </si>
  <si>
    <t>Tlalmanalco</t>
  </si>
  <si>
    <t>Tlalnepantla de Baz</t>
  </si>
  <si>
    <t>Tlatlaya</t>
  </si>
  <si>
    <t>Toluca</t>
  </si>
  <si>
    <t>Tonatico</t>
  </si>
  <si>
    <t>Tultepec</t>
  </si>
  <si>
    <t>Tultitlán</t>
  </si>
  <si>
    <t>Valle de Bravo</t>
  </si>
  <si>
    <t>Villa de Allende</t>
  </si>
  <si>
    <t>Villa del Carbón</t>
  </si>
  <si>
    <t>Villa Victoria</t>
  </si>
  <si>
    <t>Xonacatlán</t>
  </si>
  <si>
    <t>Zacazonapan</t>
  </si>
  <si>
    <t>Zacualpan</t>
  </si>
  <si>
    <t>Zinacantepec</t>
  </si>
  <si>
    <t>Zumpahuacán</t>
  </si>
  <si>
    <t>Zumpango</t>
  </si>
  <si>
    <t>Cuautitlán Izcalli</t>
  </si>
  <si>
    <t>Valle de Chalco Solidaridad</t>
  </si>
  <si>
    <t>Luvianos</t>
  </si>
  <si>
    <t>San José del Rincón</t>
  </si>
  <si>
    <t>Tonanitla</t>
  </si>
  <si>
    <t>Michoacán de Ocampo</t>
  </si>
  <si>
    <t>Acuitzio</t>
  </si>
  <si>
    <t>Aguililla</t>
  </si>
  <si>
    <t>Angamacutiro</t>
  </si>
  <si>
    <t>Angangueo</t>
  </si>
  <si>
    <t>Apatzingán</t>
  </si>
  <si>
    <t>Aporo</t>
  </si>
  <si>
    <t>Aquila</t>
  </si>
  <si>
    <t>Ario</t>
  </si>
  <si>
    <t>Briseñas</t>
  </si>
  <si>
    <t>Buenavista</t>
  </si>
  <si>
    <t>Carácuaro</t>
  </si>
  <si>
    <t>Coahuayana</t>
  </si>
  <si>
    <t>Coalcomán de Vázquez Pallares</t>
  </si>
  <si>
    <t>Coeneo</t>
  </si>
  <si>
    <t>Contepec</t>
  </si>
  <si>
    <t>Copándaro</t>
  </si>
  <si>
    <t>Cotija</t>
  </si>
  <si>
    <t>Cuitzeo</t>
  </si>
  <si>
    <t>Charapan</t>
  </si>
  <si>
    <t>Charo</t>
  </si>
  <si>
    <t>Chavinda</t>
  </si>
  <si>
    <t>Cherán</t>
  </si>
  <si>
    <t>Chilchota</t>
  </si>
  <si>
    <t>Chinicuila</t>
  </si>
  <si>
    <t>Chucándiro</t>
  </si>
  <si>
    <t>Churintzio</t>
  </si>
  <si>
    <t>Churumuco</t>
  </si>
  <si>
    <t>Ecuandureo</t>
  </si>
  <si>
    <t>Epitacio Huerta</t>
  </si>
  <si>
    <t>Erongarícuaro</t>
  </si>
  <si>
    <t>Gabriel Zamora</t>
  </si>
  <si>
    <t>La Huacana</t>
  </si>
  <si>
    <t>Huandacareo</t>
  </si>
  <si>
    <t>Huaniqueo</t>
  </si>
  <si>
    <t>Huetamo</t>
  </si>
  <si>
    <t>Huiramba</t>
  </si>
  <si>
    <t>Indaparapeo</t>
  </si>
  <si>
    <t>Irimbo</t>
  </si>
  <si>
    <t>Ixtlán</t>
  </si>
  <si>
    <t>Jacona</t>
  </si>
  <si>
    <t>Jiquilpan</t>
  </si>
  <si>
    <t>Jungapeo</t>
  </si>
  <si>
    <t>Lagunillas</t>
  </si>
  <si>
    <t>Madero</t>
  </si>
  <si>
    <t>Maravatío</t>
  </si>
  <si>
    <t>Marcos Castellanos</t>
  </si>
  <si>
    <t>Lázaro Cárdenas</t>
  </si>
  <si>
    <t>Morelia</t>
  </si>
  <si>
    <t>Múgica</t>
  </si>
  <si>
    <t>Nahuatzen</t>
  </si>
  <si>
    <t>Nocupétaro</t>
  </si>
  <si>
    <t>Nuevo Parangaricutiro</t>
  </si>
  <si>
    <t>Nuevo Urecho</t>
  </si>
  <si>
    <t>Numarán</t>
  </si>
  <si>
    <t>Pajacuarán</t>
  </si>
  <si>
    <t>Panindícuaro</t>
  </si>
  <si>
    <t>Parácuaro</t>
  </si>
  <si>
    <t>Paracho</t>
  </si>
  <si>
    <t>Pátzcuaro</t>
  </si>
  <si>
    <t>Penjamillo</t>
  </si>
  <si>
    <t>Peribán</t>
  </si>
  <si>
    <t>La Piedad</t>
  </si>
  <si>
    <t>Purépero</t>
  </si>
  <si>
    <t>Puruándiro</t>
  </si>
  <si>
    <t>Queréndaro</t>
  </si>
  <si>
    <t>Quiroga</t>
  </si>
  <si>
    <t>Cojumatlán de Régules</t>
  </si>
  <si>
    <t>Los Reyes</t>
  </si>
  <si>
    <t>Sahuayo</t>
  </si>
  <si>
    <t>Santa Ana Maya</t>
  </si>
  <si>
    <t>Salvador Escalante</t>
  </si>
  <si>
    <t>Senguio</t>
  </si>
  <si>
    <t>Susupuato</t>
  </si>
  <si>
    <t>Tacámbaro</t>
  </si>
  <si>
    <t>Tancítaro</t>
  </si>
  <si>
    <t>Tangamandapio</t>
  </si>
  <si>
    <t>Tangancícuaro</t>
  </si>
  <si>
    <t>Tanhuato</t>
  </si>
  <si>
    <t>Taretan</t>
  </si>
  <si>
    <t>Tarímbaro</t>
  </si>
  <si>
    <t>Tepalcatepec</t>
  </si>
  <si>
    <t>Tingambato</t>
  </si>
  <si>
    <t>Tingüindín</t>
  </si>
  <si>
    <t>Tiquicheo de Nicolás Romero</t>
  </si>
  <si>
    <t>Tlalpujahua</t>
  </si>
  <si>
    <t>Tlazazalca</t>
  </si>
  <si>
    <t>Tocumbo</t>
  </si>
  <si>
    <t>Tumbiscatío</t>
  </si>
  <si>
    <t>Turicato</t>
  </si>
  <si>
    <t>Tuzantla</t>
  </si>
  <si>
    <t>Tzintzuntzan</t>
  </si>
  <si>
    <t>Tzitzio</t>
  </si>
  <si>
    <t>Uruapan</t>
  </si>
  <si>
    <t>Villamar</t>
  </si>
  <si>
    <t>Vista Hermosa</t>
  </si>
  <si>
    <t>Yurécuaro</t>
  </si>
  <si>
    <t>Zacapu</t>
  </si>
  <si>
    <t>Zamora</t>
  </si>
  <si>
    <t>Zináparo</t>
  </si>
  <si>
    <t>Zinapécuaro</t>
  </si>
  <si>
    <t>Ziracuaretiro</t>
  </si>
  <si>
    <t>Zitácuaro</t>
  </si>
  <si>
    <t>José Sixto Verduzco</t>
  </si>
  <si>
    <t>Amacuzac</t>
  </si>
  <si>
    <t>Atlatlahucan</t>
  </si>
  <si>
    <t>Axochiapan</t>
  </si>
  <si>
    <t>Ayala</t>
  </si>
  <si>
    <t>Coatlán del Río</t>
  </si>
  <si>
    <t>Cuernavaca</t>
  </si>
  <si>
    <t>Huitzilac</t>
  </si>
  <si>
    <t>Jantetelco</t>
  </si>
  <si>
    <t>Jiutepec</t>
  </si>
  <si>
    <t>Jojutla</t>
  </si>
  <si>
    <t>Jonacatepec</t>
  </si>
  <si>
    <t>Mazatepec</t>
  </si>
  <si>
    <t>Miacatlán</t>
  </si>
  <si>
    <t>Ocuituco</t>
  </si>
  <si>
    <t>Puente de Ixtla</t>
  </si>
  <si>
    <t>Temixco</t>
  </si>
  <si>
    <t>Tepalcingo</t>
  </si>
  <si>
    <t>Tepoztlán</t>
  </si>
  <si>
    <t>Tetecala</t>
  </si>
  <si>
    <t>Tetela del Volcán</t>
  </si>
  <si>
    <t>Tlalnepantla</t>
  </si>
  <si>
    <t>Tlaltizapán de Zapata</t>
  </si>
  <si>
    <t>Tlaquiltenango</t>
  </si>
  <si>
    <t>Tlayacapan</t>
  </si>
  <si>
    <t>Totolapan</t>
  </si>
  <si>
    <t>Xochitepec</t>
  </si>
  <si>
    <t>Yautepec</t>
  </si>
  <si>
    <t>Yecapixtla</t>
  </si>
  <si>
    <t>Zacatepec</t>
  </si>
  <si>
    <t>Zacualpan de Amilpas</t>
  </si>
  <si>
    <t>Temoac</t>
  </si>
  <si>
    <t>Nayarit</t>
  </si>
  <si>
    <t>Acaponeta</t>
  </si>
  <si>
    <t>Ahuacatlán</t>
  </si>
  <si>
    <t>Amatlán de Cañas</t>
  </si>
  <si>
    <t>Compostela</t>
  </si>
  <si>
    <t>Huajicori</t>
  </si>
  <si>
    <t>Ixtlán del Río</t>
  </si>
  <si>
    <t>Jala</t>
  </si>
  <si>
    <t>Xalisco</t>
  </si>
  <si>
    <t>Del Nayar</t>
  </si>
  <si>
    <t>Rosamorada</t>
  </si>
  <si>
    <t>Ruíz</t>
  </si>
  <si>
    <t>San Blas</t>
  </si>
  <si>
    <t>San Pedro Lagunillas</t>
  </si>
  <si>
    <t>Santiago Ixcuintla</t>
  </si>
  <si>
    <t>Tecuala</t>
  </si>
  <si>
    <t>Tepic</t>
  </si>
  <si>
    <t>La Yesca</t>
  </si>
  <si>
    <t>Bahía de Banderas</t>
  </si>
  <si>
    <t>Nuevo León</t>
  </si>
  <si>
    <t>Agualeguas</t>
  </si>
  <si>
    <t>Los Aldamas</t>
  </si>
  <si>
    <t>Anáhuac</t>
  </si>
  <si>
    <t>Apodaca</t>
  </si>
  <si>
    <t>Aramberri</t>
  </si>
  <si>
    <t>Bustamante</t>
  </si>
  <si>
    <t>Cadereyta Jiménez</t>
  </si>
  <si>
    <t>El Carmen</t>
  </si>
  <si>
    <t>Cerralvo</t>
  </si>
  <si>
    <t>Ciénega de Flores</t>
  </si>
  <si>
    <t>China</t>
  </si>
  <si>
    <t>Doctor Arroyo</t>
  </si>
  <si>
    <t>Doctor Coss</t>
  </si>
  <si>
    <t>Doctor González</t>
  </si>
  <si>
    <t>García</t>
  </si>
  <si>
    <t>San Pedro Garza García</t>
  </si>
  <si>
    <t>General Bravo</t>
  </si>
  <si>
    <t>General Escobedo</t>
  </si>
  <si>
    <t>General Terán</t>
  </si>
  <si>
    <t>General Treviño</t>
  </si>
  <si>
    <t>General Zaragoza</t>
  </si>
  <si>
    <t>General Zuazua</t>
  </si>
  <si>
    <t>Los Herreras</t>
  </si>
  <si>
    <t>Higueras</t>
  </si>
  <si>
    <t>Hualahuises</t>
  </si>
  <si>
    <t>Iturbide</t>
  </si>
  <si>
    <t>Lampazos de Naranjo</t>
  </si>
  <si>
    <t>Linares</t>
  </si>
  <si>
    <t>Marín</t>
  </si>
  <si>
    <t>Mier y Noriega</t>
  </si>
  <si>
    <t>Mina</t>
  </si>
  <si>
    <t>Montemorelos</t>
  </si>
  <si>
    <t>Monterrey</t>
  </si>
  <si>
    <t>Parás</t>
  </si>
  <si>
    <t>Pesquería</t>
  </si>
  <si>
    <t>Los Ramones</t>
  </si>
  <si>
    <t>Rayones</t>
  </si>
  <si>
    <t>Sabinas Hidalgo</t>
  </si>
  <si>
    <t>Salinas Victoria</t>
  </si>
  <si>
    <t>San Nicolás de los Garza</t>
  </si>
  <si>
    <t>Santiago</t>
  </si>
  <si>
    <t>Vallecillo</t>
  </si>
  <si>
    <t>Villaldama</t>
  </si>
  <si>
    <t>Oaxaca</t>
  </si>
  <si>
    <t>Abejones</t>
  </si>
  <si>
    <t>Acatlán de Pérez Figueroa</t>
  </si>
  <si>
    <t>Asunción Cacalotepec</t>
  </si>
  <si>
    <t>Asunción Cuyotepeji</t>
  </si>
  <si>
    <t>Asunción Ixtaltepec</t>
  </si>
  <si>
    <t>Asunción Nochixtlán</t>
  </si>
  <si>
    <t>Asunción Ocotlán</t>
  </si>
  <si>
    <t>Asunción Tlacolulita</t>
  </si>
  <si>
    <t>Ayotzintepec</t>
  </si>
  <si>
    <t>El Barrio de la Soledad</t>
  </si>
  <si>
    <t>Calihualá</t>
  </si>
  <si>
    <t>Candelaria Loxicha</t>
  </si>
  <si>
    <t>Ciénega de Zimatlán</t>
  </si>
  <si>
    <t>Ciudad Ixtepec</t>
  </si>
  <si>
    <t>Coatecas Altas</t>
  </si>
  <si>
    <t>Coicoyán de las Flores</t>
  </si>
  <si>
    <t>La Compañía</t>
  </si>
  <si>
    <t>Concepción Buenavista</t>
  </si>
  <si>
    <t>Concepción Pápalo</t>
  </si>
  <si>
    <t>Constancia del Rosario</t>
  </si>
  <si>
    <t>Cosolapa</t>
  </si>
  <si>
    <t>Cosoltepec</t>
  </si>
  <si>
    <t>Cuilápam de Guerrero</t>
  </si>
  <si>
    <t>Cuyamecalco Villa de Zaragoza</t>
  </si>
  <si>
    <t>Chahuites</t>
  </si>
  <si>
    <t>Chalcatongo de Hidalgo</t>
  </si>
  <si>
    <t>Chiquihuitlán de Benito Juárez</t>
  </si>
  <si>
    <t>Heroica Ciudad de Ejutla de Crespo</t>
  </si>
  <si>
    <t>Eloxochitlán de Flores Magón</t>
  </si>
  <si>
    <t>El Espinal</t>
  </si>
  <si>
    <t>Tamazulápam del Espíritu Santo</t>
  </si>
  <si>
    <t>Fresnillo de Trujano</t>
  </si>
  <si>
    <t>Guadalupe Etla</t>
  </si>
  <si>
    <t>Guadalupe de Ramírez</t>
  </si>
  <si>
    <t>Guelatao de Juárez</t>
  </si>
  <si>
    <t>Guevea de Humboldt</t>
  </si>
  <si>
    <t>Mesones Hidalgo</t>
  </si>
  <si>
    <t>Heroica Ciudad de Huajuapan de León</t>
  </si>
  <si>
    <t>Huautepec</t>
  </si>
  <si>
    <t>Huautla de Jiménez</t>
  </si>
  <si>
    <t>Ixtlán de Juárez</t>
  </si>
  <si>
    <t>Heroica Ciudad de Juchitán de Zaragoza</t>
  </si>
  <si>
    <t>Loma Bonita</t>
  </si>
  <si>
    <t>Magdalena Apasco</t>
  </si>
  <si>
    <t>Magdalena Jaltepec</t>
  </si>
  <si>
    <t>Santa Magdalena Jicotlán</t>
  </si>
  <si>
    <t>Magdalena Mixtepec</t>
  </si>
  <si>
    <t>Magdalena Ocotlán</t>
  </si>
  <si>
    <t>Magdalena Peñasco</t>
  </si>
  <si>
    <t>Magdalena Teitipac</t>
  </si>
  <si>
    <t>Magdalena Tequisistlán</t>
  </si>
  <si>
    <t>Magdalena Tlacotepec</t>
  </si>
  <si>
    <t>Magdalena Zahuatlán</t>
  </si>
  <si>
    <t>Mariscala de Juárez</t>
  </si>
  <si>
    <t>Mártires de Tacubaya</t>
  </si>
  <si>
    <t>Matías Romero Avendaño</t>
  </si>
  <si>
    <t>Mazatlán Villa de Flores</t>
  </si>
  <si>
    <t>Miahuatlán de Porfirio Díaz</t>
  </si>
  <si>
    <t>Mixistlán de la Reforma</t>
  </si>
  <si>
    <t>Monjas</t>
  </si>
  <si>
    <t>Natividad</t>
  </si>
  <si>
    <t>Nazareno Etla</t>
  </si>
  <si>
    <t>Nejapa de Madero</t>
  </si>
  <si>
    <t>Ixpantepec Nieves</t>
  </si>
  <si>
    <t>Santiago Niltepec</t>
  </si>
  <si>
    <t>Oaxaca de Juárez</t>
  </si>
  <si>
    <t>Ocotlán de Morelos</t>
  </si>
  <si>
    <t>La Pe</t>
  </si>
  <si>
    <t>Pinotepa de Don Luis</t>
  </si>
  <si>
    <t>Pluma Hidalgo</t>
  </si>
  <si>
    <t>San José del Progreso</t>
  </si>
  <si>
    <t>Putla Villa de Guerrero</t>
  </si>
  <si>
    <t>Santa Catarina Quioquitani</t>
  </si>
  <si>
    <t>Reforma de Pineda</t>
  </si>
  <si>
    <t>La Reforma</t>
  </si>
  <si>
    <t>Reyes Etla</t>
  </si>
  <si>
    <t>Rojas de Cuauhtémoc</t>
  </si>
  <si>
    <t>Salina Cruz</t>
  </si>
  <si>
    <t>San Agustín Amatengo</t>
  </si>
  <si>
    <t>San Agustín Atenango</t>
  </si>
  <si>
    <t>San Agustín Chayuco</t>
  </si>
  <si>
    <t>San Agustín de las Juntas</t>
  </si>
  <si>
    <t>San Agustín Etla</t>
  </si>
  <si>
    <t>San Agustín Loxicha</t>
  </si>
  <si>
    <t>San Agustín Tlacotepec</t>
  </si>
  <si>
    <t>San Agustín Yatareni</t>
  </si>
  <si>
    <t>San Andrés Cabecera Nueva</t>
  </si>
  <si>
    <t>San Andrés Dinicuiti</t>
  </si>
  <si>
    <t>San Andrés Huaxpaltepec</t>
  </si>
  <si>
    <t>San Andrés Huayápam</t>
  </si>
  <si>
    <t>San Andrés Ixtlahuaca</t>
  </si>
  <si>
    <t>San Andrés Lagunas</t>
  </si>
  <si>
    <t>San Andrés Nuxiño</t>
  </si>
  <si>
    <t>San Andrés Paxtlán</t>
  </si>
  <si>
    <t>San Andrés Sinaxtla</t>
  </si>
  <si>
    <t>San Andrés Solaga</t>
  </si>
  <si>
    <t>San Andrés Teotilálpam</t>
  </si>
  <si>
    <t>San Andrés Tepetlapa</t>
  </si>
  <si>
    <t>San Andrés Yaá</t>
  </si>
  <si>
    <t>San Andrés Zabache</t>
  </si>
  <si>
    <t>San Andrés Zautla</t>
  </si>
  <si>
    <t>San Antonino Castillo Velasco</t>
  </si>
  <si>
    <t>San Antonino el Alto</t>
  </si>
  <si>
    <t>San Antonino Monte Verde</t>
  </si>
  <si>
    <t>San Antonio Acutla</t>
  </si>
  <si>
    <t>San Antonio de la Cal</t>
  </si>
  <si>
    <t>San Antonio Huitepec</t>
  </si>
  <si>
    <t>San Antonio Nanahuatípam</t>
  </si>
  <si>
    <t>San Antonio Sinicahua</t>
  </si>
  <si>
    <t>San Antonio Tepetlapa</t>
  </si>
  <si>
    <t>San Baltazar Chichicápam</t>
  </si>
  <si>
    <t>San Baltazar Loxicha</t>
  </si>
  <si>
    <t>San Baltazar Yatzachi el Bajo</t>
  </si>
  <si>
    <t>San Bartolo Coyotepec</t>
  </si>
  <si>
    <t>San Bartolomé Ayautla</t>
  </si>
  <si>
    <t>San Bartolomé Loxicha</t>
  </si>
  <si>
    <t>San Bartolomé Quialana</t>
  </si>
  <si>
    <t>San Bartolomé Yucuañe</t>
  </si>
  <si>
    <t>San Bartolomé Zoogocho</t>
  </si>
  <si>
    <t>San Bartolo Soyaltepec</t>
  </si>
  <si>
    <t>San Bartolo Yautepec</t>
  </si>
  <si>
    <t>San Bernardo Mixtepec</t>
  </si>
  <si>
    <t>San Blas Atempa</t>
  </si>
  <si>
    <t>San Carlos Yautepec</t>
  </si>
  <si>
    <t>San Cristóbal Amatlán</t>
  </si>
  <si>
    <t>San Cristóbal Amoltepec</t>
  </si>
  <si>
    <t>San Cristóbal Lachirioag</t>
  </si>
  <si>
    <t>San Cristóbal Suchixtlahuaca</t>
  </si>
  <si>
    <t>San Dionisio del Mar</t>
  </si>
  <si>
    <t>San Dionisio Ocotepec</t>
  </si>
  <si>
    <t>San Dionisio Ocotlán</t>
  </si>
  <si>
    <t>San Esteban Atatlahuca</t>
  </si>
  <si>
    <t>San Felipe Jalapa de Díaz</t>
  </si>
  <si>
    <t>San Felipe Tejalápam</t>
  </si>
  <si>
    <t>San Felipe Usila</t>
  </si>
  <si>
    <t>San Francisco Cahuacuá</t>
  </si>
  <si>
    <t>San Francisco Cajonos</t>
  </si>
  <si>
    <t>San Francisco Chapulapa</t>
  </si>
  <si>
    <t>San Francisco Chindúa</t>
  </si>
  <si>
    <t>San Francisco del Mar</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</si>
  <si>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</si>
  <si>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</si>
  <si>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</si>
  <si>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</si>
  <si>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</si>
  <si>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</si>
  <si>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</si>
  <si>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</si>
  <si>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</si>
  <si>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</si>
  <si>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Tlapancingo</t>
  </si>
  <si>
    <t>San Gabriel Mixtepec</t>
  </si>
  <si>
    <t>San Ildefonso Amatlán</t>
  </si>
  <si>
    <t>San Ildefonso Sola</t>
  </si>
  <si>
    <t>San Ildefonso Villa Alta</t>
  </si>
  <si>
    <t>San Jacinto Amilpas</t>
  </si>
  <si>
    <t>San Jacinto Tlacotepec</t>
  </si>
  <si>
    <t>San Jerónimo Coatlán</t>
  </si>
  <si>
    <t>San Jerónimo Silacayoapilla</t>
  </si>
  <si>
    <t>San Jerónimo Sosola</t>
  </si>
  <si>
    <t>San Jerónimo Taviche</t>
  </si>
  <si>
    <t>San Jerónimo Tecóatl</t>
  </si>
  <si>
    <t>San Jorge Nuchita</t>
  </si>
  <si>
    <t>San José Ayuquila</t>
  </si>
  <si>
    <t>San José Chiltepec</t>
  </si>
  <si>
    <t>San José del Peñasco</t>
  </si>
  <si>
    <t>San José Estancia Grande</t>
  </si>
  <si>
    <t>San José Independencia</t>
  </si>
  <si>
    <t>San José Lachiguiri</t>
  </si>
  <si>
    <t>San José Tenango</t>
  </si>
  <si>
    <t>San Juan Achiutla</t>
  </si>
  <si>
    <t>San Juan Atepec</t>
  </si>
  <si>
    <t>Ánimas Trujano</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</si>
  <si>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</si>
  <si>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</si>
  <si>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</si>
  <si>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</si>
  <si>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</si>
  <si>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</si>
  <si>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</si>
  <si>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Tlacoatzintepec</t>
  </si>
  <si>
    <t>San Juan Bautista Tlachichilco</t>
  </si>
  <si>
    <t>San Juan Bautista Tuxtepec</t>
  </si>
  <si>
    <t>San Juan Cacahuatepec</t>
  </si>
  <si>
    <t>San Juan Cieneguilla</t>
  </si>
  <si>
    <t>San Juan Coatzóspam</t>
  </si>
  <si>
    <t>San Juan Colorado</t>
  </si>
  <si>
    <t>San Juan Comaltepec</t>
  </si>
  <si>
    <t>San Juan Cotzocón</t>
  </si>
  <si>
    <t>San Juan Chicomezúchil</t>
  </si>
  <si>
    <t>San Juan Chilateca</t>
  </si>
  <si>
    <t>San Juan del Estado</t>
  </si>
  <si>
    <t>San Juan Diuxi</t>
  </si>
  <si>
    <t>San Juan Evangelista Analco</t>
  </si>
  <si>
    <t>San Juan Guelavía</t>
  </si>
  <si>
    <t>San Juan Guichicovi</t>
  </si>
  <si>
    <t>San Juan Ihualtepec</t>
  </si>
  <si>
    <t>San Juan Juquila Mixes</t>
  </si>
  <si>
    <t>San Juan Juquila Vijanos</t>
  </si>
  <si>
    <t>San Juan Lachao</t>
  </si>
  <si>
    <t>San Juan Lachigalla</t>
  </si>
  <si>
    <t>San Juan Lajarcia</t>
  </si>
  <si>
    <t>San Juan Lalana</t>
  </si>
  <si>
    <t>San Juan de los Cués</t>
  </si>
  <si>
    <t>San Juan Mazatlán</t>
  </si>
  <si>
    <t>San Juan Mixtepec</t>
  </si>
  <si>
    <t>San Juan Ñumí</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</si>
  <si>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</si>
  <si>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</si>
  <si>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</si>
  <si>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</si>
  <si>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</si>
  <si>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</si>
  <si>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</si>
  <si>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</si>
  <si>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</si>
  <si>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</si>
  <si>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</si>
  <si>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</si>
  <si>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</si>
  <si>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</si>
  <si>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Lorenzo</t>
  </si>
  <si>
    <t>San Lorenzo Albarradas</t>
  </si>
  <si>
    <t>San Lorenzo Cacaotepec</t>
  </si>
  <si>
    <t>San Lorenzo Cuaunecuiltitla</t>
  </si>
  <si>
    <t>San Lorenzo Texmelúcan</t>
  </si>
  <si>
    <t>San Lorenzo Victoria</t>
  </si>
  <si>
    <t>San Lucas Camotlán</t>
  </si>
  <si>
    <t>San Lucas Ojitlán</t>
  </si>
  <si>
    <t>San Lucas Quiaviní</t>
  </si>
  <si>
    <t>San Lucas Zoquiápam</t>
  </si>
  <si>
    <t>San Luis Amatlán</t>
  </si>
  <si>
    <t>San Marcial Ozolotepec</t>
  </si>
  <si>
    <t>San Marcos Arteaga</t>
  </si>
  <si>
    <t>San Martín de los Cansecos</t>
  </si>
  <si>
    <t>San Martín Huamelúlpam</t>
  </si>
  <si>
    <t>San Martín Itunyoso</t>
  </si>
  <si>
    <t>San Martín Lachilá</t>
  </si>
  <si>
    <t>San Martín Peras</t>
  </si>
  <si>
    <t>San Martín Tilcajete</t>
  </si>
  <si>
    <t>San Martín Toxpalan</t>
  </si>
  <si>
    <t>San Martín Zacatepec</t>
  </si>
  <si>
    <t>San Mateo Cajonos</t>
  </si>
  <si>
    <t>Capulálpam de Méndez</t>
  </si>
  <si>
    <t>San Mateo del Mar</t>
  </si>
  <si>
    <t>San Mateo Yoloxochitlán</t>
  </si>
  <si>
    <t>San Mateo Etlatongo</t>
  </si>
  <si>
    <t>San Mateo Nejápam</t>
  </si>
  <si>
    <t>San Mateo Peñasco</t>
  </si>
  <si>
    <t>San Mateo Piñas</t>
  </si>
  <si>
    <t>San Mateo Río Hondo</t>
  </si>
  <si>
    <t>San Mateo Sindihui</t>
  </si>
  <si>
    <t>San Mateo Tlapiltepec</t>
  </si>
  <si>
    <t>San Melchor Betaza</t>
  </si>
  <si>
    <t>San Miguel Achiutla</t>
  </si>
  <si>
    <t>San Miguel Ahuehuetitlán</t>
  </si>
  <si>
    <t>San Miguel Aloápam</t>
  </si>
  <si>
    <t>San Miguel Amatitlán</t>
  </si>
  <si>
    <t>San Miguel Amatlán</t>
  </si>
  <si>
    <t>San Miguel Coatlán</t>
  </si>
  <si>
    <t>San Miguel Chicahua</t>
  </si>
  <si>
    <t>San Miguel Chimalapa</t>
  </si>
  <si>
    <t>San Miguel del Puerto</t>
  </si>
  <si>
    <t>San Miguel del Río</t>
  </si>
  <si>
    <t>San Miguel Ejutla</t>
  </si>
  <si>
    <t>San Miguel el Grande</t>
  </si>
  <si>
    <t>San Miguel Huautla</t>
  </si>
  <si>
    <t>San Miguel Mixtepec</t>
  </si>
  <si>
    <t>San Miguel Panixtlahuaca</t>
  </si>
  <si>
    <t>San Miguel Peras</t>
  </si>
  <si>
    <t>San Miguel Piedras</t>
  </si>
  <si>
    <t>San Miguel Quetzaltepec</t>
  </si>
  <si>
    <t>San Miguel Santa Flor</t>
  </si>
  <si>
    <t>Villa Sola de Vega</t>
  </si>
  <si>
    <t>San Miguel Soyaltepec</t>
  </si>
  <si>
    <t>San Miguel Suchixtepec</t>
  </si>
  <si>
    <t>Villa Talea de Castro</t>
  </si>
  <si>
    <t>San Miguel Tecomatlán</t>
  </si>
  <si>
    <t>San Miguel Tenango</t>
  </si>
  <si>
    <t>San Miguel Tequixtepec</t>
  </si>
  <si>
    <t>San Miguel Tilquiápam</t>
  </si>
  <si>
    <t>San Miguel Tlacamama</t>
  </si>
  <si>
    <t>San Miguel Tlacotepec</t>
  </si>
  <si>
    <t>San Miguel Tulancingo</t>
  </si>
  <si>
    <t>San Miguel Yotao</t>
  </si>
  <si>
    <t>San Nicolás</t>
  </si>
  <si>
    <t>San Nicolás Hidalgo</t>
  </si>
  <si>
    <t>San Pablo Coatlán</t>
  </si>
  <si>
    <t>San Pablo Cuatro Venados</t>
  </si>
  <si>
    <t>San Pablo Etla</t>
  </si>
  <si>
    <t>San Pablo Huitzo</t>
  </si>
  <si>
    <t>San Pablo Huixtepec</t>
  </si>
  <si>
    <t>San Pablo Macuiltianguis</t>
  </si>
  <si>
    <t>San Pablo Tijaltepec</t>
  </si>
  <si>
    <t>San Pablo Villa de Mitla</t>
  </si>
  <si>
    <t>San Pablo Yaganiza</t>
  </si>
  <si>
    <t>San Pedro Amuzgos</t>
  </si>
  <si>
    <t>San Pedro Apóstol</t>
  </si>
  <si>
    <t>San Pedro Atoyac</t>
  </si>
  <si>
    <t>San Pedro Cajonos</t>
  </si>
  <si>
    <t>San Pedro Coxcaltepec Cántaros</t>
  </si>
  <si>
    <t>San Pedro Comitancillo</t>
  </si>
  <si>
    <t>San Pedro el Alto</t>
  </si>
  <si>
    <t>San Pedro Huamelula</t>
  </si>
  <si>
    <t>San Pedro Huilotepec</t>
  </si>
  <si>
    <t>San Pedro Ixcatlán</t>
  </si>
  <si>
    <t>San Pedro Ixtlahuaca</t>
  </si>
  <si>
    <t>San Pedro Jaltepetongo</t>
  </si>
  <si>
    <t>San Pedro Jicayán</t>
  </si>
  <si>
    <t>San Pedro Jocotipac</t>
  </si>
  <si>
    <t>San Pedro Juchatengo</t>
  </si>
  <si>
    <t>San Pedro Mártir</t>
  </si>
  <si>
    <t>San Pedro Mártir Quiechapa</t>
  </si>
  <si>
    <t>San Pedro Mártir Yucuxaco</t>
  </si>
  <si>
    <t>San Pedro Mixtepec</t>
  </si>
  <si>
    <t>San Pedro Molinos</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</si>
  <si>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</si>
  <si>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</si>
  <si>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</si>
  <si>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</si>
  <si>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</si>
  <si>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</si>
  <si>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</si>
  <si>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</si>
  <si>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</si>
  <si>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</si>
  <si>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</si>
  <si>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Topiltepec</t>
  </si>
  <si>
    <t>San Pedro Totolápam</t>
  </si>
  <si>
    <t>Villa de Tututepec de Melchor Ocampo</t>
  </si>
  <si>
    <t>San Pedro Yaneri</t>
  </si>
  <si>
    <t>San Pedro Yólox</t>
  </si>
  <si>
    <t>San Pedro y San Pablo Ayutla</t>
  </si>
  <si>
    <t>Villa de Etla</t>
  </si>
  <si>
    <t>San Pedro y San Pablo Teposcolula</t>
  </si>
  <si>
    <t>San Pedro y San Pablo Tequixtepec</t>
  </si>
  <si>
    <t>San Pedro Yucunama</t>
  </si>
  <si>
    <t>San Raymundo Jalpan</t>
  </si>
  <si>
    <t>San Sebastián Abasolo</t>
  </si>
  <si>
    <t>San Sebastián Coatlán</t>
  </si>
  <si>
    <t>San Sebastián Ixcapa</t>
  </si>
  <si>
    <t>San Sebastián Nicananduta</t>
  </si>
  <si>
    <t>San Sebastián Río Hondo</t>
  </si>
  <si>
    <t>San Sebastián Tecomaxtlahuaca</t>
  </si>
  <si>
    <t>San Sebastián Teitipac</t>
  </si>
  <si>
    <t>San Sebastián Tutla</t>
  </si>
  <si>
    <t>San Simón Almolongas</t>
  </si>
  <si>
    <t>San Simón Zahuatlán</t>
  </si>
  <si>
    <t>Santa Ana</t>
  </si>
  <si>
    <t>Santa Ana Ateixtlahuaca</t>
  </si>
  <si>
    <t>Santa Ana Cuauhtémoc</t>
  </si>
  <si>
    <t>Santa Ana del Valle</t>
  </si>
  <si>
    <t>Santa Ana Tavela</t>
  </si>
  <si>
    <t>Santa Ana Tlapacoyan</t>
  </si>
  <si>
    <t>Santa Ana Yareni</t>
  </si>
  <si>
    <t>Santa Ana Zegache</t>
  </si>
  <si>
    <t>Santa Catalina Quierí</t>
  </si>
  <si>
    <t>Santa Catarina Cuixtla</t>
  </si>
  <si>
    <t>Santa Catarina Ixtepeji</t>
  </si>
  <si>
    <t>Santa Catarina Juquila</t>
  </si>
  <si>
    <t>Santa Catarina Lachatao</t>
  </si>
  <si>
    <t>Santa Catarina Loxicha</t>
  </si>
  <si>
    <t>Santa Catarina Mechoacán</t>
  </si>
  <si>
    <t>Santa Catarina Minas</t>
  </si>
  <si>
    <t>Santa Catarina Quiané</t>
  </si>
  <si>
    <t>Santa Catarina Tayata</t>
  </si>
  <si>
    <t>Santa Catarina Ticuá</t>
  </si>
  <si>
    <t>Santa Catarina Yosonotú</t>
  </si>
  <si>
    <t>Santa Catarina Zapoquila</t>
  </si>
  <si>
    <t>Santa Cruz Acatepec</t>
  </si>
  <si>
    <t>Santa Cruz Amilpas</t>
  </si>
  <si>
    <t>Santa Cruz de Bravo</t>
  </si>
  <si>
    <t>Santa Cruz Itundujia</t>
  </si>
  <si>
    <t>Santa Cruz Mixtepec</t>
  </si>
  <si>
    <t>Santa Cruz Nundaco</t>
  </si>
  <si>
    <t>Santa Cruz Papalutla</t>
  </si>
  <si>
    <t>Santa Cruz Tacache de Mina</t>
  </si>
  <si>
    <t>Santa Cruz Tacahua</t>
  </si>
  <si>
    <t>Santa Cruz Tayata</t>
  </si>
  <si>
    <t>Santa Cruz Xitla</t>
  </si>
  <si>
    <t>Santa Cruz Xoxocotlán</t>
  </si>
  <si>
    <t>Santa Cruz Zenzontepec</t>
  </si>
  <si>
    <t>Santa Gertrudis</t>
  </si>
  <si>
    <t>Santa Inés del Monte</t>
  </si>
  <si>
    <t>Santa Inés Yatzeche</t>
  </si>
  <si>
    <t>Santa Lucía del Camino</t>
  </si>
  <si>
    <t>Santa Lucía Miahuatlán</t>
  </si>
  <si>
    <t>Santa Lucía Monteverde</t>
  </si>
  <si>
    <t>Santa Lucía Ocotlán</t>
  </si>
  <si>
    <t>Santa María Alotepec</t>
  </si>
  <si>
    <t>Santa María Apazco</t>
  </si>
  <si>
    <t>Santa María la Asunción</t>
  </si>
  <si>
    <t>Heroica Ciudad de Tlaxiaco</t>
  </si>
  <si>
    <t>Ayoquezco de Aldama</t>
  </si>
  <si>
    <t>Santa María Atzompa</t>
  </si>
  <si>
    <t>Santa María Camotlán</t>
  </si>
  <si>
    <t>Santa María Colotepec</t>
  </si>
  <si>
    <t>Santa María Cortijo</t>
  </si>
  <si>
    <t>Santa María Coyotepec</t>
  </si>
  <si>
    <t>Santa María Chachoápam</t>
  </si>
  <si>
    <t>Villa de Chilapa de Díaz</t>
  </si>
  <si>
    <t>Santa María Chilchotla</t>
  </si>
  <si>
    <t>Santa María Chimalapa</t>
  </si>
  <si>
    <t>Santa María del Rosario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</si>
  <si>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</si>
  <si>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</si>
  <si>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</si>
  <si>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</si>
  <si>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</si>
  <si>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</si>
  <si>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</si>
  <si>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</si>
  <si>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</si>
  <si>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</si>
  <si>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</si>
  <si>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Lachixío</t>
  </si>
  <si>
    <t>Santa María Mixtequilla</t>
  </si>
  <si>
    <t>Santa María Nativitas</t>
  </si>
  <si>
    <t>Santa María Nduayaco</t>
  </si>
  <si>
    <t>Santa María Ozolotepec</t>
  </si>
  <si>
    <t>Santa María Pápalo</t>
  </si>
  <si>
    <t>Santa María Peñoles</t>
  </si>
  <si>
    <t>Santa María Petapa</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</si>
  <si>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</si>
  <si>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</si>
  <si>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</si>
  <si>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</si>
  <si>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</si>
  <si>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</si>
  <si>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</si>
  <si>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</si>
  <si>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</si>
  <si>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</si>
  <si>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</si>
  <si>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</si>
  <si>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</si>
  <si>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</si>
  <si>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</si>
  <si>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</si>
  <si>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</si>
  <si>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</si>
  <si>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</si>
  <si>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</si>
  <si>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</si>
  <si>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</si>
  <si>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 Amoltepec</t>
  </si>
  <si>
    <t>Santiago Apoala</t>
  </si>
  <si>
    <t>Santiago Apóstol</t>
  </si>
  <si>
    <t>Santiago Astata</t>
  </si>
  <si>
    <t>Santiago Atitlán</t>
  </si>
  <si>
    <t>Santiago Ayuquililla</t>
  </si>
  <si>
    <t>Santiago Cacaloxtepec</t>
  </si>
  <si>
    <t>Santiago Camotlán</t>
  </si>
  <si>
    <t>Santiago Comaltepec</t>
  </si>
  <si>
    <t>Santiago Chazumba</t>
  </si>
  <si>
    <t>Santiago Choápam</t>
  </si>
  <si>
    <t>Santiago del Río</t>
  </si>
  <si>
    <t>Santiago Huajolotitlán</t>
  </si>
  <si>
    <t>Santiago Huauclilla</t>
  </si>
  <si>
    <t>Santiago Ihuitlán Plumas</t>
  </si>
  <si>
    <t>Santiago Ixcuintepec</t>
  </si>
  <si>
    <t>Santiago Ixtayutla</t>
  </si>
  <si>
    <t>Santiago Jamiltepec</t>
  </si>
  <si>
    <t>Santiago Jocotepec</t>
  </si>
  <si>
    <t>Santiago Juxtlahuaca</t>
  </si>
  <si>
    <t>Santiago Lachiguiri</t>
  </si>
  <si>
    <t>Santiago Lalopa</t>
  </si>
  <si>
    <t>Santiago Laollaga</t>
  </si>
  <si>
    <t>Santiago Laxopa</t>
  </si>
  <si>
    <t>Santiago Llano Grande</t>
  </si>
  <si>
    <t>Santiago Matatlán</t>
  </si>
  <si>
    <t>Santiago Miltepec</t>
  </si>
  <si>
    <t>Santiago Minas</t>
  </si>
  <si>
    <t>Santiago Nacaltepec</t>
  </si>
  <si>
    <t>Santiago Nejapilla</t>
  </si>
  <si>
    <t>Santiago Nundiche</t>
  </si>
  <si>
    <t>Santiago Nuyoó</t>
  </si>
  <si>
    <t>Santiago Pinotepa Nacional</t>
  </si>
  <si>
    <t>Santiago Suchilquitongo</t>
  </si>
  <si>
    <t>Santiago Tamazola</t>
  </si>
  <si>
    <t>Santiago Tapextla</t>
  </si>
  <si>
    <t>Villa Tejúpam de la Unión</t>
  </si>
  <si>
    <t>Santiago Tenango</t>
  </si>
  <si>
    <t>Santiago Tepetlapa</t>
  </si>
  <si>
    <t>Santiago Tetepec</t>
  </si>
  <si>
    <t>Santiago Texcalcingo</t>
  </si>
  <si>
    <t>Santiago Textitlán</t>
  </si>
  <si>
    <t>Santiago Tilantongo</t>
  </si>
  <si>
    <t>Santiago Tillo</t>
  </si>
  <si>
    <t>Santiago Tlazoyaltepec</t>
  </si>
  <si>
    <t>Santiago Xanica</t>
  </si>
  <si>
    <t>Santiago Xiacuí</t>
  </si>
  <si>
    <t>Santiago Yaitepec</t>
  </si>
  <si>
    <t>Santiago Yaveo</t>
  </si>
  <si>
    <t>Santiago Yolomécatl</t>
  </si>
  <si>
    <t>Santiago Yosondúa</t>
  </si>
  <si>
    <t>Santiago Yucuyachi</t>
  </si>
  <si>
    <t>Santiago Zacatepec</t>
  </si>
  <si>
    <t>Santiago Zoochila</t>
  </si>
  <si>
    <t>Nuevo Zoquiápam</t>
  </si>
  <si>
    <t>Santo Domingo Ingenio</t>
  </si>
  <si>
    <t>Santo Domingo Albarradas</t>
  </si>
  <si>
    <t>Santo Domingo Armenta</t>
  </si>
  <si>
    <t>Santo Domingo Chihuitán</t>
  </si>
  <si>
    <t>Santo Domingo de Morelos</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</si>
  <si>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</si>
  <si>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</si>
  <si>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</si>
  <si>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</si>
  <si>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</si>
  <si>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</si>
  <si>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</si>
  <si>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</si>
  <si>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</si>
  <si>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</si>
  <si>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Tonalá</t>
  </si>
  <si>
    <t>Santo Domingo Tonaltepec</t>
  </si>
  <si>
    <t>Santo Domingo Xagacía</t>
  </si>
  <si>
    <t>Santo Domingo Yanhuitlán</t>
  </si>
  <si>
    <t>Santo Domingo Yodohino</t>
  </si>
  <si>
    <t>Santo Domingo Zanatepec</t>
  </si>
  <si>
    <t>Santos Reyes Nopala</t>
  </si>
  <si>
    <t>Santos Reyes Pápalo</t>
  </si>
  <si>
    <t>Santos Reyes Tepejillo</t>
  </si>
  <si>
    <t>Santos Reyes Yucuná</t>
  </si>
  <si>
    <t>Santo Tomás Jalieza</t>
  </si>
  <si>
    <t>Santo Tomás Mazaltepec</t>
  </si>
  <si>
    <t>Santo Tomás Ocotepec</t>
  </si>
  <si>
    <t>Santo Tomás Tamazulapan</t>
  </si>
  <si>
    <t>San Vicente Coatlán</t>
  </si>
  <si>
    <t>San Vicente Lachixío</t>
  </si>
  <si>
    <t>San Vicente Nuñú</t>
  </si>
  <si>
    <t>Silacayoápam</t>
  </si>
  <si>
    <t>Sitio de Xitlapehua</t>
  </si>
  <si>
    <t>Soledad Etla</t>
  </si>
  <si>
    <t>Villa de Tamazulápam del Progreso</t>
  </si>
  <si>
    <t>Tanetze de Zaragoza</t>
  </si>
  <si>
    <t>Taniche</t>
  </si>
  <si>
    <t>Tataltepec de Valdés</t>
  </si>
  <si>
    <t>Teococuilco de Marcos Pérez</t>
  </si>
  <si>
    <t>Teotitlán de Flores Magón</t>
  </si>
  <si>
    <t>Teotitlán del Valle</t>
  </si>
  <si>
    <t>Teotongo</t>
  </si>
  <si>
    <t>Tepelmeme Villa de Morelos</t>
  </si>
  <si>
    <t>Heroica Villa Tezoatlán de Segura y Luna, Cuna de la Independencia de Oaxaca</t>
  </si>
  <si>
    <t>San Jerónimo Tlacochahuaya</t>
  </si>
  <si>
    <t>Tlacolula de Matamoros</t>
  </si>
  <si>
    <t>Tlacotepec Plumas</t>
  </si>
  <si>
    <t>Tlalixtac de Cabrera</t>
  </si>
  <si>
    <t>Totontepec Villa de Morelos</t>
  </si>
  <si>
    <t>Trinidad Zaachila</t>
  </si>
  <si>
    <t>La Trinidad Vista Hermosa</t>
  </si>
  <si>
    <t>Unión Hidalgo</t>
  </si>
  <si>
    <t>Valerio Trujano</t>
  </si>
  <si>
    <t>San Juan Bautista Valle Nacional</t>
  </si>
  <si>
    <t>Villa Díaz Ordaz</t>
  </si>
  <si>
    <t>Yaxe</t>
  </si>
  <si>
    <t>Magdalena Yodocono de Porfirio Díaz</t>
  </si>
  <si>
    <t>Yogana</t>
  </si>
  <si>
    <t>Yutanduchi de Guerrero</t>
  </si>
  <si>
    <t>Villa de Zaachila</t>
  </si>
  <si>
    <t>San Mateo Yucutindoo</t>
  </si>
  <si>
    <t>Zapotitlán Lagunas</t>
  </si>
  <si>
    <t>Zapotitlán Palmas</t>
  </si>
  <si>
    <t>Santa Inés de Zaragoza</t>
  </si>
  <si>
    <t>Zimatlán de Álvarez</t>
  </si>
  <si>
    <t>Puebla</t>
  </si>
  <si>
    <t>Acajete</t>
  </si>
  <si>
    <t>Acateno</t>
  </si>
  <si>
    <t>Acatzingo</t>
  </si>
  <si>
    <t>Acteopan</t>
  </si>
  <si>
    <t>Ahuatlán</t>
  </si>
  <si>
    <t>Ahuazotepec</t>
  </si>
  <si>
    <t>Ahuehuetitla</t>
  </si>
  <si>
    <t>Ajalpan</t>
  </si>
  <si>
    <t>Albino Zertuche</t>
  </si>
  <si>
    <t>Aljojuca</t>
  </si>
  <si>
    <t>Altepexi</t>
  </si>
  <si>
    <t>Amixtlán</t>
  </si>
  <si>
    <t>Amozoc</t>
  </si>
  <si>
    <t>Aquixtla</t>
  </si>
  <si>
    <t>Atempan</t>
  </si>
  <si>
    <t>Atexcal</t>
  </si>
  <si>
    <t>Atlixco</t>
  </si>
  <si>
    <t>Atoyatempan</t>
  </si>
  <si>
    <t>Atzala</t>
  </si>
  <si>
    <t>Atzitzihuacán</t>
  </si>
  <si>
    <t>Atzitzintla</t>
  </si>
  <si>
    <t>Axutla</t>
  </si>
  <si>
    <t>Ayotoxco de Guerrero</t>
  </si>
  <si>
    <t>Calpan</t>
  </si>
  <si>
    <t>Caltepec</t>
  </si>
  <si>
    <t>Camocuautla</t>
  </si>
  <si>
    <t>Caxhuacan</t>
  </si>
  <si>
    <t>Coatepec</t>
  </si>
  <si>
    <t>Coatzingo</t>
  </si>
  <si>
    <t>Cohetzala</t>
  </si>
  <si>
    <t>Cohuecan</t>
  </si>
  <si>
    <t>Coronango</t>
  </si>
  <si>
    <t>Coxcatlán</t>
  </si>
  <si>
    <t>Coyomeapan</t>
  </si>
  <si>
    <t>Cuapiaxtla de Madero</t>
  </si>
  <si>
    <t>Cuautempan</t>
  </si>
  <si>
    <t>Cuautinchán</t>
  </si>
  <si>
    <t>Cuautlancingo</t>
  </si>
  <si>
    <t>Cuayuca de Andrade</t>
  </si>
  <si>
    <t>Cuetzalan del Progreso</t>
  </si>
  <si>
    <t>Cuyoaco</t>
  </si>
  <si>
    <t>Chalchicomula de Sesma</t>
  </si>
  <si>
    <t>Chapulco</t>
  </si>
  <si>
    <t>Chiautzingo</t>
  </si>
  <si>
    <t>Chiconcuautla</t>
  </si>
  <si>
    <t>Chichiquila</t>
  </si>
  <si>
    <t>Chietla</t>
  </si>
  <si>
    <t>Chigmecatitlán</t>
  </si>
  <si>
    <t>Chignahuapan</t>
  </si>
  <si>
    <t>Chignautla</t>
  </si>
  <si>
    <t>Chila</t>
  </si>
  <si>
    <t>Chila de la Sal</t>
  </si>
  <si>
    <t>Honey</t>
  </si>
  <si>
    <t>Chilchotla</t>
  </si>
  <si>
    <t>Chinantla</t>
  </si>
  <si>
    <t>Domingo Arenas</t>
  </si>
  <si>
    <t>Epatlán</t>
  </si>
  <si>
    <t>Esperanza</t>
  </si>
  <si>
    <t>Francisco Z. Mena</t>
  </si>
  <si>
    <t>General Felipe Ángeles</t>
  </si>
  <si>
    <t>Hermenegildo Galeana</t>
  </si>
  <si>
    <t>Huaquechula</t>
  </si>
  <si>
    <t>Huatlatlauca</t>
  </si>
  <si>
    <t>Huauchinango</t>
  </si>
  <si>
    <t>Huehuetlán el Chico</t>
  </si>
  <si>
    <t>Huejotzingo</t>
  </si>
  <si>
    <t>Hueyapan</t>
  </si>
  <si>
    <t>Hueytamalco</t>
  </si>
  <si>
    <t>Hueytlalpan</t>
  </si>
  <si>
    <t>Huitzilan de Serdán</t>
  </si>
  <si>
    <t>Huitziltepec</t>
  </si>
  <si>
    <t>Atlequizayan</t>
  </si>
  <si>
    <t>Ixcamilpa de Guerrero</t>
  </si>
  <si>
    <t>Ixcaquixtla</t>
  </si>
  <si>
    <t>Ixtacamaxtitlán</t>
  </si>
  <si>
    <t>Ixtepec</t>
  </si>
  <si>
    <t>Izúcar de Matamoros</t>
  </si>
  <si>
    <t>Jalpan</t>
  </si>
  <si>
    <t>Jolalpan</t>
  </si>
  <si>
    <t>Jonotla</t>
  </si>
  <si>
    <t>Jopala</t>
  </si>
  <si>
    <t>Juan C. Bonilla</t>
  </si>
  <si>
    <t>Juan Galindo</t>
  </si>
  <si>
    <t>Juan N. Méndez</t>
  </si>
  <si>
    <t>Lafragua</t>
  </si>
  <si>
    <t>Libres</t>
  </si>
  <si>
    <t>La Magdalena Tlatlauquitepec</t>
  </si>
  <si>
    <t>Mazapiltepec de Juárez</t>
  </si>
  <si>
    <t>Mixtla</t>
  </si>
  <si>
    <t>Molcaxac</t>
  </si>
  <si>
    <t>Cañada Morelos</t>
  </si>
  <si>
    <t>Naupan</t>
  </si>
  <si>
    <t>Nauzontla</t>
  </si>
  <si>
    <t>Nealtican</t>
  </si>
  <si>
    <t>Nicolás Bravo</t>
  </si>
  <si>
    <t>Nopalucan</t>
  </si>
  <si>
    <t>Ocoyucan</t>
  </si>
  <si>
    <t>Olintla</t>
  </si>
  <si>
    <t>Oriental</t>
  </si>
  <si>
    <t>Pahuatlán</t>
  </si>
  <si>
    <t>Palmar de Bravo</t>
  </si>
  <si>
    <t>Petlalcingo</t>
  </si>
  <si>
    <t>Piaxtla</t>
  </si>
  <si>
    <t>Quecholac</t>
  </si>
  <si>
    <t>Quimixtlán</t>
  </si>
  <si>
    <t>Rafael Lara Grajales</t>
  </si>
  <si>
    <t>Los Reyes de Juárez</t>
  </si>
  <si>
    <t>San Andrés Cholula</t>
  </si>
  <si>
    <t>San Antonio Cañada</t>
  </si>
  <si>
    <t>San Diego la Mesa Tochimiltzingo</t>
  </si>
  <si>
    <t>San Felipe Teotlalcingo</t>
  </si>
  <si>
    <t>San Felipe Tepatlán</t>
  </si>
  <si>
    <t>San Gabriel Chilac</t>
  </si>
  <si>
    <t>San Gregorio Atzompa</t>
  </si>
  <si>
    <t>San Jerónimo Tecuanipan</t>
  </si>
  <si>
    <t>San Jerónimo Xayacatlán</t>
  </si>
  <si>
    <t>San José Chiapa</t>
  </si>
  <si>
    <t>San José Miahuatlán</t>
  </si>
  <si>
    <t>San Juan Atenco</t>
  </si>
  <si>
    <t>San Juan Atzompa</t>
  </si>
  <si>
    <t>San Martín Texmelucan</t>
  </si>
  <si>
    <t>San Martín Totoltepec</t>
  </si>
  <si>
    <t>San Matías Tlalancaleca</t>
  </si>
  <si>
    <t>San Miguel Ixitlán</t>
  </si>
  <si>
    <t>San Miguel Xoxtla</t>
  </si>
  <si>
    <t>San Nicolás Buenos Aires</t>
  </si>
  <si>
    <t>San Nicolás de los Ranchos</t>
  </si>
  <si>
    <t>San Pablo Anicano</t>
  </si>
  <si>
    <t>San Pedro Cholula</t>
  </si>
  <si>
    <t>San Pedro Yeloixtlahuaca</t>
  </si>
  <si>
    <t>San Salvador el Seco</t>
  </si>
  <si>
    <t>San Salvador el Verde</t>
  </si>
  <si>
    <t>San Salvador Huixcolotla</t>
  </si>
  <si>
    <t>San Sebastián Tlacotepec</t>
  </si>
  <si>
    <t>Santa Catarina Tlaltempan</t>
  </si>
  <si>
    <t>Santa Inés Ahuatempan</t>
  </si>
  <si>
    <t>Santa Isabel Cholula</t>
  </si>
  <si>
    <t>Santiago Miahuatlán</t>
  </si>
  <si>
    <t>Huehuetlán el Grande</t>
  </si>
  <si>
    <t>Santo Tomás Hueyotlipan</t>
  </si>
  <si>
    <t>Soltepec</t>
  </si>
  <si>
    <t>Tecali de Herrera</t>
  </si>
  <si>
    <t>Tecamachalco</t>
  </si>
  <si>
    <t>Tecomatlán</t>
  </si>
  <si>
    <t>Tehuacán</t>
  </si>
  <si>
    <t>Tehuitzingo</t>
  </si>
  <si>
    <t>Tenampulco</t>
  </si>
  <si>
    <t>Teopantlán</t>
  </si>
  <si>
    <t>Teotlalco</t>
  </si>
  <si>
    <t>Tepanco de López</t>
  </si>
  <si>
    <t>Tepango de Rodríguez</t>
  </si>
  <si>
    <t>Tepatlaxco de Hidalgo</t>
  </si>
  <si>
    <t>Tepeaca</t>
  </si>
  <si>
    <t>Tepemaxalco</t>
  </si>
  <si>
    <t>Tepeojuma</t>
  </si>
  <si>
    <t>Tepetzintla</t>
  </si>
  <si>
    <t>Tepexco</t>
  </si>
  <si>
    <t>Tepexi de Rodríguez</t>
  </si>
  <si>
    <t>Tepeyahualco</t>
  </si>
  <si>
    <t>Tepeyahualco de Cuauhtémoc</t>
  </si>
  <si>
    <t>Tetela de Ocampo</t>
  </si>
  <si>
    <t>Teteles de Avila Castillo</t>
  </si>
  <si>
    <t>Teziutlán</t>
  </si>
  <si>
    <t>Tianguismanalco</t>
  </si>
  <si>
    <t>Tilapa</t>
  </si>
  <si>
    <t>Tlacotepec de Benito Juárez</t>
  </si>
  <si>
    <t>Tlacuilotepec</t>
  </si>
  <si>
    <t>Tlachichuca</t>
  </si>
  <si>
    <t>Tlahuapan</t>
  </si>
  <si>
    <t>Tlaltenango</t>
  </si>
  <si>
    <t>Tlanepantla</t>
  </si>
  <si>
    <t>Tlaola</t>
  </si>
  <si>
    <t>Tlapacoya</t>
  </si>
  <si>
    <t>Tlapanalá</t>
  </si>
  <si>
    <t>Tlatlauquitepec</t>
  </si>
  <si>
    <t>Tlaxco</t>
  </si>
  <si>
    <t>Tochimilco</t>
  </si>
  <si>
    <t>Tochtepec</t>
  </si>
  <si>
    <t>Totoltepec de Guerrero</t>
  </si>
  <si>
    <t>Tulcingo</t>
  </si>
  <si>
    <t>Tuzamapan de Galeana</t>
  </si>
  <si>
    <t>Tzicatlacoyan</t>
  </si>
  <si>
    <t>Xayacatlán de Bravo</t>
  </si>
  <si>
    <t>Xicotepec</t>
  </si>
  <si>
    <t>Xicotlán</t>
  </si>
  <si>
    <t>Xiutetelco</t>
  </si>
  <si>
    <t>Xochiapulco</t>
  </si>
  <si>
    <t>Xochiltepec</t>
  </si>
  <si>
    <t>Xochitlán de Vicente Suárez</t>
  </si>
  <si>
    <t>Xochitlán Todos Santos</t>
  </si>
  <si>
    <t>Yaonáhuac</t>
  </si>
  <si>
    <t>Yehualtepec</t>
  </si>
  <si>
    <t>Zacapala</t>
  </si>
  <si>
    <t>Zacapoaxtla</t>
  </si>
  <si>
    <t>Zacatlán</t>
  </si>
  <si>
    <t>Zapotitlán</t>
  </si>
  <si>
    <t>Zapotitlán de Méndez</t>
  </si>
  <si>
    <t>Zautla</t>
  </si>
  <si>
    <t>Zihuateutla</t>
  </si>
  <si>
    <t>Zinacatepec</t>
  </si>
  <si>
    <t>Zongozotla</t>
  </si>
  <si>
    <t>Zoquiapan</t>
  </si>
  <si>
    <t>Zoquitlán</t>
  </si>
  <si>
    <t>Querétaro</t>
  </si>
  <si>
    <t>Amealco de Bonfil</t>
  </si>
  <si>
    <t>Pinal de Amoles</t>
  </si>
  <si>
    <t>Arroyo Seco</t>
  </si>
  <si>
    <t>Cadereyta de Montes</t>
  </si>
  <si>
    <t>Colón</t>
  </si>
  <si>
    <t>Corregidora</t>
  </si>
  <si>
    <t>Ezequiel Montes</t>
  </si>
  <si>
    <t>Huimilpan</t>
  </si>
  <si>
    <t>Jalpan de Serra</t>
  </si>
  <si>
    <t>Landa de Matamoros</t>
  </si>
  <si>
    <t>El Marqués</t>
  </si>
  <si>
    <t>Pedro Escobedo</t>
  </si>
  <si>
    <t>Peñamiller</t>
  </si>
  <si>
    <t>San Joaquín</t>
  </si>
  <si>
    <t>Tequisquiapan</t>
  </si>
  <si>
    <t>Quintana Roo</t>
  </si>
  <si>
    <t>Cozumel</t>
  </si>
  <si>
    <t>Felipe Carrillo Puerto</t>
  </si>
  <si>
    <t>Isla Mujeres</t>
  </si>
  <si>
    <t>Othón P. Blanco</t>
  </si>
  <si>
    <t>José María Morelos</t>
  </si>
  <si>
    <t>Solidaridad</t>
  </si>
  <si>
    <t>Tulum</t>
  </si>
  <si>
    <t>Bacalar</t>
  </si>
  <si>
    <t>San Luis Potosí</t>
  </si>
  <si>
    <t>Ahualulco</t>
  </si>
  <si>
    <t>Alaquines</t>
  </si>
  <si>
    <t>Aquismón</t>
  </si>
  <si>
    <t>Armadillo de los Infante</t>
  </si>
  <si>
    <t>Cárdenas</t>
  </si>
  <si>
    <t>Catorce</t>
  </si>
  <si>
    <t>Cedral</t>
  </si>
  <si>
    <t>Cerritos</t>
  </si>
  <si>
    <t>Cerro de San Pedro</t>
  </si>
  <si>
    <t>Ciudad del Maíz</t>
  </si>
  <si>
    <t>Ciudad Fernández</t>
  </si>
  <si>
    <t>Tancanhuitz</t>
  </si>
  <si>
    <t>Ciudad Valles</t>
  </si>
  <si>
    <t>Charcas</t>
  </si>
  <si>
    <t>Ebano</t>
  </si>
  <si>
    <t>Guadalcázar</t>
  </si>
  <si>
    <t>Huehuetlán</t>
  </si>
  <si>
    <t>Matehuala</t>
  </si>
  <si>
    <t>Mexquitic de Carmona</t>
  </si>
  <si>
    <t>Moctezuma</t>
  </si>
  <si>
    <t>Rioverde</t>
  </si>
  <si>
    <t>Salinas</t>
  </si>
  <si>
    <t>San Antonio</t>
  </si>
  <si>
    <t>San Ciro de Acosta</t>
  </si>
  <si>
    <t>San Martín Chalchicuautla</t>
  </si>
  <si>
    <t>San Nicolás Tolentino</t>
  </si>
  <si>
    <t>Santa María del Río</t>
  </si>
  <si>
    <t>Santo Domingo</t>
  </si>
  <si>
    <t>San Vicente Tancuayalab</t>
  </si>
  <si>
    <t>Soledad de Graciano Sánchez</t>
  </si>
  <si>
    <t>Tamasopo</t>
  </si>
  <si>
    <t>Tamazunchale</t>
  </si>
  <si>
    <t>Tampacán</t>
  </si>
  <si>
    <t>Tampamolón Corona</t>
  </si>
  <si>
    <t>Tamuín</t>
  </si>
  <si>
    <t>Tanlajás</t>
  </si>
  <si>
    <t>Tanquián de Escobedo</t>
  </si>
  <si>
    <t>Tierra Nueva</t>
  </si>
  <si>
    <t>Vanegas</t>
  </si>
  <si>
    <t>Venado</t>
  </si>
  <si>
    <t>Villa de Arriaga</t>
  </si>
  <si>
    <t>Villa de Guadalupe</t>
  </si>
  <si>
    <t>Villa de la Paz</t>
  </si>
  <si>
    <t>Villa de Ramos</t>
  </si>
  <si>
    <t>Villa de Reyes</t>
  </si>
  <si>
    <t>Villa Juárez</t>
  </si>
  <si>
    <t>Axtla de Terrazas</t>
  </si>
  <si>
    <t>Xilitla</t>
  </si>
  <si>
    <t>Villa de Arista</t>
  </si>
  <si>
    <t>Matlapa</t>
  </si>
  <si>
    <t>El Naranjo</t>
  </si>
  <si>
    <t>Sinaloa</t>
  </si>
  <si>
    <t>Ahome</t>
  </si>
  <si>
    <t>Angostura</t>
  </si>
  <si>
    <t>Badiraguato</t>
  </si>
  <si>
    <t>Concordia</t>
  </si>
  <si>
    <t>Cosalá</t>
  </si>
  <si>
    <t>Culiacán</t>
  </si>
  <si>
    <t>Choix</t>
  </si>
  <si>
    <t>Elota</t>
  </si>
  <si>
    <t>Escuinapa</t>
  </si>
  <si>
    <t>El Fuerte</t>
  </si>
  <si>
    <t>Guasave</t>
  </si>
  <si>
    <t>Mazatlán</t>
  </si>
  <si>
    <t>Mocorito</t>
  </si>
  <si>
    <t>Salvador Alvarado</t>
  </si>
  <si>
    <t>San Ignacio</t>
  </si>
  <si>
    <t>Navolato</t>
  </si>
  <si>
    <t>Sonora</t>
  </si>
  <si>
    <t>Aconchi</t>
  </si>
  <si>
    <t>Agua Prieta</t>
  </si>
  <si>
    <t>Alamos</t>
  </si>
  <si>
    <t>Altar</t>
  </si>
  <si>
    <t>Arivechi</t>
  </si>
  <si>
    <t>Arizpe</t>
  </si>
  <si>
    <t>Atil</t>
  </si>
  <si>
    <t>Bacadéhuachi</t>
  </si>
  <si>
    <t>Bacanora</t>
  </si>
  <si>
    <t>Bacerac</t>
  </si>
  <si>
    <t>Bacoachi</t>
  </si>
  <si>
    <t>Bácum</t>
  </si>
  <si>
    <t>Banámichi</t>
  </si>
  <si>
    <t>Baviácora</t>
  </si>
  <si>
    <t>Bavispe</t>
  </si>
  <si>
    <t>Benjamín Hill</t>
  </si>
  <si>
    <t>Caborca</t>
  </si>
  <si>
    <t>Cajeme</t>
  </si>
  <si>
    <t>Cananea</t>
  </si>
  <si>
    <t>Carbó</t>
  </si>
  <si>
    <t>La Colorada</t>
  </si>
  <si>
    <t>Cucurpe</t>
  </si>
  <si>
    <t>Cumpas</t>
  </si>
  <si>
    <t>Divisaderos</t>
  </si>
  <si>
    <t>Empalme</t>
  </si>
  <si>
    <t>Etchojoa</t>
  </si>
  <si>
    <t>Fronteras</t>
  </si>
  <si>
    <t>Granados</t>
  </si>
  <si>
    <t>Guaymas</t>
  </si>
  <si>
    <t>Hermosillo</t>
  </si>
  <si>
    <t>Huachinera</t>
  </si>
  <si>
    <t>Huásabas</t>
  </si>
  <si>
    <t>Huatabampo</t>
  </si>
  <si>
    <t>Huépac</t>
  </si>
  <si>
    <t>Imuris</t>
  </si>
  <si>
    <t>Naco</t>
  </si>
  <si>
    <t>Nácori Chico</t>
  </si>
  <si>
    <t>Nacozari de García</t>
  </si>
  <si>
    <t>Navojoa</t>
  </si>
  <si>
    <t>Nogales</t>
  </si>
  <si>
    <t>Onavas</t>
  </si>
  <si>
    <t>Opodepe</t>
  </si>
  <si>
    <t>Oquitoa</t>
  </si>
  <si>
    <t>Pitiquito</t>
  </si>
  <si>
    <t>Puerto Peñasco</t>
  </si>
  <si>
    <t>Quiriego</t>
  </si>
  <si>
    <t>Sahuaripa</t>
  </si>
  <si>
    <t>San Felipe de Jesús</t>
  </si>
  <si>
    <t>San Javier</t>
  </si>
  <si>
    <t>San Luis Río Colorado</t>
  </si>
  <si>
    <t>San Miguel de Horcasitas</t>
  </si>
  <si>
    <t>San Pedro de la Cueva</t>
  </si>
  <si>
    <t>Santa Cruz</t>
  </si>
  <si>
    <t>Sáric</t>
  </si>
  <si>
    <t>Soyopa</t>
  </si>
  <si>
    <t>Suaqui Grande</t>
  </si>
  <si>
    <t>Tepache</t>
  </si>
  <si>
    <t>Trincheras</t>
  </si>
  <si>
    <t>Tubutama</t>
  </si>
  <si>
    <t>Ures</t>
  </si>
  <si>
    <t>Villa Pesqueira</t>
  </si>
  <si>
    <t>Yécora</t>
  </si>
  <si>
    <t>General Plutarco Elías Calles</t>
  </si>
  <si>
    <t>San Ignacio Río Muerto</t>
  </si>
  <si>
    <t>Tabasco</t>
  </si>
  <si>
    <t>Balancán</t>
  </si>
  <si>
    <t>Centla</t>
  </si>
  <si>
    <t>Centro</t>
  </si>
  <si>
    <t>Comalcalco</t>
  </si>
  <si>
    <t>Cunduacán</t>
  </si>
  <si>
    <t>Huimanguillo</t>
  </si>
  <si>
    <t>Jalapa</t>
  </si>
  <si>
    <t>Jalpa de Méndez</t>
  </si>
  <si>
    <t>Jonuta</t>
  </si>
  <si>
    <t>Macuspana</t>
  </si>
  <si>
    <t>Nacajuca</t>
  </si>
  <si>
    <t>Paraíso</t>
  </si>
  <si>
    <t>Tacotalpa</t>
  </si>
  <si>
    <t>Teapa</t>
  </si>
  <si>
    <t>Tenosique</t>
  </si>
  <si>
    <t>Tamaulipas</t>
  </si>
  <si>
    <t>Altamira</t>
  </si>
  <si>
    <t>Antiguo Morelos</t>
  </si>
  <si>
    <t>Burgos</t>
  </si>
  <si>
    <t>Casas</t>
  </si>
  <si>
    <t>Ciudad Madero</t>
  </si>
  <si>
    <t>Cruillas</t>
  </si>
  <si>
    <t>González</t>
  </si>
  <si>
    <t>Güémez</t>
  </si>
  <si>
    <t>Gustavo Díaz Ordaz</t>
  </si>
  <si>
    <t>Jaumave</t>
  </si>
  <si>
    <t>Llera</t>
  </si>
  <si>
    <t>Mainero</t>
  </si>
  <si>
    <t>El Mante</t>
  </si>
  <si>
    <t>Méndez</t>
  </si>
  <si>
    <t>Mier</t>
  </si>
  <si>
    <t>Miguel Alemán</t>
  </si>
  <si>
    <t>Miquihuana</t>
  </si>
  <si>
    <t>Nuevo Laredo</t>
  </si>
  <si>
    <t>Nuevo Morelos</t>
  </si>
  <si>
    <t>Padilla</t>
  </si>
  <si>
    <t>Palmillas</t>
  </si>
  <si>
    <t>Reynosa</t>
  </si>
  <si>
    <t>Río Bravo</t>
  </si>
  <si>
    <t>San Carlos</t>
  </si>
  <si>
    <t>Soto la Marina</t>
  </si>
  <si>
    <t>Tampico</t>
  </si>
  <si>
    <t>Tula</t>
  </si>
  <si>
    <t>Valle Hermoso</t>
  </si>
  <si>
    <t>Xicoténcatl</t>
  </si>
  <si>
    <t>Tlaxcala</t>
  </si>
  <si>
    <t>Amaxac de Guerrero</t>
  </si>
  <si>
    <t>Apetatitlán de Antonio Carvajal</t>
  </si>
  <si>
    <t>Atlangatepec</t>
  </si>
  <si>
    <t>Atltzayanca</t>
  </si>
  <si>
    <t>Apizaco</t>
  </si>
  <si>
    <t>Calpulalpan</t>
  </si>
  <si>
    <t>El Carmen Tequexquitla</t>
  </si>
  <si>
    <t>Cuapiaxtla</t>
  </si>
  <si>
    <t>Cuaxomulco</t>
  </si>
  <si>
    <t>Chiautempan</t>
  </si>
  <si>
    <t>Muñoz de Domingo Arenas</t>
  </si>
  <si>
    <t>Españita</t>
  </si>
  <si>
    <t>Huamantla</t>
  </si>
  <si>
    <t>Hueyotlipan</t>
  </si>
  <si>
    <t>Ixtacuixtla de Mariano Matamoros</t>
  </si>
  <si>
    <t>Ixtenco</t>
  </si>
  <si>
    <t>Mazatecochco de José María Morelos</t>
  </si>
  <si>
    <t>Contla de Juan Cuamatzi</t>
  </si>
  <si>
    <t>Tepetitla de Lardizábal</t>
  </si>
  <si>
    <t>Sanctórum de Lázaro Cárdenas</t>
  </si>
  <si>
    <t>Nanacamilpa de Mariano Arista</t>
  </si>
  <si>
    <t>Acuamanala de Miguel Hidalgo</t>
  </si>
  <si>
    <t>Natívitas</t>
  </si>
  <si>
    <t>Panotla</t>
  </si>
  <si>
    <t>San Pablo del Monte</t>
  </si>
  <si>
    <t>Santa Cruz Tlaxcala</t>
  </si>
  <si>
    <t>Teolocholco</t>
  </si>
  <si>
    <t>Tepeyanco</t>
  </si>
  <si>
    <t>Terrenate</t>
  </si>
  <si>
    <t>Tetla de la Solidaridad</t>
  </si>
  <si>
    <t>Tetlatlahuca</t>
  </si>
  <si>
    <t>Tocatlán</t>
  </si>
  <si>
    <t>Totolac</t>
  </si>
  <si>
    <t>Ziltlaltépec de Trinidad Sánchez Santos</t>
  </si>
  <si>
    <t>Tzompantepec</t>
  </si>
  <si>
    <t>Xaloztoc</t>
  </si>
  <si>
    <t>Xaltocan</t>
  </si>
  <si>
    <t>Papalotla de Xicohténcatl</t>
  </si>
  <si>
    <t>Xicohtzinco</t>
  </si>
  <si>
    <t>Yauhquemehcan</t>
  </si>
  <si>
    <t>Zacatelco</t>
  </si>
  <si>
    <t>La Magdalena Tlaltelulco</t>
  </si>
  <si>
    <t>San Damián Texóloc</t>
  </si>
  <si>
    <t>San Francisco Tetlanohcan</t>
  </si>
  <si>
    <t>San Jerónimo Zacualpan</t>
  </si>
  <si>
    <t>San José Teacalco</t>
  </si>
  <si>
    <t>San Juan Huactzinco</t>
  </si>
  <si>
    <t>San Lorenzo Axocomanitla</t>
  </si>
  <si>
    <t>San Lucas Tecopilco</t>
  </si>
  <si>
    <t>Santa Ana Nopalucan</t>
  </si>
  <si>
    <t>Santa Apolonia Teacalco</t>
  </si>
  <si>
    <t>Santa Catarina Ayometla</t>
  </si>
  <si>
    <t>Santa Cruz Quilehtla</t>
  </si>
  <si>
    <t>Santa Isabel Xiloxoxtla</t>
  </si>
  <si>
    <t>Veracruz de Ignacio de la Llave</t>
  </si>
  <si>
    <t>Acayucan</t>
  </si>
  <si>
    <t>Acula</t>
  </si>
  <si>
    <t>Acultzingo</t>
  </si>
  <si>
    <t>Camarón de Tejeda</t>
  </si>
  <si>
    <t>Alpatláhuac</t>
  </si>
  <si>
    <t>Alto Lucero de Gutiérrez Barrios</t>
  </si>
  <si>
    <t>Altotonga</t>
  </si>
  <si>
    <t>Alvarado</t>
  </si>
  <si>
    <t>Amatitlán</t>
  </si>
  <si>
    <t>Naranjos Amatlán</t>
  </si>
  <si>
    <t>Amatlán de los Reyes</t>
  </si>
  <si>
    <t>Angel R. Cabada</t>
  </si>
  <si>
    <t>La Antigua</t>
  </si>
  <si>
    <t>Apazapan</t>
  </si>
  <si>
    <t>Astacinga</t>
  </si>
  <si>
    <t>Atlahuilco</t>
  </si>
  <si>
    <t>Atzacan</t>
  </si>
  <si>
    <t>Atzalan</t>
  </si>
  <si>
    <t>Tlaltetela</t>
  </si>
  <si>
    <t>Ayahualulco</t>
  </si>
  <si>
    <t>Banderilla</t>
  </si>
  <si>
    <t>Boca del Río</t>
  </si>
  <si>
    <t>Calcahualco</t>
  </si>
  <si>
    <t>Camerino Z. Mendoza</t>
  </si>
  <si>
    <t>Carrillo Puerto</t>
  </si>
  <si>
    <t>Catemaco</t>
  </si>
  <si>
    <t>Cazones de Herrera</t>
  </si>
  <si>
    <t>Cerro Azul</t>
  </si>
  <si>
    <t>Citlaltépetl</t>
  </si>
  <si>
    <t>Coacoatzintla</t>
  </si>
  <si>
    <t>Coahuitlán</t>
  </si>
  <si>
    <t>Coatzacoalcos</t>
  </si>
  <si>
    <t>Coatzintla</t>
  </si>
  <si>
    <t>Coetzala</t>
  </si>
  <si>
    <t>Colipa</t>
  </si>
  <si>
    <t>Comapa</t>
  </si>
  <si>
    <t>Córdoba</t>
  </si>
  <si>
    <t>Cosamaloapan de Carpio</t>
  </si>
  <si>
    <t>Cosautlán de Carvajal</t>
  </si>
  <si>
    <t>Coscomatepec</t>
  </si>
  <si>
    <t>Cosoleacaque</t>
  </si>
  <si>
    <t>Cotaxtla</t>
  </si>
  <si>
    <t>Coxquihui</t>
  </si>
  <si>
    <t>Coyutla</t>
  </si>
  <si>
    <t>Cuichapa</t>
  </si>
  <si>
    <t>Cuitláhuac</t>
  </si>
  <si>
    <t>Chacaltianguis</t>
  </si>
  <si>
    <t>Chalma</t>
  </si>
  <si>
    <t>Chiconamel</t>
  </si>
  <si>
    <t>Chiconquiaco</t>
  </si>
  <si>
    <t>Chicontepec</t>
  </si>
  <si>
    <t>Chinameca</t>
  </si>
  <si>
    <t>Chinampa de Gorostiza</t>
  </si>
  <si>
    <t>Las Choapas</t>
  </si>
  <si>
    <t>Chocamán</t>
  </si>
  <si>
    <t>Chontla</t>
  </si>
  <si>
    <t>Chumatlán</t>
  </si>
  <si>
    <t>Espinal</t>
  </si>
  <si>
    <t>Filomeno Mata</t>
  </si>
  <si>
    <t>Fortín</t>
  </si>
  <si>
    <t>Gutiérrez Zamora</t>
  </si>
  <si>
    <t>Hidalgotitlán</t>
  </si>
  <si>
    <t>Huatusco</t>
  </si>
  <si>
    <t>Huayacocotla</t>
  </si>
  <si>
    <t>Hueyapan de Ocampo</t>
  </si>
  <si>
    <t>Huiloapan de Cuauhtémoc</t>
  </si>
  <si>
    <t>Ignacio de la Llave</t>
  </si>
  <si>
    <t>Ilamatlán</t>
  </si>
  <si>
    <t>Isla</t>
  </si>
  <si>
    <t>Ixcatepec</t>
  </si>
  <si>
    <t>Ixhuacán de los Reyes</t>
  </si>
  <si>
    <t>Ixhuatlán del Café</t>
  </si>
  <si>
    <t>Ixhuatlancillo</t>
  </si>
  <si>
    <t>Ixhuatlán del Sureste</t>
  </si>
  <si>
    <t>Ixhuatlán de Madero</t>
  </si>
  <si>
    <t>Ixmatlahuacan</t>
  </si>
  <si>
    <t>Ixtaczoquitlán</t>
  </si>
  <si>
    <t>Jalacingo</t>
  </si>
  <si>
    <t>Xalapa</t>
  </si>
  <si>
    <t>Jalcomulco</t>
  </si>
  <si>
    <t>Jáltipan</t>
  </si>
  <si>
    <t>Jamapa</t>
  </si>
  <si>
    <t>Jesús Carranza</t>
  </si>
  <si>
    <t>Xico</t>
  </si>
  <si>
    <t>Juan Rodríguez Clara</t>
  </si>
  <si>
    <t>Juchique de Ferrer</t>
  </si>
  <si>
    <t>Landero y Coss</t>
  </si>
  <si>
    <t>Lerdo de Tejada</t>
  </si>
  <si>
    <t>Maltrata</t>
  </si>
  <si>
    <t>Manlio Fabio Altamirano</t>
  </si>
  <si>
    <t>Mariano Escobedo</t>
  </si>
  <si>
    <t>Martínez de la Torre</t>
  </si>
  <si>
    <t>Mecatlán</t>
  </si>
  <si>
    <t>Mecayapan</t>
  </si>
  <si>
    <t>Medellín de Bravo</t>
  </si>
  <si>
    <t>Miahuatlán</t>
  </si>
  <si>
    <t>Las Minas</t>
  </si>
  <si>
    <t>Misantla</t>
  </si>
  <si>
    <t>Mixtla de Altamirano</t>
  </si>
  <si>
    <t>Moloacán</t>
  </si>
  <si>
    <t>Naolinco</t>
  </si>
  <si>
    <t>Naranjal</t>
  </si>
  <si>
    <t>Nautla</t>
  </si>
  <si>
    <t>Oluta</t>
  </si>
  <si>
    <t>Omealca</t>
  </si>
  <si>
    <t>Orizaba</t>
  </si>
  <si>
    <t>Otatitlán</t>
  </si>
  <si>
    <t>Oteapan</t>
  </si>
  <si>
    <t>Ozuluama de Mascareñas</t>
  </si>
  <si>
    <t>Pajapan</t>
  </si>
  <si>
    <t>Pánuco</t>
  </si>
  <si>
    <t>Papantla</t>
  </si>
  <si>
    <t>Paso del Macho</t>
  </si>
  <si>
    <t>Paso de Ovejas</t>
  </si>
  <si>
    <t>La Perla</t>
  </si>
  <si>
    <t>Perote</t>
  </si>
  <si>
    <t>Platón Sánchez</t>
  </si>
  <si>
    <t>Playa Vicente</t>
  </si>
  <si>
    <t>Poza Rica de Hidalgo</t>
  </si>
  <si>
    <t>Las Vigas de Ramírez</t>
  </si>
  <si>
    <t>Pueblo Viejo</t>
  </si>
  <si>
    <t>Puente Nacional</t>
  </si>
  <si>
    <t>Rafael Delgado</t>
  </si>
  <si>
    <t>Rafael Lucio</t>
  </si>
  <si>
    <t>Río Blanco</t>
  </si>
  <si>
    <t>Saltabarranca</t>
  </si>
  <si>
    <t>San Andrés Tenejapan</t>
  </si>
  <si>
    <t>San Andrés Tuxtla</t>
  </si>
  <si>
    <t>San Juan Evangelista</t>
  </si>
  <si>
    <t>Santiago Tuxtla</t>
  </si>
  <si>
    <t>Sayula de Alemán</t>
  </si>
  <si>
    <t>Soconusco</t>
  </si>
  <si>
    <t>Sochiapa</t>
  </si>
  <si>
    <t>Soledad Atzompa</t>
  </si>
  <si>
    <t>Soledad de Doblado</t>
  </si>
  <si>
    <t>Soteapan</t>
  </si>
  <si>
    <t>Tamalín</t>
  </si>
  <si>
    <t>Tamiahua</t>
  </si>
  <si>
    <t>Tampico Alto</t>
  </si>
  <si>
    <t>Tancoco</t>
  </si>
  <si>
    <t>Tantima</t>
  </si>
  <si>
    <t>Tantoyuca</t>
  </si>
  <si>
    <t>Tatatila</t>
  </si>
  <si>
    <t>Castillo de Teayo</t>
  </si>
  <si>
    <t>Tecolutla</t>
  </si>
  <si>
    <t>Tehuipango</t>
  </si>
  <si>
    <t>Álamo Temapache</t>
  </si>
  <si>
    <t>Tempoal</t>
  </si>
  <si>
    <t>Tenampa</t>
  </si>
  <si>
    <t>Tenochtitlán</t>
  </si>
  <si>
    <t>Teocelo</t>
  </si>
  <si>
    <t>Tepatlaxco</t>
  </si>
  <si>
    <t>Tepetlán</t>
  </si>
  <si>
    <t>José Azueta</t>
  </si>
  <si>
    <t>Texcatepec</t>
  </si>
  <si>
    <t>Texhuacán</t>
  </si>
  <si>
    <t>Texistepec</t>
  </si>
  <si>
    <t>Tezonapa</t>
  </si>
  <si>
    <t>Tihuatlán</t>
  </si>
  <si>
    <t>Tlacojalpan</t>
  </si>
  <si>
    <t>Tlacolulan</t>
  </si>
  <si>
    <t>Tlacotalpan</t>
  </si>
  <si>
    <t>Tlacotepec de Mejía</t>
  </si>
  <si>
    <t>Tlachichilco</t>
  </si>
  <si>
    <t>Tlalixcoyan</t>
  </si>
  <si>
    <t>Tlalnelhuayocan</t>
  </si>
  <si>
    <t>Tlapacoyan</t>
  </si>
  <si>
    <t>Tlaquilpa</t>
  </si>
  <si>
    <t>Tlilapan</t>
  </si>
  <si>
    <t>Tonayán</t>
  </si>
  <si>
    <t>Totutla</t>
  </si>
  <si>
    <t>Tuxtilla</t>
  </si>
  <si>
    <t>Ursulo Galván</t>
  </si>
  <si>
    <t>Vega de Alatorre</t>
  </si>
  <si>
    <t>Veracruz</t>
  </si>
  <si>
    <t>Villa Aldama</t>
  </si>
  <si>
    <t>Xoxocotla</t>
  </si>
  <si>
    <t>Yanga</t>
  </si>
  <si>
    <t>Yecuatla</t>
  </si>
  <si>
    <t>Zentla</t>
  </si>
  <si>
    <t>Zongolica</t>
  </si>
  <si>
    <t>Zontecomatlán de López y Fuentes</t>
  </si>
  <si>
    <t>Zozocolco de Hidalgo</t>
  </si>
  <si>
    <t>Agua Dulce</t>
  </si>
  <si>
    <t>El Higo</t>
  </si>
  <si>
    <t>Nanchital de Lázaro Cárdenas del Río</t>
  </si>
  <si>
    <t>Tres Valles</t>
  </si>
  <si>
    <t>Carlos A. Carrillo</t>
  </si>
  <si>
    <t>Tatahuicapan de Juárez</t>
  </si>
  <si>
    <t>Uxpanapa</t>
  </si>
  <si>
    <t>San Rafael</t>
  </si>
  <si>
    <t>Santiago Sochiapan</t>
  </si>
  <si>
    <t>Yucatán</t>
  </si>
  <si>
    <t>Abalá</t>
  </si>
  <si>
    <t>Acanceh</t>
  </si>
  <si>
    <t>Akil</t>
  </si>
  <si>
    <t>Baca</t>
  </si>
  <si>
    <t>Bokobá</t>
  </si>
  <si>
    <t>Buctzotz</t>
  </si>
  <si>
    <t>Cacalchén</t>
  </si>
  <si>
    <t>Calotmul</t>
  </si>
  <si>
    <t>Cansahcab</t>
  </si>
  <si>
    <t>Cantamayec</t>
  </si>
  <si>
    <t>Celestún</t>
  </si>
  <si>
    <t>Cenotillo</t>
  </si>
  <si>
    <t>Conkal</t>
  </si>
  <si>
    <t>Cuncunul</t>
  </si>
  <si>
    <t>Cuzamá</t>
  </si>
  <si>
    <t>Chacsinkín</t>
  </si>
  <si>
    <t>Chankom</t>
  </si>
  <si>
    <t>Chapab</t>
  </si>
  <si>
    <t>Chemax</t>
  </si>
  <si>
    <t>Chicxulub Pueblo</t>
  </si>
  <si>
    <t>Chichimilá</t>
  </si>
  <si>
    <t>Chikindzonot</t>
  </si>
  <si>
    <t>Chocholá</t>
  </si>
  <si>
    <t>Chumayel</t>
  </si>
  <si>
    <t>Dzán</t>
  </si>
  <si>
    <t>Dzemul</t>
  </si>
  <si>
    <t>Dzidzantún</t>
  </si>
  <si>
    <t>Dzilam de Bravo</t>
  </si>
  <si>
    <t>Dzilam González</t>
  </si>
  <si>
    <t>Dzitás</t>
  </si>
  <si>
    <t>Dzoncauich</t>
  </si>
  <si>
    <t>Espita</t>
  </si>
  <si>
    <t>Halachó</t>
  </si>
  <si>
    <t>Hocabá</t>
  </si>
  <si>
    <t>Hoctún</t>
  </si>
  <si>
    <t>Homún</t>
  </si>
  <si>
    <t>Huhí</t>
  </si>
  <si>
    <t>Hunucmá</t>
  </si>
  <si>
    <t>Ixil</t>
  </si>
  <si>
    <t>Izamal</t>
  </si>
  <si>
    <t>Kanasín</t>
  </si>
  <si>
    <t>Kantunil</t>
  </si>
  <si>
    <t>Kaua</t>
  </si>
  <si>
    <t>Kinchil</t>
  </si>
  <si>
    <t>Kopomá</t>
  </si>
  <si>
    <t>Mama</t>
  </si>
  <si>
    <t>Maní</t>
  </si>
  <si>
    <t>Maxcanú</t>
  </si>
  <si>
    <t>Mayapán</t>
  </si>
  <si>
    <t>Mérida</t>
  </si>
  <si>
    <t>Mocochá</t>
  </si>
  <si>
    <t>Motul</t>
  </si>
  <si>
    <t>Muna</t>
  </si>
  <si>
    <t>Muxupip</t>
  </si>
  <si>
    <t>Opichén</t>
  </si>
  <si>
    <t>Oxkutzcab</t>
  </si>
  <si>
    <t>Panabá</t>
  </si>
  <si>
    <t>Peto</t>
  </si>
  <si>
    <t>Río Lagartos</t>
  </si>
  <si>
    <t>Sacalum</t>
  </si>
  <si>
    <t>Samahil</t>
  </si>
  <si>
    <t>Sanahcat</t>
  </si>
  <si>
    <t>Santa Elena</t>
  </si>
  <si>
    <t>Seyé</t>
  </si>
  <si>
    <t>Sinanché</t>
  </si>
  <si>
    <t>Sotuta</t>
  </si>
  <si>
    <t>Sucilá</t>
  </si>
  <si>
    <t>Sudzal</t>
  </si>
  <si>
    <t>Suma</t>
  </si>
  <si>
    <t>Tahdziú</t>
  </si>
  <si>
    <t>Tahmek</t>
  </si>
  <si>
    <t>Teabo</t>
  </si>
  <si>
    <t>Tecoh</t>
  </si>
  <si>
    <t>Tekal de Venegas</t>
  </si>
  <si>
    <t>Tekantó</t>
  </si>
  <si>
    <t>Tekax</t>
  </si>
  <si>
    <t>Tekit</t>
  </si>
  <si>
    <t>Tekom</t>
  </si>
  <si>
    <t>Telchac Pueblo</t>
  </si>
  <si>
    <t>Telchac Puerto</t>
  </si>
  <si>
    <t>Temax</t>
  </si>
  <si>
    <t>Temozón</t>
  </si>
  <si>
    <t>Tepakán</t>
  </si>
  <si>
    <t>Tetiz</t>
  </si>
  <si>
    <t>Teya</t>
  </si>
  <si>
    <t>Ticul</t>
  </si>
  <si>
    <t>Timucuy</t>
  </si>
  <si>
    <t>Tinum</t>
  </si>
  <si>
    <t>Tixcacalcupul</t>
  </si>
  <si>
    <t>Tixkokob</t>
  </si>
  <si>
    <t>Tixmehuac</t>
  </si>
  <si>
    <t>Tixpéhual</t>
  </si>
  <si>
    <t>Tizimín</t>
  </si>
  <si>
    <t>Tunkás</t>
  </si>
  <si>
    <t>Tzucacab</t>
  </si>
  <si>
    <t>Uayma</t>
  </si>
  <si>
    <t>Ucú</t>
  </si>
  <si>
    <t>Umán</t>
  </si>
  <si>
    <t>Valladolid</t>
  </si>
  <si>
    <t>Xocchel</t>
  </si>
  <si>
    <t>Yaxcabá</t>
  </si>
  <si>
    <t>Yaxkukul</t>
  </si>
  <si>
    <t>Yobaín</t>
  </si>
  <si>
    <t>Zacatecas</t>
  </si>
  <si>
    <t>Apozol</t>
  </si>
  <si>
    <t>Apulco</t>
  </si>
  <si>
    <t>Atolinga</t>
  </si>
  <si>
    <t>Calera</t>
  </si>
  <si>
    <t>Cañitas de Felipe Pescador</t>
  </si>
  <si>
    <t>Concepción del Oro</t>
  </si>
  <si>
    <t>Chalchihuites</t>
  </si>
  <si>
    <t>Fresnillo</t>
  </si>
  <si>
    <t>Trinidad García de la Cadena</t>
  </si>
  <si>
    <t>Genaro Codina</t>
  </si>
  <si>
    <t>General Enrique Estrada</t>
  </si>
  <si>
    <t>General Francisco R. Murguía</t>
  </si>
  <si>
    <t>El Plateado de Joaquín Amaro</t>
  </si>
  <si>
    <t>General Pánfilo Natera</t>
  </si>
  <si>
    <t>Huanusco</t>
  </si>
  <si>
    <t>Jalpa</t>
  </si>
  <si>
    <t>Jerez</t>
  </si>
  <si>
    <t>Jiménez del Teul</t>
  </si>
  <si>
    <t>Juan Aldama</t>
  </si>
  <si>
    <t>Juchipila</t>
  </si>
  <si>
    <t>Luis Moya</t>
  </si>
  <si>
    <t>Mazapil</t>
  </si>
  <si>
    <t>Mezquital del Oro</t>
  </si>
  <si>
    <t>Miguel Auza</t>
  </si>
  <si>
    <t>Momax</t>
  </si>
  <si>
    <t>Monte Escobedo</t>
  </si>
  <si>
    <t>Moyahua de Estrada</t>
  </si>
  <si>
    <t>Nochistlán de Mejía</t>
  </si>
  <si>
    <t>Noria de Ángeles</t>
  </si>
  <si>
    <t>Ojocaliente</t>
  </si>
  <si>
    <t>Pinos</t>
  </si>
  <si>
    <t>Río Grande</t>
  </si>
  <si>
    <t>Sain Alto</t>
  </si>
  <si>
    <t>El Salvador</t>
  </si>
  <si>
    <t>Sombrerete</t>
  </si>
  <si>
    <t>Susticacán</t>
  </si>
  <si>
    <t>Tepechitlán</t>
  </si>
  <si>
    <t>Tepetongo</t>
  </si>
  <si>
    <t>Teúl de González Ortega</t>
  </si>
  <si>
    <t>Tlaltenango de Sánchez Román</t>
  </si>
  <si>
    <t>Valparaíso</t>
  </si>
  <si>
    <t>Vetagrande</t>
  </si>
  <si>
    <t>Villa de Cos</t>
  </si>
  <si>
    <t>Villa García</t>
  </si>
  <si>
    <t>Villa González Ortega</t>
  </si>
  <si>
    <t>Villanueva</t>
  </si>
  <si>
    <t>Trancoso</t>
  </si>
  <si>
    <t>Santa María de la Paz</t>
  </si>
  <si>
    <t>Andorra</t>
  </si>
  <si>
    <t>Emiratos Árabes Unidos</t>
  </si>
  <si>
    <t>Afganistán</t>
  </si>
  <si>
    <t>Antigua y Barbuda</t>
  </si>
  <si>
    <t>Anguila</t>
  </si>
  <si>
    <t>Albania</t>
  </si>
  <si>
    <t>Armenia</t>
  </si>
  <si>
    <t>Antillas Holandesas</t>
  </si>
  <si>
    <t>Angola</t>
  </si>
  <si>
    <t>Argentina</t>
  </si>
  <si>
    <t>Samoa Americana</t>
  </si>
  <si>
    <t>Austria</t>
  </si>
  <si>
    <t>Australia</t>
  </si>
  <si>
    <t>Aruba</t>
  </si>
  <si>
    <t>Azerbaiyán</t>
  </si>
  <si>
    <t>Bosnia-Herzegovina</t>
  </si>
  <si>
    <t>Barbados</t>
  </si>
  <si>
    <t>Bangladesh</t>
  </si>
  <si>
    <t>Bélgica</t>
  </si>
  <si>
    <t>Burkina Faso</t>
  </si>
  <si>
    <t>Bulgaria</t>
  </si>
  <si>
    <t>Bahrayn</t>
  </si>
  <si>
    <t>Benín</t>
  </si>
  <si>
    <t>Bermudas</t>
  </si>
  <si>
    <t>Brunei Darussalam</t>
  </si>
  <si>
    <t>Bolivia</t>
  </si>
  <si>
    <t>Brasil</t>
  </si>
  <si>
    <t>Bahamas</t>
  </si>
  <si>
    <t>Bhután</t>
  </si>
  <si>
    <t>Botswana</t>
  </si>
  <si>
    <t>Belice</t>
  </si>
  <si>
    <t>Canadá</t>
  </si>
  <si>
    <t>Congo</t>
  </si>
  <si>
    <t>Suiza</t>
  </si>
  <si>
    <t>Chile</t>
  </si>
  <si>
    <t>Colombia</t>
  </si>
  <si>
    <t>Costa Rica</t>
  </si>
  <si>
    <t>Cuba</t>
  </si>
  <si>
    <t>Cabo Verde</t>
  </si>
  <si>
    <t>Chipre</t>
  </si>
  <si>
    <t>República Checa</t>
  </si>
  <si>
    <t>Alemania</t>
  </si>
  <si>
    <t>Djibouti</t>
  </si>
  <si>
    <t>Dinamarca</t>
  </si>
  <si>
    <t>Republica Dominicana</t>
  </si>
  <si>
    <t>Argelia</t>
  </si>
  <si>
    <t>Ecuador</t>
  </si>
  <si>
    <t>Egipto</t>
  </si>
  <si>
    <t>España</t>
  </si>
  <si>
    <t>Etiopía</t>
  </si>
  <si>
    <t>Finlandia</t>
  </si>
  <si>
    <t>Fidji</t>
  </si>
  <si>
    <t>Micronesia</t>
  </si>
  <si>
    <t>Francia</t>
  </si>
  <si>
    <t>Gabón</t>
  </si>
  <si>
    <t>Gran Bretaña</t>
  </si>
  <si>
    <t>Granada</t>
  </si>
  <si>
    <t>Grecia</t>
  </si>
  <si>
    <t>Guatemala</t>
  </si>
  <si>
    <t>Guam</t>
  </si>
  <si>
    <t>Honduras</t>
  </si>
  <si>
    <t>Haití</t>
  </si>
  <si>
    <t>Hungría</t>
  </si>
  <si>
    <t>Indonesia</t>
  </si>
  <si>
    <t>Irlanda</t>
  </si>
  <si>
    <t>Israel</t>
  </si>
  <si>
    <t>India</t>
  </si>
  <si>
    <t>Irak</t>
  </si>
  <si>
    <t>Islandia</t>
  </si>
  <si>
    <t>Italia</t>
  </si>
  <si>
    <t>Jamaica</t>
  </si>
  <si>
    <t>Jordania</t>
  </si>
  <si>
    <t>Japón</t>
  </si>
  <si>
    <t>Kenia</t>
  </si>
  <si>
    <t>Kirguistán</t>
  </si>
  <si>
    <t>Comores</t>
  </si>
  <si>
    <t>Corea del Norte</t>
  </si>
  <si>
    <t>Corea del Sur</t>
  </si>
  <si>
    <t>Caimán</t>
  </si>
  <si>
    <t>Líbano</t>
  </si>
  <si>
    <t>Liechtensten</t>
  </si>
  <si>
    <t>Liberia</t>
  </si>
  <si>
    <t>Lituania</t>
  </si>
  <si>
    <t>Luxemburgo</t>
  </si>
  <si>
    <t>Libia</t>
  </si>
  <si>
    <t>Marruecos</t>
  </si>
  <si>
    <t>Mónaco</t>
  </si>
  <si>
    <t>Moldova</t>
  </si>
  <si>
    <t>Madagascar</t>
  </si>
  <si>
    <t>Marshall (Islas)</t>
  </si>
  <si>
    <t>Macedonia</t>
  </si>
  <si>
    <t>Malí</t>
  </si>
  <si>
    <t>Myanmar</t>
  </si>
  <si>
    <t>Mongolia</t>
  </si>
  <si>
    <t xml:space="preserve">Macao </t>
  </si>
  <si>
    <t>Marianas del Norte (Islas)</t>
  </si>
  <si>
    <t>Martinica</t>
  </si>
  <si>
    <t>Mauritania</t>
  </si>
  <si>
    <t>Montserrar</t>
  </si>
  <si>
    <t>Malta</t>
  </si>
  <si>
    <t>Mauricio</t>
  </si>
  <si>
    <t>Maldivas</t>
  </si>
  <si>
    <t>Malawi</t>
  </si>
  <si>
    <t>Malasia</t>
  </si>
  <si>
    <t>Mozambique</t>
  </si>
  <si>
    <t>Namibia</t>
  </si>
  <si>
    <t>Niger</t>
  </si>
  <si>
    <t>Nigeria</t>
  </si>
  <si>
    <t>Nicaragua</t>
  </si>
  <si>
    <t>Países Bajos</t>
  </si>
  <si>
    <t>Noruega</t>
  </si>
  <si>
    <t>Nepal</t>
  </si>
  <si>
    <t>Naurú</t>
  </si>
  <si>
    <t>Nueva Zelanda</t>
  </si>
  <si>
    <t>Omán</t>
  </si>
  <si>
    <t>Panamá</t>
  </si>
  <si>
    <t>Perú</t>
  </si>
  <si>
    <t>Polinesia Francesa</t>
  </si>
  <si>
    <t>Papúa y Nueva Guinea</t>
  </si>
  <si>
    <t>Filipinas</t>
  </si>
  <si>
    <t>Pakistán</t>
  </si>
  <si>
    <t>Polonia</t>
  </si>
  <si>
    <t>Pitcairn</t>
  </si>
  <si>
    <t>Puerto Rico</t>
  </si>
  <si>
    <t>Portugal</t>
  </si>
  <si>
    <t>Palau</t>
  </si>
  <si>
    <t>Paraguay</t>
  </si>
  <si>
    <t>Qatar</t>
  </si>
  <si>
    <t>Rumania</t>
  </si>
  <si>
    <t>Rusia</t>
  </si>
  <si>
    <t>Rwanda</t>
  </si>
  <si>
    <t>Arabia Saudita</t>
  </si>
  <si>
    <t>Salomón</t>
  </si>
  <si>
    <t>Seychelles</t>
  </si>
  <si>
    <t>Sudán</t>
  </si>
  <si>
    <t>Suecia</t>
  </si>
  <si>
    <t>Singapur</t>
  </si>
  <si>
    <t>Eslovenia</t>
  </si>
  <si>
    <t>San Marino</t>
  </si>
  <si>
    <t>Surinam</t>
  </si>
  <si>
    <t>Togo</t>
  </si>
  <si>
    <t>Tailandia</t>
  </si>
  <si>
    <t>Turkmenistán</t>
  </si>
  <si>
    <t>Túnez</t>
  </si>
  <si>
    <t>Turquía</t>
  </si>
  <si>
    <t>Trinidad y Tobago</t>
  </si>
  <si>
    <t>Tuvalu</t>
  </si>
  <si>
    <t>Taiwán</t>
  </si>
  <si>
    <t>Ucrania</t>
  </si>
  <si>
    <t>Uganda</t>
  </si>
  <si>
    <t>Reino Unido</t>
  </si>
  <si>
    <t>Estados Unidos</t>
  </si>
  <si>
    <t>Uruguay</t>
  </si>
  <si>
    <t>Uzbekistán</t>
  </si>
  <si>
    <t>Vaticano</t>
  </si>
  <si>
    <t>Venezuela</t>
  </si>
  <si>
    <t>Vírgenes Is. (Br.)</t>
  </si>
  <si>
    <t>Vírgenes Is. (Am.)</t>
  </si>
  <si>
    <t>Zimbawe</t>
  </si>
  <si>
    <t>Formato fracción VI del lineamiento tercero</t>
  </si>
  <si>
    <t>Perfil etario</t>
  </si>
  <si>
    <t>Menos de 18</t>
  </si>
  <si>
    <t>18 a 19</t>
  </si>
  <si>
    <t>20 a 24</t>
  </si>
  <si>
    <t>25 a 29</t>
  </si>
  <si>
    <t>30 a 34</t>
  </si>
  <si>
    <t>35 a 39</t>
  </si>
  <si>
    <t>40 a 44</t>
  </si>
  <si>
    <t>45 a 49</t>
  </si>
  <si>
    <t>50 a 54</t>
  </si>
  <si>
    <t>55 a 59</t>
  </si>
  <si>
    <t>60 a 64</t>
  </si>
  <si>
    <t>65 a 69</t>
  </si>
  <si>
    <t>70 y más</t>
  </si>
  <si>
    <t>No reportado</t>
  </si>
  <si>
    <t>Total</t>
  </si>
  <si>
    <t>Perfil sexual</t>
  </si>
  <si>
    <t>Mujeres</t>
  </si>
  <si>
    <t>Hombres</t>
  </si>
  <si>
    <t>Perfil de ocupación</t>
  </si>
  <si>
    <t>Ámbito Empresarial</t>
  </si>
  <si>
    <t xml:space="preserve">     Actividades de extracción directa de bienes de la naturaleza sin transformaciones</t>
  </si>
  <si>
    <t xml:space="preserve">     Actividades que implican transformación de alimentos y materias primas</t>
  </si>
  <si>
    <t xml:space="preserve">     Servicios a la actividad empresarial</t>
  </si>
  <si>
    <t xml:space="preserve">     Servicios a la ciudadanía</t>
  </si>
  <si>
    <t>Ámbito Académico</t>
  </si>
  <si>
    <t xml:space="preserve">     Estudiante</t>
  </si>
  <si>
    <t xml:space="preserve">     Investigador</t>
  </si>
  <si>
    <t xml:space="preserve">     Profesor de tiempo completo</t>
  </si>
  <si>
    <t xml:space="preserve">     Profesor </t>
  </si>
  <si>
    <t xml:space="preserve">     Profesor Adjunto</t>
  </si>
  <si>
    <t xml:space="preserve">     Profesor e Investigador</t>
  </si>
  <si>
    <t xml:space="preserve">     Técnico Docente</t>
  </si>
  <si>
    <t xml:space="preserve">     Trabajador Administrativo</t>
  </si>
  <si>
    <t>Ámbito Gubernamental</t>
  </si>
  <si>
    <t xml:space="preserve">     Federal</t>
  </si>
  <si>
    <t xml:space="preserve">     Estatal</t>
  </si>
  <si>
    <t xml:space="preserve">     Municipal</t>
  </si>
  <si>
    <t>Medios de Comunicación</t>
  </si>
  <si>
    <t xml:space="preserve">     Radio</t>
  </si>
  <si>
    <t xml:space="preserve">     Televisión</t>
  </si>
  <si>
    <t xml:space="preserve">     Internet</t>
  </si>
  <si>
    <t xml:space="preserve">     Medio Impreso</t>
  </si>
  <si>
    <t xml:space="preserve">     Varios medios de comunicación</t>
  </si>
  <si>
    <t xml:space="preserve">     Medios Internacionales</t>
  </si>
  <si>
    <t>Otros</t>
  </si>
  <si>
    <t xml:space="preserve">     Amas de Casa</t>
  </si>
  <si>
    <t xml:space="preserve">     Asociaciones Civiles</t>
  </si>
  <si>
    <t xml:space="preserve">     Asociaciones de Colonos</t>
  </si>
  <si>
    <t xml:space="preserve">     Cooperativas</t>
  </si>
  <si>
    <t xml:space="preserve">     Instituciones de Asistencia Privada</t>
  </si>
  <si>
    <t xml:space="preserve">     Organizaciones No Gubernamentales Internacionales</t>
  </si>
  <si>
    <t xml:space="preserve">     Organizaciones No Gubernamentales Nacionales</t>
  </si>
  <si>
    <t xml:space="preserve">     Partidos Políticos</t>
  </si>
  <si>
    <t xml:space="preserve">     Sindicatos</t>
  </si>
  <si>
    <t xml:space="preserve">     Otras no incluidas anteriormente</t>
  </si>
  <si>
    <t>Perfil educativo</t>
  </si>
  <si>
    <t>Sin instrucción formal</t>
  </si>
  <si>
    <t>Primaria trunca</t>
  </si>
  <si>
    <t>Primaria concluida</t>
  </si>
  <si>
    <t>Secundaria trunca</t>
  </si>
  <si>
    <t>Secundaria concluida</t>
  </si>
  <si>
    <t>Bachillerato trunco</t>
  </si>
  <si>
    <t>Bachillerato concluido</t>
  </si>
  <si>
    <t>Técnico superior trunco</t>
  </si>
  <si>
    <t>Técnico superior concluido</t>
  </si>
  <si>
    <t>Licenciatura trunca</t>
  </si>
  <si>
    <t>Licenciatura concluido</t>
  </si>
  <si>
    <t>Posgrado trunco</t>
  </si>
  <si>
    <t>Posgrado concluido</t>
  </si>
  <si>
    <t>Maestría</t>
  </si>
  <si>
    <t>Doctorado</t>
  </si>
  <si>
    <t>Pertenencia a comunidades indígenas</t>
  </si>
  <si>
    <t>Sí</t>
  </si>
  <si>
    <t>No</t>
  </si>
  <si>
    <t>¿El solicitante requirió algún ajuste razonable?</t>
  </si>
  <si>
    <t>Tipos de ajuste solicitados</t>
  </si>
  <si>
    <t>Tipos de ajuste aplicados</t>
  </si>
  <si>
    <t>Formato fracción VII del lineamiento tercero</t>
  </si>
  <si>
    <t>Consultas a la Plataforma Nacional de Transparencia</t>
  </si>
  <si>
    <t xml:space="preserve">Número </t>
  </si>
  <si>
    <t>% respecto del total</t>
  </si>
  <si>
    <t>Consultas al Portal de Obligaciones de Transparencia</t>
  </si>
  <si>
    <t>Art. 70 LGTAIP, fracción I</t>
  </si>
  <si>
    <t>Art. 7 LFTAIPG, fracción I</t>
  </si>
  <si>
    <t>Art. 70 LGTAIP, fracción II</t>
  </si>
  <si>
    <t>Art. 7 LFTAIPG, fracción II</t>
  </si>
  <si>
    <t>Art. 70 LGTAIP, fracción III</t>
  </si>
  <si>
    <t>Art. 7 LFTAIPG, fracción III</t>
  </si>
  <si>
    <t>Art. 70 LGTAIP, fracción IV</t>
  </si>
  <si>
    <t>Art. 7 LFTAIPG, fracción IV</t>
  </si>
  <si>
    <t>Art. 70 LGTAIP, fracción V</t>
  </si>
  <si>
    <t>Art. 7 LFTAIPG, fracción V</t>
  </si>
  <si>
    <t>Art. 70 LGTAIP, fracción VI</t>
  </si>
  <si>
    <t>Art. 7 LFTAIPG, fracción VI</t>
  </si>
  <si>
    <t>Art. 70 LGTAIP, fracción VII</t>
  </si>
  <si>
    <t>Art. 7 LFTAIPG, fracción VII</t>
  </si>
  <si>
    <t>Art. 70 LGTAIP, fracción VIII</t>
  </si>
  <si>
    <t>Art. 7 LFTAIPG, fracción VIII</t>
  </si>
  <si>
    <t>Art. 70 LGTAIP, fracción IX</t>
  </si>
  <si>
    <t>Art. 7 LFTAIPG, fracción IX</t>
  </si>
  <si>
    <t>Art. 70 LGTAIP, fracción X</t>
  </si>
  <si>
    <t>Art. 7 LFTAIPG, fracción X</t>
  </si>
  <si>
    <t>Art. 70 LGTAIP, fracción XI</t>
  </si>
  <si>
    <t>Art. 7 LFTAIPG, fracción XI</t>
  </si>
  <si>
    <t>Art. 70 LGTAIP, fracción XII</t>
  </si>
  <si>
    <t>Art. 7 LFTAIPG, fracción XII</t>
  </si>
  <si>
    <t>Art. 70 LGTAIP, fracción XIII</t>
  </si>
  <si>
    <t>Art. 7 LFTAIPG, fracción XIII</t>
  </si>
  <si>
    <t>Art. 70 LGTAIP, fracción XIV</t>
  </si>
  <si>
    <t>Art. 7 LFTAIPG, fracción XIV</t>
  </si>
  <si>
    <t>Art. 70 LGTAIP, fracción XV</t>
  </si>
  <si>
    <t>Art. 7 LFTAIPG, fracción XV</t>
  </si>
  <si>
    <t>Art. 70 LGTAIP, fracción XVI</t>
  </si>
  <si>
    <t>Art. 7 LFTAIPG, fracción XVI</t>
  </si>
  <si>
    <t>Art. 70 LGTAIP, fracción XVII</t>
  </si>
  <si>
    <t>Art. 7 LFTAIPG, fracción XVII</t>
  </si>
  <si>
    <t>Art. 70 LGTAIP, fracción XVIII</t>
  </si>
  <si>
    <t>Art. 70 LGTAIP, fracción XIX</t>
  </si>
  <si>
    <t>Art. 70 LGTAIP, fracción XX</t>
  </si>
  <si>
    <t>LFTAIPG - Ley Federal de Transparencia y Acceso a la Información Pública Gubernamental publicada en el Diario Oficial de la Federación el 11 de junio de 2002</t>
  </si>
  <si>
    <t>Art. 70 LGTAIP, fracción XXI</t>
  </si>
  <si>
    <t>Art. 70 LGTAIP, fracción XXII</t>
  </si>
  <si>
    <t>Art. 70 LGTAIP, fracción XXIII</t>
  </si>
  <si>
    <t>Art. 70 LGTAIP, fracción XXIV</t>
  </si>
  <si>
    <t>Art. 70 LGTAIP, fracción XXV</t>
  </si>
  <si>
    <t>Art. 70 LGTAIP, fracción XXVI</t>
  </si>
  <si>
    <t>Art. 70 LGTAIP, fracción XXVII</t>
  </si>
  <si>
    <t>Art. 70 LGTAIP, fracción XXIX</t>
  </si>
  <si>
    <t>Art. 70 LGTAIP, fracción XXX</t>
  </si>
  <si>
    <t>Art. 70 LGTAIP, fracción XXXI</t>
  </si>
  <si>
    <t>Art. 70 LGTAIP, fracción XXXII</t>
  </si>
  <si>
    <t>Art. 70 LGTAIP, fracción XXXIII</t>
  </si>
  <si>
    <t>Art. 70 LGTAIP, fracción XXXIV</t>
  </si>
  <si>
    <t>Art. 70 LGTAIP, fracción XXXV</t>
  </si>
  <si>
    <t>Art. 70 LGTAIP, fracción XXXVI</t>
  </si>
  <si>
    <t>Art. 70 LGTAIP, fracción XXXVII</t>
  </si>
  <si>
    <t>Art. 70 LGTAIP, fracción XXXVIII</t>
  </si>
  <si>
    <t>Art. 70 LGTAIP, fracción XXXIX</t>
  </si>
  <si>
    <t>Art. 70 LGTAIP, fracción XL</t>
  </si>
  <si>
    <t>Art. 70 LGTAIP, fracción XLI</t>
  </si>
  <si>
    <t>Art. 70 LGTAIP, fracción XLII</t>
  </si>
  <si>
    <t>Art. 70 LGTAIP, fracción XLIII</t>
  </si>
  <si>
    <t>Art. 70 LGTAIP, fracción XLIV</t>
  </si>
  <si>
    <t>Art. 70 LGTAIP, fracción XLV</t>
  </si>
  <si>
    <t>Art. 70 LGTAIP, fracción XLVI</t>
  </si>
  <si>
    <t>Art. 70 LGTAIP, fracción XLVII</t>
  </si>
  <si>
    <t>Art. 70 LGTAIP, fracción XLVIII</t>
  </si>
  <si>
    <t>LGTAIP - Ley General de Transparencia y Acceso a la Información Pública publicada en el Diario Oficial de la Federación el 4 de mayo de 2015</t>
  </si>
  <si>
    <t>Formato fracción IX del lineamiento tercero</t>
  </si>
  <si>
    <t>Sujeto obligado</t>
  </si>
  <si>
    <t>Siglas</t>
  </si>
  <si>
    <t>Domicilio y otros datos de la Unidad de Transparencia</t>
  </si>
  <si>
    <t>Nombre del titular de la Unidad de Transparencia</t>
  </si>
  <si>
    <t>Cargo del titular de la Unidad de Transparencia</t>
  </si>
  <si>
    <t>Datos del Titular de la Unidad de Transparencia</t>
  </si>
  <si>
    <t>Representante designado</t>
  </si>
  <si>
    <t>Titular del Órgano Interno de Control</t>
  </si>
  <si>
    <t>Coordinador de Archivos</t>
  </si>
  <si>
    <t># cambios Titular de la Unidad de Transparencia</t>
  </si>
  <si>
    <t># cambios Titular del Órgano Interno de Control</t>
  </si>
  <si>
    <t># cambios Servidor Público designado por el Titular del Sujeto Obligado en el Comité de Transparencia</t>
  </si>
  <si>
    <t># cambios Coordinador de Archivos</t>
  </si>
  <si>
    <t>Calle y número</t>
  </si>
  <si>
    <t>Colonia</t>
  </si>
  <si>
    <t>Código Postal</t>
  </si>
  <si>
    <t>Municipio</t>
  </si>
  <si>
    <t>Entidad federativa</t>
  </si>
  <si>
    <t>Correo electrónico</t>
  </si>
  <si>
    <t>Teléfono</t>
  </si>
  <si>
    <t>Nombre</t>
  </si>
  <si>
    <t>Cargo</t>
  </si>
  <si>
    <t>Banco de México</t>
  </si>
  <si>
    <t>BdM</t>
  </si>
  <si>
    <t>5 de Mayo No. 2</t>
  </si>
  <si>
    <t>transparencia@banxico.org.mx</t>
  </si>
  <si>
    <t>Claudia Álvarez Toca</t>
  </si>
  <si>
    <t xml:space="preserve">Formato fracción XV del lineamiento tercero. Descripción de las dificultades administrativas, normativas y operativas presentadas en el cumplimiento de las disposiciones legales en materia de transparencia como: la falta de capacitación para la aplicación de la Ley General, de recursos humanos, financieros y materiales insuficientes, entre otros. </t>
  </si>
  <si>
    <t>Dificultades operativas, administrativas y normativas presentadas en el cumplimiento de las disposiciones legales en materia de transparencia</t>
  </si>
  <si>
    <t>SI= 1 NO=0</t>
  </si>
  <si>
    <t>Operativas</t>
  </si>
  <si>
    <t>Difusión insuficiente o confusa de la Ley General entre la ciudadanía</t>
  </si>
  <si>
    <t>Incapacidad Técnica de la Plataforma Nacional de Transparencia en algunos casos</t>
  </si>
  <si>
    <t>Recursos humanos, financieros y materiales insuficientes</t>
  </si>
  <si>
    <t>Rotación del personal</t>
  </si>
  <si>
    <t>Solicitudes poco claras o múltiples</t>
  </si>
  <si>
    <t>TOTAL DE DIFICULTADES OPERATIVAS</t>
  </si>
  <si>
    <t>Administrativas</t>
  </si>
  <si>
    <t>Dificultad para recabar información de años anteriores</t>
  </si>
  <si>
    <t>Falta de capacitación en Cultura de Transparencia y Apertura Gubernamental</t>
  </si>
  <si>
    <t>Plazos cortos para responder a las solicitudes de información</t>
  </si>
  <si>
    <t>Poca comunicación con el INAI</t>
  </si>
  <si>
    <t>Retraso de las Unidades Administrativas en la entrega de información</t>
  </si>
  <si>
    <t>TOTAL DE DIFICULTADES ADMINISTRATIVAS</t>
  </si>
  <si>
    <t>Normativas</t>
  </si>
  <si>
    <t>Confusión entre la aplicación de la Ley General y la LFTAIPG</t>
  </si>
  <si>
    <t>Contradicción entre la Ley General y otras Leyes</t>
  </si>
  <si>
    <t>Desconocimiento o interpretación de la Ley por parte de los servidores públicos</t>
  </si>
  <si>
    <t>Difusión insuficiente o confusa de la Ley entre la ciudadanía</t>
  </si>
  <si>
    <t>Indefensión de los servidores públicos ante la actuación del INAI</t>
  </si>
  <si>
    <t>Indefiniciones o deficiencias en el texto de la Ley General</t>
  </si>
  <si>
    <t>TOTAL DE DIFICULTADES NORMATIVAS</t>
  </si>
  <si>
    <t>Formato fracción XVI del lineamiento tercero. Los datos y la información adicional que se consideren relevantes.</t>
  </si>
  <si>
    <t>Formato fracción VIII del lineamiento tercero</t>
  </si>
  <si>
    <t>Control de denuncias</t>
  </si>
  <si>
    <t>Folio INFOMEX o número 
de expediente de recurso</t>
  </si>
  <si>
    <t>Autoridad solicitante</t>
  </si>
  <si>
    <t>Fecha de solicitud y medio</t>
  </si>
  <si>
    <t>Materia de la intevención</t>
  </si>
  <si>
    <t>Tipo de actuación</t>
  </si>
  <si>
    <t>Última actuación del OIC y fecha</t>
  </si>
  <si>
    <t>Etapa del proceso</t>
  </si>
  <si>
    <t>Conclusión</t>
  </si>
  <si>
    <t>N/A</t>
  </si>
  <si>
    <t>Control de solicitudes por intervención</t>
  </si>
  <si>
    <t>Formato fracción X del lineamiento tercero</t>
  </si>
  <si>
    <t>Número de sesiones del Comité de Transparencia</t>
  </si>
  <si>
    <t>Número de asuntos atendidos en el Comité de Transparencia</t>
  </si>
  <si>
    <t>Número de resoluciones emitidas en el Comité de Transparencia</t>
  </si>
  <si>
    <t>Confirmatorias</t>
  </si>
  <si>
    <t>Revocatorias</t>
  </si>
  <si>
    <t>Modificatorias</t>
  </si>
  <si>
    <t xml:space="preserve">Banco de México </t>
  </si>
  <si>
    <t>Formato fracción XI del lineamiento tercero</t>
  </si>
  <si>
    <t>Expedientes desclasificados por la institución</t>
  </si>
  <si>
    <t>Expedientes clasificado</t>
  </si>
  <si>
    <t>Total de expedientes registrados en el Sistema</t>
  </si>
  <si>
    <t>Con periodo de reserva vencido</t>
  </si>
  <si>
    <t>Con periodo de reserva vigente</t>
  </si>
  <si>
    <t>Formato fracción XII del lineamiento tercero</t>
  </si>
  <si>
    <t>Fecha del evento</t>
  </si>
  <si>
    <t>Nombre del curso</t>
  </si>
  <si>
    <t>Objetivo de la capacitación</t>
  </si>
  <si>
    <t>Número de servidores públicos capacitados</t>
  </si>
  <si>
    <t>Institución que provee la capacitación</t>
  </si>
  <si>
    <t>Tipo de evento</t>
  </si>
  <si>
    <t># sesiones impartidas</t>
  </si>
  <si>
    <t># horas impartidas</t>
  </si>
  <si>
    <t>Formato fracción XIII del lineamiento tercero</t>
  </si>
  <si>
    <t>Denuncias, quejas o solicitudes de intervención formuladas por el Comité de Transparencia ante el OIC de su adscripción, Contraloría o equivalente</t>
  </si>
  <si>
    <t>Folio de la solicitud o número de expediente de recurso de revisión</t>
  </si>
  <si>
    <t>Expediente de Denuncia, queja o solicitud de intervención</t>
  </si>
  <si>
    <t>Autoridad</t>
  </si>
  <si>
    <t>Resumen</t>
  </si>
  <si>
    <t>Oficio de denuncia</t>
  </si>
  <si>
    <t>Estado</t>
  </si>
  <si>
    <t>Resultado</t>
  </si>
  <si>
    <t xml:space="preserve">Formato fracción XIV del lineamiento tercero.  Reporte detallado de las acciones, mecanismos y políticas que, en su caso, hayan sido emprendidas tanto por el Comité como por la Unidad de Transparencia, en favor de la transparencia, del acceso a la información y la protección de datos personales. </t>
  </si>
  <si>
    <t xml:space="preserve">Acciones, mecanismos y políticas que, en su caso, hayan sido emprendidas tanto por el Comité como por la Unidad de Transparencia, en favor de la transparencia, del acceso a la información y la protección de datos personales. </t>
  </si>
  <si>
    <t>ACCIÓN DE MEJORA</t>
  </si>
  <si>
    <t>Actualización y rediseño del Portal de Obligaciones de Transparencia</t>
  </si>
  <si>
    <t>Atención inmediata a las solicitudes de información</t>
  </si>
  <si>
    <t>Capacitación a funcionarios encargados de la Unidad de Enlace o contratación de personal especializado</t>
  </si>
  <si>
    <t>Contacto permanente con el INAI así como implementación de sus sugerencias y observaciones</t>
  </si>
  <si>
    <t>Creación o modificaciones a portales electrónicos y página Web así como a bases de datos</t>
  </si>
  <si>
    <t>Creación, instalación, implementación de señalamientos o remodelación de los módulos de atención, así como la adquisición de equipo de cómputo</t>
  </si>
  <si>
    <t xml:space="preserve">Difusión de las obligaciones de la Ley General a los servidores públicos de los Sujetos Obligados  a través de reuniones de trabajo y pláticas permanentes </t>
  </si>
  <si>
    <t>Diseño de instrumentos normativos y operativos para mejorar la atención y dar respuesta oportuna a la sociedad</t>
  </si>
  <si>
    <t>Orientación y atención a los solicitantes para que puedan formular las solicitudes de información</t>
  </si>
  <si>
    <t>Participación en cursos y eventos de transparencia</t>
  </si>
  <si>
    <t>Reuniones períodicas de trabajo</t>
  </si>
  <si>
    <t>TOTAL DE ACCIONES DE MEJORA</t>
  </si>
  <si>
    <t xml:space="preserve">Normatividad aplicable a Banco de México </t>
  </si>
  <si>
    <t>06059</t>
  </si>
  <si>
    <t>abdon@banxico.org.mx</t>
  </si>
  <si>
    <t>NOTA:</t>
  </si>
  <si>
    <t>Solicitudes de información con ubicación geográfica registrada</t>
  </si>
  <si>
    <t>Solicitudes de informaicón sin ubicación geográfica registrada</t>
  </si>
  <si>
    <t>Total de solicitudes de información recibidas en el periodo</t>
  </si>
  <si>
    <t>Presidenta del Comité de Transparencia</t>
  </si>
  <si>
    <t>Integrante del Comité de Transparencia</t>
  </si>
  <si>
    <t># cambios Titular de la Dirección Jurídica</t>
  </si>
  <si>
    <t># cambios Titular de la  Coordinación de la Información</t>
  </si>
  <si>
    <t>Directora de la Unidad de Transparencia</t>
  </si>
  <si>
    <t>calvarez@banxico.org.mx</t>
  </si>
  <si>
    <t>Humberto Enrique Ruiz Torres</t>
  </si>
  <si>
    <t>Director Jurídico</t>
  </si>
  <si>
    <t>hruizto@banxico.org.mx</t>
  </si>
  <si>
    <t>52372170  </t>
  </si>
  <si>
    <t xml:space="preserve">Abdón Sánchez Arroyo </t>
  </si>
  <si>
    <t>Director de Coordinación de la Información</t>
  </si>
  <si>
    <t>52372603  </t>
  </si>
  <si>
    <t xml:space="preserve">Modo preferencial de entrega 
</t>
  </si>
  <si>
    <t>ANEXO 3</t>
  </si>
  <si>
    <t>ANEXO 1</t>
  </si>
  <si>
    <t>Fecha de validación: 05/10/2016</t>
  </si>
  <si>
    <t>Fecha de actualización: 03/10/2016</t>
  </si>
  <si>
    <t>ingresadas del 01/07/2016  al 30/09/2016</t>
  </si>
  <si>
    <t>del 01/08/2016  al 30/09/2016</t>
  </si>
  <si>
    <t>Folio</t>
  </si>
  <si>
    <t>LT-BM-16634-160701</t>
  </si>
  <si>
    <t>LT-BM-16655-160704</t>
  </si>
  <si>
    <t>LT-BM-16656-160704</t>
  </si>
  <si>
    <t>LT-BM-16687-160706</t>
  </si>
  <si>
    <t>LT-BM-16808</t>
  </si>
  <si>
    <t>LT-BM-16814</t>
  </si>
  <si>
    <t>LT-BM-16816</t>
  </si>
  <si>
    <t>LT-BM-16868</t>
  </si>
  <si>
    <t>LT-FMPED-16871</t>
  </si>
  <si>
    <t>LT-BM-16950</t>
  </si>
  <si>
    <t>LT-BM-16970</t>
  </si>
  <si>
    <t>LT-BM-17025</t>
  </si>
  <si>
    <t>LT-BM-17026</t>
  </si>
  <si>
    <t>LT-BM-17051</t>
  </si>
  <si>
    <t>LT-BM-17179</t>
  </si>
  <si>
    <t>LT-BM-17197</t>
  </si>
  <si>
    <t>LT-BM-17204</t>
  </si>
  <si>
    <t>LT-CE-17286</t>
  </si>
  <si>
    <t>LT-BM-17301</t>
  </si>
  <si>
    <t>LT-BM-17315</t>
  </si>
  <si>
    <t>LT-BM-17318</t>
  </si>
  <si>
    <t>LT-BM-17322</t>
  </si>
  <si>
    <t>LT-BM-17389</t>
  </si>
  <si>
    <t>LT-BM-17424</t>
  </si>
  <si>
    <t>LT-BM-17426</t>
  </si>
  <si>
    <t>LT-BM-17437</t>
  </si>
  <si>
    <t>FechaRec</t>
  </si>
  <si>
    <t>FMP/BM</t>
  </si>
  <si>
    <t>61100</t>
  </si>
  <si>
    <t>61200</t>
  </si>
  <si>
    <t>Izquierda</t>
  </si>
  <si>
    <t>Tipo</t>
  </si>
  <si>
    <t>BM</t>
  </si>
  <si>
    <t>FMP</t>
  </si>
  <si>
    <t>LT-BM</t>
  </si>
  <si>
    <t>LT-FM</t>
  </si>
  <si>
    <t>LT-CE</t>
  </si>
  <si>
    <t>FechaFin</t>
  </si>
  <si>
    <t>MesRec</t>
  </si>
  <si>
    <t>MesAten</t>
  </si>
  <si>
    <t>Aclaración</t>
  </si>
  <si>
    <t>No info</t>
  </si>
  <si>
    <t>FormatoEntrega</t>
  </si>
  <si>
    <t>MapEntrega</t>
  </si>
  <si>
    <t>DiasAtencion</t>
  </si>
  <si>
    <t>Incompetencia</t>
  </si>
  <si>
    <t>Liga</t>
  </si>
  <si>
    <t>Prórroga</t>
  </si>
  <si>
    <t>Edad</t>
  </si>
  <si>
    <t>Grupo</t>
  </si>
  <si>
    <t>Sexo</t>
  </si>
  <si>
    <t>Tramite</t>
  </si>
  <si>
    <t>Registrar aclaraciones</t>
  </si>
  <si>
    <t>Desechada</t>
  </si>
  <si>
    <t>Registrar desechadas</t>
  </si>
  <si>
    <t>M</t>
  </si>
  <si>
    <t>H</t>
  </si>
  <si>
    <t>NULL</t>
  </si>
  <si>
    <t>Tema</t>
  </si>
  <si>
    <t>Presupuesto</t>
  </si>
  <si>
    <t>Tenencia y posición en derivados</t>
  </si>
  <si>
    <t>Desarrollos internos de software</t>
  </si>
  <si>
    <t>Acceso a la información</t>
  </si>
  <si>
    <t>Adquisiciones</t>
  </si>
  <si>
    <t>Fideicomisos, mandatos y comisiones</t>
  </si>
  <si>
    <t>Pensionados</t>
  </si>
  <si>
    <t>Protección</t>
  </si>
  <si>
    <t>Billetes</t>
  </si>
  <si>
    <t>Estado de resultados</t>
  </si>
  <si>
    <t>Autotransportes</t>
  </si>
  <si>
    <t>Control de legalidad</t>
  </si>
  <si>
    <t>Servicio médico</t>
  </si>
  <si>
    <t>Presupuesto público</t>
  </si>
  <si>
    <t>Sueldos y salarios</t>
  </si>
  <si>
    <t>Fiduciario</t>
  </si>
  <si>
    <t>Monedas metálicas</t>
  </si>
  <si>
    <t>Planeación estratégica</t>
  </si>
  <si>
    <t>Organización</t>
  </si>
  <si>
    <t>Tasas de interés</t>
  </si>
  <si>
    <t>Balance general</t>
  </si>
  <si>
    <t>Objetivos de inflación</t>
  </si>
  <si>
    <t>Producción y ventas</t>
  </si>
  <si>
    <t>Estudios jurídicos</t>
  </si>
  <si>
    <t>Política cambiaria</t>
  </si>
  <si>
    <t>Inflación</t>
  </si>
  <si>
    <t>Deuda pública</t>
  </si>
  <si>
    <t>Formación</t>
  </si>
  <si>
    <t>Administración de bienes inmuebles</t>
  </si>
  <si>
    <t>Actividad económica</t>
  </si>
  <si>
    <t>Moneda y banca</t>
  </si>
  <si>
    <t>Economía abierta</t>
  </si>
  <si>
    <t>Tipos de cambio</t>
  </si>
  <si>
    <t>Bolsas de valores y de derivados</t>
  </si>
  <si>
    <t>Composición de las reservas</t>
  </si>
  <si>
    <t>Relaciones laborales y sindicales</t>
  </si>
  <si>
    <t>Telecomunicaciones</t>
  </si>
  <si>
    <t>Servicios noticiosos</t>
  </si>
  <si>
    <t>Prestaciones</t>
  </si>
  <si>
    <t>Reclutamiento y selección</t>
  </si>
  <si>
    <t>Indices de precios</t>
  </si>
  <si>
    <t>Modelos macroeconómicos</t>
  </si>
  <si>
    <t>Determinación del ingreso</t>
  </si>
  <si>
    <t>Comercio exterior</t>
  </si>
  <si>
    <t>Captación del público</t>
  </si>
  <si>
    <t>Sistemas electrónicos de pago</t>
  </si>
  <si>
    <t>MapeoTema</t>
  </si>
  <si>
    <t>Copia certificada</t>
  </si>
  <si>
    <t>ConcatEdoLoc</t>
  </si>
  <si>
    <t>Ocupación</t>
  </si>
  <si>
    <t>Ocupación2</t>
  </si>
  <si>
    <t>Tipo resp</t>
  </si>
  <si>
    <t>Número de solicitudes de acceso a información pública 
ingresadas del 01/07/2016 al 30/09/2016</t>
  </si>
  <si>
    <t>Número de solicitudes de acceso a datos personales
ingresadas del 01/07/2016 al 30/09/2016</t>
  </si>
  <si>
    <t>Número de solicitudes de corrección de datos personales
ingresadas del 01/07/2016 al 30/09/2016</t>
  </si>
  <si>
    <t>Número de solicitudes de cancelación de datos personales
ingresadas del 01/07/2016 al 30/09/2016</t>
  </si>
  <si>
    <t>Número de solicitudes de oposición de datos personales
ingresadas del 01/07/2016 al 30/09/2016</t>
  </si>
  <si>
    <t>Clasificación de la Información y Prueba de Daño</t>
  </si>
  <si>
    <t>INAI</t>
  </si>
  <si>
    <t>Curso</t>
  </si>
  <si>
    <t>Clasificación de la Información y Prueba de Daño: ejercicios argumentativos desde la perspectiva de los tribunales</t>
  </si>
  <si>
    <t>Taller de Seguimiento dirigido a los Enlaces de Capacitación del sectores: Órganos Autónomos y Organismos Electorales</t>
  </si>
  <si>
    <t>Taller</t>
  </si>
  <si>
    <t>Políticas de Acceso a la Información</t>
  </si>
  <si>
    <t>Conocer los principales componentes de las políticas relacionadad con el acceso a la información</t>
  </si>
  <si>
    <t>Sistema Nacional de Transparencia</t>
  </si>
  <si>
    <t>Conocer los objetivos, funciones, instrumentos, avances y normatividad del SNT</t>
  </si>
  <si>
    <t>Freedom of information and Privacy acts</t>
  </si>
  <si>
    <t>Implementar mejores prácticas al proceso de atención de solicitudes de información a través del conocimiento de los criterios de confidencialidad, de excepción y políticas de cobro de otras instituciones.</t>
  </si>
  <si>
    <t>Graduate School USA</t>
  </si>
  <si>
    <t>Introducción a la Ley General de Transparencia y Acceso a la Información Pública</t>
  </si>
  <si>
    <t>Políticas de Acceso a la Información Pública</t>
  </si>
  <si>
    <t>Obligaciones de Transaparencia</t>
  </si>
  <si>
    <t>Conocer de manera general el proceso para operar la PNT respecto a las 48 fracciones del artículo 70</t>
  </si>
  <si>
    <t>NOTA: Se identifica la temática de 188 de un total de 209 solicitudes recibidas.</t>
  </si>
  <si>
    <r>
      <t xml:space="preserve">Veracidad de los solicitantes </t>
    </r>
    <r>
      <rPr>
        <sz val="9"/>
        <color rgb="FFFF0000"/>
        <rFont val="Arial"/>
        <family val="2"/>
      </rPr>
      <t>(entendida como ambigüedad en la solicitud formulada)</t>
    </r>
  </si>
</sst>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scheme val="minor"/>
    </font>
    <font>
      <b/>
      <sz val="11"/>
      <color theme="8" tint="-0.249977111117893"/>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u/>
      <sz val="11"/>
      <color theme="10"/>
      <name val="Calibri"/>
      <family val="2"/>
      <scheme val="minor"/>
    </font>
    <font>
      <sz val="9"/>
      <color theme="1"/>
      <name val="Arial"/>
      <family val="2"/>
    </font>
    <font>
      <u/>
      <sz val="11"/>
      <color theme="11"/>
      <name val="Calibri"/>
      <family val="2"/>
      <scheme val="minor"/>
    </font>
    <font>
      <b/>
      <i/>
      <sz val="11"/>
      <color theme="1"/>
      <name val="Calibri"/>
      <family val="2"/>
      <scheme val="minor"/>
    </font>
    <font>
      <sz val="12"/>
      <color theme="1"/>
      <name val="Calibri"/>
      <family val="2"/>
      <scheme val="minor"/>
    </font>
    <font>
      <sz val="9"/>
      <color indexed="81"/>
      <name val="Tahoma"/>
      <family val="2"/>
    </font>
    <font>
      <b/>
      <sz val="9"/>
      <color indexed="81"/>
      <name val="Tahoma"/>
      <family val="2"/>
    </font>
    <font>
      <sz val="9"/>
      <color rgb="FFFF0000"/>
      <name val="Arial"/>
      <family val="2"/>
    </font>
  </fonts>
  <fills count="11">
    <fill>
      <patternFill patternType="none"/>
    </fill>
    <fill>
      <patternFill patternType="gray125"/>
    </fill>
    <fill>
      <patternFill patternType="solid">
        <fgColor theme="8"/>
        <bgColor theme="8"/>
      </patternFill>
    </fill>
    <fill>
      <patternFill patternType="solid">
        <fgColor theme="8" tint="0.79998168889431442"/>
        <bgColor theme="8" tint="0.79998168889431442"/>
      </patternFill>
    </fill>
    <fill>
      <patternFill patternType="solid">
        <fgColor theme="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14999847407452621"/>
        <bgColor theme="8" tint="0.79998168889431442"/>
      </patternFill>
    </fill>
    <fill>
      <patternFill patternType="solid">
        <fgColor theme="0" tint="-0.14999847407452621"/>
        <bgColor theme="8"/>
      </patternFill>
    </fill>
    <fill>
      <patternFill patternType="solid">
        <fgColor theme="8"/>
        <bgColor indexed="64"/>
      </patternFill>
    </fill>
    <fill>
      <patternFill patternType="solid">
        <fgColor rgb="FFFFFF00"/>
        <bgColor indexed="64"/>
      </patternFill>
    </fill>
  </fills>
  <borders count="24">
    <border>
      <left/>
      <right/>
      <top/>
      <bottom/>
      <diagonal/>
    </border>
    <border>
      <left style="thin">
        <color theme="8" tint="0.39997558519241921"/>
      </left>
      <right/>
      <top style="thin">
        <color theme="8" tint="0.39997558519241921"/>
      </top>
      <bottom style="thin">
        <color theme="8" tint="0.39997558519241921"/>
      </bottom>
      <diagonal/>
    </border>
    <border>
      <left/>
      <right style="thin">
        <color theme="8" tint="0.39997558519241921"/>
      </right>
      <top style="thin">
        <color theme="8" tint="0.39997558519241921"/>
      </top>
      <bottom style="thin">
        <color theme="8" tint="0.39997558519241921"/>
      </bottom>
      <diagonal/>
    </border>
    <border>
      <left/>
      <right style="thin">
        <color theme="8" tint="0.39997558519241921"/>
      </right>
      <top/>
      <bottom/>
      <diagonal/>
    </border>
    <border>
      <left/>
      <right/>
      <top style="thin">
        <color theme="8" tint="0.39997558519241921"/>
      </top>
      <bottom style="thin">
        <color theme="8" tint="0.39997558519241921"/>
      </bottom>
      <diagonal/>
    </border>
    <border>
      <left/>
      <right/>
      <top style="thin">
        <color theme="8" tint="0.39997558519241921"/>
      </top>
      <bottom/>
      <diagonal/>
    </border>
    <border>
      <left style="thin">
        <color theme="8" tint="0.39997558519241921"/>
      </left>
      <right style="thin">
        <color theme="8" tint="0.39997558519241921"/>
      </right>
      <top style="thin">
        <color theme="8" tint="0.39994506668294322"/>
      </top>
      <bottom/>
      <diagonal/>
    </border>
    <border>
      <left style="thin">
        <color theme="8" tint="0.39994506668294322"/>
      </left>
      <right/>
      <top/>
      <bottom/>
      <diagonal/>
    </border>
    <border>
      <left style="thin">
        <color theme="8" tint="0.39997558519241921"/>
      </left>
      <right/>
      <top/>
      <bottom style="thin">
        <color theme="8" tint="0.39997558519241921"/>
      </bottom>
      <diagonal/>
    </border>
    <border>
      <left style="thin">
        <color theme="8" tint="0.39997558519241921"/>
      </left>
      <right style="thin">
        <color theme="8" tint="0.39997558519241921"/>
      </right>
      <top style="thin">
        <color theme="8" tint="0.39997558519241921"/>
      </top>
      <bottom/>
      <diagonal/>
    </border>
    <border>
      <left style="thin">
        <color theme="8" tint="0.39997558519241921"/>
      </left>
      <right/>
      <top/>
      <bottom/>
      <diagonal/>
    </border>
    <border>
      <left style="thin">
        <color theme="8" tint="0.39997558519241921"/>
      </left>
      <right style="thin">
        <color theme="8" tint="0.39997558519241921"/>
      </right>
      <top/>
      <bottom style="thin">
        <color theme="8" tint="0.39997558519241921"/>
      </bottom>
      <diagonal/>
    </border>
    <border>
      <left style="thin">
        <color theme="8" tint="0.39997558519241921"/>
      </left>
      <right style="thin">
        <color theme="8" tint="0.39994506668294322"/>
      </right>
      <top style="thin">
        <color theme="8" tint="0.39994506668294322"/>
      </top>
      <bottom style="thin">
        <color theme="8" tint="0.39994506668294322"/>
      </bottom>
      <diagonal/>
    </border>
    <border>
      <left style="thin">
        <color theme="8" tint="0.39994506668294322"/>
      </left>
      <right style="thin">
        <color theme="8" tint="0.39994506668294322"/>
      </right>
      <top style="thin">
        <color theme="8" tint="0.39994506668294322"/>
      </top>
      <bottom style="thin">
        <color theme="8" tint="0.39994506668294322"/>
      </bottom>
      <diagonal/>
    </border>
    <border>
      <left/>
      <right/>
      <top/>
      <bottom style="thin">
        <color theme="8" tint="0.39997558519241921"/>
      </bottom>
      <diagonal/>
    </border>
    <border>
      <left style="thin">
        <color theme="8" tint="0.39997558519241921"/>
      </left>
      <right/>
      <top style="thin">
        <color theme="8" tint="0.39997558519241921"/>
      </top>
      <bottom/>
      <diagonal/>
    </border>
    <border>
      <left style="thin">
        <color theme="8" tint="0.39997558519241921"/>
      </left>
      <right style="thin">
        <color theme="8" tint="0.39997558519241921"/>
      </right>
      <top/>
      <bottom/>
      <diagonal/>
    </border>
    <border>
      <left style="thin">
        <color theme="8" tint="0.39994506668294322"/>
      </left>
      <right style="thin">
        <color theme="8" tint="0.39994506668294322"/>
      </right>
      <top/>
      <bottom style="thin">
        <color theme="8" tint="0.39997558519241921"/>
      </bottom>
      <diagonal/>
    </border>
    <border>
      <left style="thin">
        <color theme="8" tint="0.39994506668294322"/>
      </left>
      <right/>
      <top/>
      <bottom style="thin">
        <color theme="8" tint="0.39997558519241921"/>
      </bottom>
      <diagonal/>
    </border>
    <border>
      <left style="thin">
        <color theme="8" tint="0.39994506668294322"/>
      </left>
      <right/>
      <top style="thin">
        <color theme="8" tint="0.39997558519241921"/>
      </top>
      <bottom/>
      <diagonal/>
    </border>
    <border>
      <left style="thin">
        <color theme="8" tint="0.39994506668294322"/>
      </left>
      <right style="thin">
        <color theme="8" tint="0.39994506668294322"/>
      </right>
      <top style="thin">
        <color theme="8" tint="0.39997558519241921"/>
      </top>
      <bottom style="thin">
        <color theme="8" tint="0.39997558519241921"/>
      </bottom>
      <diagonal/>
    </border>
    <border>
      <left style="thin">
        <color theme="8" tint="0.39994506668294322"/>
      </left>
      <right/>
      <top style="thin">
        <color theme="8" tint="0.39997558519241921"/>
      </top>
      <bottom style="thin">
        <color theme="8" tint="0.39997558519241921"/>
      </bottom>
      <diagonal/>
    </border>
    <border>
      <left/>
      <right/>
      <top/>
      <bottom style="thin">
        <color indexed="64"/>
      </bottom>
      <diagonal/>
    </border>
    <border>
      <left/>
      <right/>
      <top style="thin">
        <color indexed="64"/>
      </top>
      <bottom/>
      <diagonal/>
    </border>
  </borders>
  <cellStyleXfs count="8">
    <xf numFmtId="0" fontId="0" fillId="0" borderId="0"/>
    <xf numFmtId="0" fontId="1" fillId="0" borderId="0"/>
    <xf numFmtId="9" fontId="1" fillId="0" borderId="0" applyFon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9" fontId="1" fillId="0" borderId="0" applyFont="0" applyFill="0" applyBorder="0" applyAlignment="0" applyProtection="0"/>
    <xf numFmtId="0" fontId="10" fillId="0" borderId="0"/>
  </cellStyleXfs>
  <cellXfs count="141">
    <xf numFmtId="0" fontId="0" fillId="0" borderId="0" xfId="0"/>
    <xf numFmtId="0" fontId="2" fillId="0" borderId="0" xfId="0" applyFont="1"/>
    <xf numFmtId="0" fontId="3" fillId="2" borderId="1" xfId="0" applyFont="1" applyFill="1" applyBorder="1" applyAlignment="1">
      <alignment horizontal="center" vertical="center" wrapText="1"/>
    </xf>
    <xf numFmtId="0" fontId="4" fillId="0" borderId="0" xfId="0" applyFont="1"/>
    <xf numFmtId="0" fontId="0" fillId="3" borderId="1" xfId="0" applyFont="1" applyFill="1" applyBorder="1"/>
    <xf numFmtId="0" fontId="0" fillId="0" borderId="1" xfId="0" applyFont="1" applyBorder="1"/>
    <xf numFmtId="0" fontId="4" fillId="3" borderId="1" xfId="0" applyFont="1" applyFill="1" applyBorder="1"/>
    <xf numFmtId="0" fontId="2" fillId="0" borderId="0" xfId="1" applyFont="1"/>
    <xf numFmtId="0" fontId="1" fillId="0" borderId="0" xfId="1"/>
    <xf numFmtId="0" fontId="3" fillId="2" borderId="1" xfId="1" applyFont="1" applyFill="1" applyBorder="1" applyAlignment="1">
      <alignment horizontal="center" vertical="center" wrapText="1"/>
    </xf>
    <xf numFmtId="0" fontId="4" fillId="0" borderId="0" xfId="1" applyFont="1"/>
    <xf numFmtId="0" fontId="1" fillId="3" borderId="1" xfId="1" applyFont="1" applyFill="1" applyBorder="1"/>
    <xf numFmtId="0" fontId="0" fillId="3" borderId="4" xfId="0" applyFont="1" applyFill="1" applyBorder="1"/>
    <xf numFmtId="0" fontId="1" fillId="3" borderId="4" xfId="1" applyFont="1" applyFill="1" applyBorder="1"/>
    <xf numFmtId="0" fontId="1" fillId="0" borderId="1" xfId="1" applyFont="1" applyBorder="1"/>
    <xf numFmtId="0" fontId="0" fillId="0" borderId="4" xfId="0" applyFont="1" applyBorder="1"/>
    <xf numFmtId="0" fontId="1" fillId="0" borderId="4" xfId="1" applyFont="1" applyBorder="1"/>
    <xf numFmtId="0" fontId="4" fillId="3" borderId="1" xfId="1" applyFont="1" applyFill="1" applyBorder="1"/>
    <xf numFmtId="0" fontId="0" fillId="0" borderId="3" xfId="0" applyBorder="1" applyAlignment="1">
      <alignment horizontal="center"/>
    </xf>
    <xf numFmtId="0" fontId="3" fillId="2" borderId="5" xfId="0" applyFont="1" applyFill="1" applyBorder="1" applyAlignment="1">
      <alignment horizontal="center" vertical="center" wrapText="1"/>
    </xf>
    <xf numFmtId="0" fontId="0" fillId="3" borderId="0" xfId="0" applyFont="1" applyFill="1" applyBorder="1"/>
    <xf numFmtId="0" fontId="4" fillId="3" borderId="0" xfId="0" applyFont="1" applyFill="1" applyBorder="1"/>
    <xf numFmtId="0" fontId="4" fillId="3" borderId="4" xfId="0" applyFont="1" applyFill="1" applyBorder="1"/>
    <xf numFmtId="0" fontId="5" fillId="0" borderId="0" xfId="0" applyFont="1"/>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0" xfId="0" applyFont="1" applyFill="1" applyBorder="1" applyAlignment="1">
      <alignment horizontal="center" vertical="center" wrapText="1"/>
    </xf>
    <xf numFmtId="9" fontId="0" fillId="0" borderId="0" xfId="2" applyFont="1"/>
    <xf numFmtId="0" fontId="2" fillId="0" borderId="0" xfId="0" applyFont="1" applyBorder="1"/>
    <xf numFmtId="0" fontId="0" fillId="0" borderId="3" xfId="0" applyBorder="1" applyAlignment="1">
      <alignment horizontal="left"/>
    </xf>
    <xf numFmtId="0" fontId="3" fillId="2" borderId="9" xfId="0" applyFont="1" applyFill="1" applyBorder="1" applyAlignment="1">
      <alignment horizontal="center" vertical="center" wrapText="1"/>
    </xf>
    <xf numFmtId="0" fontId="0" fillId="3" borderId="5" xfId="0" applyFont="1" applyFill="1" applyBorder="1"/>
    <xf numFmtId="9" fontId="0" fillId="3" borderId="5" xfId="2" applyFont="1" applyFill="1" applyBorder="1"/>
    <xf numFmtId="0" fontId="0" fillId="0" borderId="5" xfId="0" applyFont="1" applyBorder="1"/>
    <xf numFmtId="9" fontId="0" fillId="3" borderId="4" xfId="2" applyFont="1" applyFill="1" applyBorder="1"/>
    <xf numFmtId="9" fontId="0" fillId="0" borderId="5" xfId="2" applyFont="1" applyBorder="1"/>
    <xf numFmtId="9" fontId="0" fillId="0" borderId="0" xfId="0" applyNumberFormat="1"/>
    <xf numFmtId="0" fontId="4" fillId="3" borderId="5" xfId="0" applyFont="1" applyFill="1" applyBorder="1"/>
    <xf numFmtId="0" fontId="1" fillId="0" borderId="3" xfId="1" applyBorder="1" applyAlignment="1">
      <alignment horizontal="left"/>
    </xf>
    <xf numFmtId="0" fontId="6" fillId="3" borderId="0" xfId="3" applyFill="1" applyBorder="1"/>
    <xf numFmtId="0" fontId="7" fillId="0" borderId="0" xfId="0" applyFont="1" applyBorder="1" applyAlignment="1">
      <alignment horizontal="left" vertical="center" wrapText="1"/>
    </xf>
    <xf numFmtId="0" fontId="7" fillId="0" borderId="0" xfId="0" applyFont="1" applyFill="1" applyBorder="1" applyAlignment="1">
      <alignment horizontal="left" vertical="center" wrapText="1"/>
    </xf>
    <xf numFmtId="0" fontId="0" fillId="0" borderId="0" xfId="0" applyFill="1"/>
    <xf numFmtId="0" fontId="0" fillId="0" borderId="1" xfId="0" applyFont="1" applyFill="1" applyBorder="1"/>
    <xf numFmtId="0" fontId="7" fillId="0" borderId="0" xfId="0" applyFont="1" applyAlignment="1">
      <alignment wrapText="1"/>
    </xf>
    <xf numFmtId="0" fontId="7" fillId="0" borderId="0" xfId="1" applyFont="1" applyBorder="1" applyAlignment="1">
      <alignment horizontal="left" vertical="center" wrapText="1"/>
    </xf>
    <xf numFmtId="0" fontId="7" fillId="0" borderId="0" xfId="1" applyFont="1" applyFill="1" applyBorder="1" applyAlignment="1">
      <alignment horizontal="left" vertical="center" wrapText="1"/>
    </xf>
    <xf numFmtId="0" fontId="1" fillId="0" borderId="1" xfId="1" applyFont="1" applyFill="1" applyBorder="1"/>
    <xf numFmtId="0" fontId="1" fillId="0" borderId="0" xfId="1" applyFill="1"/>
    <xf numFmtId="0" fontId="7" fillId="0" borderId="0" xfId="1" applyFont="1" applyAlignment="1">
      <alignment wrapText="1"/>
    </xf>
    <xf numFmtId="9" fontId="0" fillId="3" borderId="4" xfId="0" applyNumberFormat="1" applyFont="1" applyFill="1" applyBorder="1"/>
    <xf numFmtId="9" fontId="0" fillId="0" borderId="5" xfId="0" applyNumberFormat="1" applyFont="1" applyBorder="1"/>
    <xf numFmtId="9" fontId="0" fillId="3" borderId="5" xfId="0" applyNumberFormat="1" applyFont="1" applyFill="1" applyBorder="1"/>
    <xf numFmtId="3" fontId="0" fillId="3" borderId="5" xfId="0" applyNumberFormat="1" applyFont="1" applyFill="1" applyBorder="1"/>
    <xf numFmtId="9" fontId="0" fillId="3" borderId="5" xfId="6" applyFont="1" applyFill="1" applyBorder="1"/>
    <xf numFmtId="0" fontId="0" fillId="0" borderId="2" xfId="0" applyFont="1" applyBorder="1"/>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Border="1" applyAlignment="1">
      <alignment horizontal="center" vertical="center" wrapText="1"/>
    </xf>
    <xf numFmtId="0" fontId="0" fillId="0" borderId="0" xfId="0" applyBorder="1" applyAlignment="1">
      <alignment horizontal="center" vertical="center" wrapText="1"/>
    </xf>
    <xf numFmtId="0" fontId="0" fillId="0" borderId="0" xfId="0" applyNumberFormat="1"/>
    <xf numFmtId="0" fontId="0" fillId="0" borderId="0" xfId="1" applyFont="1"/>
    <xf numFmtId="0" fontId="0" fillId="3" borderId="4" xfId="0" applyFont="1" applyFill="1" applyBorder="1" applyAlignment="1">
      <alignment horizontal="right"/>
    </xf>
    <xf numFmtId="0" fontId="0" fillId="0" borderId="3" xfId="1" applyFont="1" applyBorder="1" applyAlignment="1">
      <alignment horizontal="left"/>
    </xf>
    <xf numFmtId="0" fontId="3" fillId="2" borderId="9" xfId="0" applyFont="1" applyFill="1" applyBorder="1" applyAlignment="1">
      <alignment horizontal="center" vertical="center" wrapText="1"/>
    </xf>
    <xf numFmtId="9" fontId="0" fillId="0" borderId="0" xfId="6" applyFont="1"/>
    <xf numFmtId="9" fontId="3" fillId="2" borderId="9" xfId="6" applyFont="1" applyFill="1" applyBorder="1" applyAlignment="1">
      <alignment horizontal="center" vertical="center" wrapText="1"/>
    </xf>
    <xf numFmtId="9" fontId="0" fillId="0" borderId="5" xfId="6" applyFont="1" applyBorder="1"/>
    <xf numFmtId="9" fontId="0" fillId="3" borderId="4" xfId="6" applyFont="1" applyFill="1" applyBorder="1"/>
    <xf numFmtId="9" fontId="4" fillId="0" borderId="0" xfId="2" applyFont="1"/>
    <xf numFmtId="0" fontId="4" fillId="0" borderId="22" xfId="1" applyFont="1" applyBorder="1"/>
    <xf numFmtId="0" fontId="4" fillId="0" borderId="5" xfId="0" applyFont="1" applyBorder="1"/>
    <xf numFmtId="0" fontId="3" fillId="2" borderId="1" xfId="1" applyFont="1" applyFill="1" applyBorder="1" applyAlignment="1">
      <alignment horizontal="center" vertical="center" wrapText="1"/>
    </xf>
    <xf numFmtId="9" fontId="0" fillId="0" borderId="4" xfId="6" applyFont="1" applyFill="1" applyBorder="1"/>
    <xf numFmtId="0" fontId="3" fillId="2" borderId="12" xfId="1" applyFont="1" applyFill="1" applyBorder="1" applyAlignment="1">
      <alignment horizontal="center" vertical="center" wrapText="1"/>
    </xf>
    <xf numFmtId="0" fontId="3" fillId="2" borderId="13" xfId="1" applyFont="1" applyFill="1" applyBorder="1" applyAlignment="1">
      <alignment horizontal="center" vertical="center" wrapText="1"/>
    </xf>
    <xf numFmtId="0" fontId="6" fillId="3" borderId="0" xfId="3" applyFill="1" applyBorder="1" applyAlignment="1">
      <alignment wrapText="1"/>
    </xf>
    <xf numFmtId="0" fontId="1" fillId="0" borderId="5" xfId="1" applyFont="1" applyBorder="1"/>
    <xf numFmtId="0" fontId="10" fillId="3" borderId="5" xfId="7" applyFont="1" applyFill="1" applyBorder="1"/>
    <xf numFmtId="0" fontId="10" fillId="3" borderId="0" xfId="7" applyFont="1" applyFill="1" applyBorder="1"/>
    <xf numFmtId="0" fontId="10" fillId="3" borderId="0" xfId="7" quotePrefix="1" applyFont="1" applyFill="1" applyBorder="1"/>
    <xf numFmtId="0" fontId="10" fillId="3" borderId="0" xfId="7" applyFont="1" applyFill="1" applyBorder="1" applyAlignment="1">
      <alignment wrapText="1"/>
    </xf>
    <xf numFmtId="0" fontId="10" fillId="0" borderId="0" xfId="7"/>
    <xf numFmtId="0" fontId="1" fillId="0" borderId="0" xfId="1" applyFont="1"/>
    <xf numFmtId="1" fontId="0" fillId="0" borderId="0" xfId="0" applyNumberFormat="1"/>
    <xf numFmtId="14" fontId="0" fillId="0" borderId="0" xfId="0" applyNumberFormat="1"/>
    <xf numFmtId="0" fontId="0" fillId="0" borderId="0" xfId="0" quotePrefix="1"/>
    <xf numFmtId="0" fontId="0" fillId="4" borderId="0" xfId="0" applyFill="1"/>
    <xf numFmtId="16" fontId="0" fillId="0" borderId="0" xfId="0" applyNumberFormat="1"/>
    <xf numFmtId="0" fontId="3" fillId="2" borderId="10" xfId="0" applyFont="1" applyFill="1" applyBorder="1" applyAlignment="1">
      <alignment horizontal="center" vertical="center" wrapText="1"/>
    </xf>
    <xf numFmtId="0" fontId="1" fillId="5" borderId="0" xfId="1" applyFill="1"/>
    <xf numFmtId="0" fontId="0" fillId="5" borderId="0" xfId="1" applyFont="1" applyFill="1"/>
    <xf numFmtId="0" fontId="0" fillId="5" borderId="0" xfId="0" applyFill="1"/>
    <xf numFmtId="0" fontId="0" fillId="7" borderId="1" xfId="0" applyFont="1" applyFill="1" applyBorder="1"/>
    <xf numFmtId="0" fontId="0" fillId="5" borderId="1" xfId="0" applyFont="1" applyFill="1" applyBorder="1"/>
    <xf numFmtId="0" fontId="3" fillId="8" borderId="1" xfId="0" applyFont="1" applyFill="1" applyBorder="1" applyAlignment="1">
      <alignment horizontal="center" vertical="center" wrapText="1"/>
    </xf>
    <xf numFmtId="0" fontId="0" fillId="9" borderId="0" xfId="0" applyFill="1"/>
    <xf numFmtId="0" fontId="0" fillId="6" borderId="0" xfId="0" applyFill="1"/>
    <xf numFmtId="0" fontId="3" fillId="2" borderId="0" xfId="0" applyFont="1" applyFill="1" applyBorder="1" applyAlignment="1">
      <alignment horizontal="center" vertical="center" wrapText="1"/>
    </xf>
    <xf numFmtId="0" fontId="0" fillId="10" borderId="0" xfId="0" applyFill="1"/>
    <xf numFmtId="0" fontId="3" fillId="2" borderId="0"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0" fillId="0" borderId="0" xfId="0" applyAlignment="1">
      <alignment wrapText="1"/>
    </xf>
    <xf numFmtId="14" fontId="0" fillId="0" borderId="0" xfId="0" applyNumberFormat="1" applyAlignment="1">
      <alignment horizontal="center" vertical="center" wrapText="1"/>
    </xf>
    <xf numFmtId="0" fontId="1" fillId="0" borderId="0" xfId="1" applyAlignment="1">
      <alignment vertical="center"/>
    </xf>
    <xf numFmtId="0" fontId="4" fillId="0" borderId="0" xfId="1" applyFont="1" applyAlignment="1">
      <alignment vertical="center"/>
    </xf>
    <xf numFmtId="0" fontId="0" fillId="0" borderId="0" xfId="0" applyAlignment="1">
      <alignment vertical="center"/>
    </xf>
    <xf numFmtId="0" fontId="3" fillId="2" borderId="9" xfId="0" applyFont="1" applyFill="1" applyBorder="1" applyAlignment="1">
      <alignment horizontal="center" vertical="center" wrapText="1"/>
    </xf>
    <xf numFmtId="9" fontId="4" fillId="0" borderId="23" xfId="6" applyFont="1" applyBorder="1"/>
    <xf numFmtId="0" fontId="0" fillId="0" borderId="4" xfId="1" applyFont="1" applyBorder="1"/>
    <xf numFmtId="0" fontId="3" fillId="2" borderId="1" xfId="1" applyFont="1" applyFill="1" applyBorder="1" applyAlignment="1">
      <alignment horizontal="center" vertical="center" wrapText="1"/>
    </xf>
    <xf numFmtId="0" fontId="3" fillId="2" borderId="4" xfId="1" applyFont="1" applyFill="1" applyBorder="1" applyAlignment="1">
      <alignment horizontal="center" vertical="center" wrapText="1"/>
    </xf>
    <xf numFmtId="0" fontId="3" fillId="2" borderId="2" xfId="1" applyFont="1" applyFill="1" applyBorder="1" applyAlignment="1">
      <alignment horizontal="center" vertical="center" wrapText="1"/>
    </xf>
    <xf numFmtId="0" fontId="0" fillId="0" borderId="3" xfId="1" applyFont="1" applyBorder="1" applyAlignment="1">
      <alignment horizontal="left"/>
    </xf>
    <xf numFmtId="0" fontId="1" fillId="0" borderId="3" xfId="1" applyBorder="1" applyAlignment="1">
      <alignment horizontal="left"/>
    </xf>
    <xf numFmtId="0" fontId="1" fillId="0" borderId="0" xfId="1" applyAlignment="1">
      <alignment horizontal="left" vertical="top" wrapText="1"/>
    </xf>
    <xf numFmtId="0" fontId="5" fillId="0" borderId="0" xfId="1" applyFont="1" applyAlignment="1">
      <alignment horizontal="left" vertical="top" wrapText="1"/>
    </xf>
    <xf numFmtId="0" fontId="5" fillId="0" borderId="0" xfId="0" applyFont="1" applyAlignment="1">
      <alignment horizontal="justify" vertical="center" wrapText="1"/>
    </xf>
    <xf numFmtId="0" fontId="9" fillId="0" borderId="0" xfId="0" applyFont="1" applyAlignment="1">
      <alignment horizontal="left" vertical="top" wrapText="1"/>
    </xf>
    <xf numFmtId="0" fontId="0" fillId="0" borderId="0" xfId="0" applyAlignment="1">
      <alignment horizontal="left" vertical="top" wrapText="1"/>
    </xf>
    <xf numFmtId="0" fontId="3" fillId="2" borderId="1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9" xfId="1" applyFont="1" applyFill="1" applyBorder="1" applyAlignment="1">
      <alignment horizontal="center" vertical="center" wrapText="1"/>
    </xf>
    <xf numFmtId="0" fontId="3" fillId="2" borderId="11" xfId="1" applyFont="1" applyFill="1" applyBorder="1" applyAlignment="1">
      <alignment horizontal="center" vertical="center" wrapText="1"/>
    </xf>
    <xf numFmtId="0" fontId="3" fillId="2" borderId="10" xfId="1" applyFont="1" applyFill="1" applyBorder="1" applyAlignment="1">
      <alignment horizontal="center" vertical="center" wrapText="1"/>
    </xf>
    <xf numFmtId="0" fontId="3" fillId="2" borderId="0" xfId="1"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0" fillId="0" borderId="0" xfId="0" applyAlignment="1">
      <alignment horizontal="left" wrapText="1"/>
    </xf>
    <xf numFmtId="0" fontId="2" fillId="0" borderId="14" xfId="0" applyFont="1" applyBorder="1" applyAlignment="1">
      <alignment horizontal="center" vertical="center" wrapText="1"/>
    </xf>
    <xf numFmtId="0" fontId="2" fillId="0" borderId="14" xfId="1" applyFont="1" applyBorder="1" applyAlignment="1">
      <alignment horizontal="center" vertical="center" wrapText="1"/>
    </xf>
  </cellXfs>
  <cellStyles count="8">
    <cellStyle name="Hipervínculo" xfId="3" builtinId="8"/>
    <cellStyle name="Hipervínculo visitado" xfId="4" builtinId="9" hidden="1"/>
    <cellStyle name="Hipervínculo visitado" xfId="5" builtinId="9" hidden="1"/>
    <cellStyle name="Normal" xfId="0" builtinId="0"/>
    <cellStyle name="Normal 2" xfId="1"/>
    <cellStyle name="Normal 3" xfId="7"/>
    <cellStyle name="Porcentaje" xfId="6" builtinId="5"/>
    <cellStyle name="Porcentual 2" xfId="2"/>
  </cellStyles>
  <dxfs count="63">
    <dxf>
      <fill>
        <patternFill patternType="none">
          <fgColor indexed="64"/>
          <bgColor indexed="65"/>
        </patternFill>
      </fil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numFmt numFmtId="0" formatCode="Genera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fill>
        <patternFill patternType="none">
          <fgColor indexed="64"/>
          <bgColor indexed="65"/>
        </patternFill>
      </fil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numFmt numFmtId="0" formatCode="Genera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ill>
        <patternFill patternType="none">
          <fgColor indexed="64"/>
          <bgColor indexed="65"/>
        </patternFill>
      </fil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numFmt numFmtId="0" formatCode="Genera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alignment vertical="center" textRotation="0" indent="0" justifyLastLine="0" shrinkToFit="0" readingOrder="0"/>
    </dxf>
    <dxf>
      <alignment vertical="center" textRotation="0" indent="0" justifyLastLine="0" shrinkToFit="0" readingOrder="0"/>
    </dxf>
    <dxf>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numFmt numFmtId="0" formatCode="Genera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numFmt numFmtId="0" formatCode="Genera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customXml" Target="../customXml/item1.xml"/><Relationship Id="rId30"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A13%20Dir%20Unidad%20de%20Transparencia\TODOS\Unidad%20Transparencia\INAI\Reportes\Trimestral\Septiembre%202016\LocalidadesINEG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A13%20Dir%20Unidad%20de%20Transparencia\TODOS\Unidad%20Transparencia\INAI\Reportes\Trimestral\Septiembre%202016\BaseSAPAR.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A13%20Dir%20Unidad%20de%20Transparencia\TODOS\Unidad%20Transparencia\INAI\Reportes\Trimestral\Septiembre%202016\INFOMEX-Jun-Sep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CH522"/>
      <sheetName val="Hoja1"/>
    </sheetNames>
    <sheetDataSet>
      <sheetData sheetId="0"/>
      <sheetData sheetId="1">
        <row r="1">
          <cell r="J1" t="str">
            <v>AguascalientesAguascalientes</v>
          </cell>
          <cell r="K1" t="str">
            <v>1001</v>
          </cell>
        </row>
        <row r="2">
          <cell r="B2" t="str">
            <v>Aguascalientes</v>
          </cell>
          <cell r="C2" t="str">
            <v>01</v>
          </cell>
          <cell r="J2" t="str">
            <v>AguascalientesAsientos</v>
          </cell>
          <cell r="K2" t="str">
            <v>1002</v>
          </cell>
        </row>
        <row r="3">
          <cell r="B3" t="str">
            <v>Baja California</v>
          </cell>
          <cell r="C3" t="str">
            <v>02</v>
          </cell>
          <cell r="J3" t="str">
            <v>AguascalientesCalvillo</v>
          </cell>
          <cell r="K3" t="str">
            <v>1003</v>
          </cell>
        </row>
        <row r="4">
          <cell r="B4" t="str">
            <v>Baja California Sur</v>
          </cell>
          <cell r="C4" t="str">
            <v>03</v>
          </cell>
          <cell r="J4" t="str">
            <v>AguascalientesCosío</v>
          </cell>
          <cell r="K4" t="str">
            <v>1004</v>
          </cell>
        </row>
        <row r="5">
          <cell r="B5" t="str">
            <v>Campeche</v>
          </cell>
          <cell r="C5" t="str">
            <v>04</v>
          </cell>
          <cell r="J5" t="str">
            <v>AguascalientesJesús María</v>
          </cell>
          <cell r="K5" t="str">
            <v>1005</v>
          </cell>
        </row>
        <row r="6">
          <cell r="B6" t="str">
            <v>Coahuila de Zaragoza</v>
          </cell>
          <cell r="C6" t="str">
            <v>05</v>
          </cell>
          <cell r="J6" t="str">
            <v>AguascalientesPabellón de Arteaga</v>
          </cell>
          <cell r="K6" t="str">
            <v>1006</v>
          </cell>
        </row>
        <row r="7">
          <cell r="B7" t="str">
            <v>Colima</v>
          </cell>
          <cell r="C7" t="str">
            <v>06</v>
          </cell>
          <cell r="J7" t="str">
            <v>AguascalientesRincón de Romos</v>
          </cell>
          <cell r="K7" t="str">
            <v>1007</v>
          </cell>
        </row>
        <row r="8">
          <cell r="B8" t="str">
            <v>Chiapas</v>
          </cell>
          <cell r="C8" t="str">
            <v>07</v>
          </cell>
          <cell r="J8" t="str">
            <v>AguascalientesSan José de Gracia</v>
          </cell>
          <cell r="K8" t="str">
            <v>1008</v>
          </cell>
        </row>
        <row r="9">
          <cell r="B9" t="str">
            <v>Chihuahua</v>
          </cell>
          <cell r="C9" t="str">
            <v>08</v>
          </cell>
          <cell r="J9" t="str">
            <v>AguascalientesTepezalá</v>
          </cell>
          <cell r="K9" t="str">
            <v>1009</v>
          </cell>
        </row>
        <row r="10">
          <cell r="B10" t="str">
            <v>Ciudad de México</v>
          </cell>
          <cell r="C10" t="str">
            <v>09</v>
          </cell>
          <cell r="J10" t="str">
            <v>AguascalientesEl Llano</v>
          </cell>
          <cell r="K10" t="str">
            <v>1010</v>
          </cell>
        </row>
        <row r="11">
          <cell r="B11" t="str">
            <v>Durango</v>
          </cell>
          <cell r="C11" t="str">
            <v>10</v>
          </cell>
          <cell r="J11" t="str">
            <v>AguascalientesSan Francisco de los Romo</v>
          </cell>
          <cell r="K11" t="str">
            <v>1011</v>
          </cell>
        </row>
        <row r="12">
          <cell r="B12" t="str">
            <v>Guanajuato</v>
          </cell>
          <cell r="C12" t="str">
            <v>11</v>
          </cell>
          <cell r="J12" t="str">
            <v>Baja CaliforniaEnsenada</v>
          </cell>
          <cell r="K12" t="str">
            <v>2001</v>
          </cell>
        </row>
        <row r="13">
          <cell r="B13" t="str">
            <v>Guerrero</v>
          </cell>
          <cell r="C13" t="str">
            <v>12</v>
          </cell>
          <cell r="J13" t="str">
            <v>Baja CaliforniaMexicali</v>
          </cell>
          <cell r="K13" t="str">
            <v>2002</v>
          </cell>
        </row>
        <row r="14">
          <cell r="B14" t="str">
            <v>Hidalgo</v>
          </cell>
          <cell r="C14" t="str">
            <v>13</v>
          </cell>
          <cell r="J14" t="str">
            <v>Baja CaliforniaTecate</v>
          </cell>
          <cell r="K14" t="str">
            <v>2003</v>
          </cell>
        </row>
        <row r="15">
          <cell r="B15" t="str">
            <v>Jalisco</v>
          </cell>
          <cell r="C15" t="str">
            <v>14</v>
          </cell>
          <cell r="J15" t="str">
            <v>Baja CaliforniaTijuana</v>
          </cell>
          <cell r="K15" t="str">
            <v>2004</v>
          </cell>
        </row>
        <row r="16">
          <cell r="B16" t="str">
            <v>México</v>
          </cell>
          <cell r="C16" t="str">
            <v>15</v>
          </cell>
          <cell r="J16" t="str">
            <v>Baja CaliforniaPlayas de Rosarito</v>
          </cell>
          <cell r="K16" t="str">
            <v>2005</v>
          </cell>
        </row>
        <row r="17">
          <cell r="B17" t="str">
            <v>Michoacán de Ocampo</v>
          </cell>
          <cell r="C17" t="str">
            <v>16</v>
          </cell>
          <cell r="J17" t="str">
            <v>Baja California SurComondú</v>
          </cell>
          <cell r="K17" t="str">
            <v>3001</v>
          </cell>
        </row>
        <row r="18">
          <cell r="B18" t="str">
            <v>Morelos</v>
          </cell>
          <cell r="C18" t="str">
            <v>17</v>
          </cell>
          <cell r="J18" t="str">
            <v>Baja California SurMulegé</v>
          </cell>
          <cell r="K18" t="str">
            <v>3002</v>
          </cell>
        </row>
        <row r="19">
          <cell r="B19" t="str">
            <v>Nayarit</v>
          </cell>
          <cell r="C19" t="str">
            <v>18</v>
          </cell>
          <cell r="J19" t="str">
            <v>Baja California SurLa Paz</v>
          </cell>
          <cell r="K19" t="str">
            <v>3003</v>
          </cell>
        </row>
        <row r="20">
          <cell r="B20" t="str">
            <v>Nuevo León</v>
          </cell>
          <cell r="C20" t="str">
            <v>19</v>
          </cell>
          <cell r="J20" t="str">
            <v>Baja California SurLos Cabos</v>
          </cell>
          <cell r="K20" t="str">
            <v>3008</v>
          </cell>
        </row>
        <row r="21">
          <cell r="B21" t="str">
            <v>Oaxaca</v>
          </cell>
          <cell r="C21" t="str">
            <v>20</v>
          </cell>
          <cell r="J21" t="str">
            <v>Baja California SurLoreto</v>
          </cell>
          <cell r="K21" t="str">
            <v>3009</v>
          </cell>
        </row>
        <row r="22">
          <cell r="B22" t="str">
            <v>Puebla</v>
          </cell>
          <cell r="C22" t="str">
            <v>21</v>
          </cell>
          <cell r="J22" t="str">
            <v>CampecheCalkiní</v>
          </cell>
          <cell r="K22" t="str">
            <v>4001</v>
          </cell>
        </row>
        <row r="23">
          <cell r="B23" t="str">
            <v>Querétaro</v>
          </cell>
          <cell r="C23" t="str">
            <v>22</v>
          </cell>
          <cell r="J23" t="str">
            <v>CampecheCampeche</v>
          </cell>
          <cell r="K23" t="str">
            <v>4002</v>
          </cell>
        </row>
        <row r="24">
          <cell r="B24" t="str">
            <v>Quintana Roo</v>
          </cell>
          <cell r="C24" t="str">
            <v>23</v>
          </cell>
          <cell r="J24" t="str">
            <v>CampecheCarmen</v>
          </cell>
          <cell r="K24" t="str">
            <v>4003</v>
          </cell>
        </row>
        <row r="25">
          <cell r="B25" t="str">
            <v>San Luis Potosí</v>
          </cell>
          <cell r="C25" t="str">
            <v>24</v>
          </cell>
          <cell r="J25" t="str">
            <v>CampecheChampotón</v>
          </cell>
          <cell r="K25" t="str">
            <v>4004</v>
          </cell>
        </row>
        <row r="26">
          <cell r="B26" t="str">
            <v>Sinaloa</v>
          </cell>
          <cell r="C26" t="str">
            <v>25</v>
          </cell>
          <cell r="J26" t="str">
            <v>CampecheHecelchakán</v>
          </cell>
          <cell r="K26" t="str">
            <v>4005</v>
          </cell>
        </row>
        <row r="27">
          <cell r="B27" t="str">
            <v>Sonora</v>
          </cell>
          <cell r="C27" t="str">
            <v>26</v>
          </cell>
          <cell r="J27" t="str">
            <v>CampecheHopelchén</v>
          </cell>
          <cell r="K27" t="str">
            <v>4006</v>
          </cell>
        </row>
        <row r="28">
          <cell r="B28" t="str">
            <v>Tabasco</v>
          </cell>
          <cell r="C28" t="str">
            <v>27</v>
          </cell>
          <cell r="J28" t="str">
            <v>CampechePalizada</v>
          </cell>
          <cell r="K28" t="str">
            <v>4007</v>
          </cell>
        </row>
        <row r="29">
          <cell r="B29" t="str">
            <v>Tamaulipas</v>
          </cell>
          <cell r="C29" t="str">
            <v>28</v>
          </cell>
          <cell r="J29" t="str">
            <v>CampecheTenabo</v>
          </cell>
          <cell r="K29" t="str">
            <v>4008</v>
          </cell>
        </row>
        <row r="30">
          <cell r="B30" t="str">
            <v>Tlaxcala</v>
          </cell>
          <cell r="C30" t="str">
            <v>29</v>
          </cell>
          <cell r="J30" t="str">
            <v>CampecheEscárcega</v>
          </cell>
          <cell r="K30" t="str">
            <v>4009</v>
          </cell>
        </row>
        <row r="31">
          <cell r="B31" t="str">
            <v>Veracruz de Ignacio de la Llave</v>
          </cell>
          <cell r="C31" t="str">
            <v>30</v>
          </cell>
          <cell r="J31" t="str">
            <v>CampecheCalakmul</v>
          </cell>
          <cell r="K31" t="str">
            <v>4010</v>
          </cell>
        </row>
        <row r="32">
          <cell r="B32" t="str">
            <v>Yucatán</v>
          </cell>
          <cell r="C32" t="str">
            <v>31</v>
          </cell>
          <cell r="J32" t="str">
            <v>CampecheCandelaria</v>
          </cell>
          <cell r="K32" t="str">
            <v>4011</v>
          </cell>
        </row>
        <row r="33">
          <cell r="B33" t="str">
            <v>Zacatecas</v>
          </cell>
          <cell r="C33" t="str">
            <v>32</v>
          </cell>
          <cell r="J33" t="str">
            <v>Coahuila de ZaragozaAbasolo</v>
          </cell>
          <cell r="K33" t="str">
            <v>5001</v>
          </cell>
        </row>
        <row r="34">
          <cell r="J34" t="str">
            <v>Coahuila de ZaragozaAcuña</v>
          </cell>
          <cell r="K34" t="str">
            <v>5002</v>
          </cell>
        </row>
        <row r="35">
          <cell r="J35" t="str">
            <v>Coahuila de ZaragozaAllende</v>
          </cell>
          <cell r="K35" t="str">
            <v>5003</v>
          </cell>
        </row>
        <row r="36">
          <cell r="J36" t="str">
            <v>Coahuila de ZaragozaArteaga</v>
          </cell>
          <cell r="K36" t="str">
            <v>5004</v>
          </cell>
        </row>
        <row r="37">
          <cell r="J37" t="str">
            <v>Coahuila de ZaragozaCandela</v>
          </cell>
          <cell r="K37" t="str">
            <v>5005</v>
          </cell>
        </row>
        <row r="38">
          <cell r="J38" t="str">
            <v>Coahuila de ZaragozaCastaños</v>
          </cell>
          <cell r="K38" t="str">
            <v>5006</v>
          </cell>
        </row>
        <row r="39">
          <cell r="J39" t="str">
            <v>Coahuila de ZaragozaCuatro Ciénegas</v>
          </cell>
          <cell r="K39" t="str">
            <v>5007</v>
          </cell>
        </row>
        <row r="40">
          <cell r="J40" t="str">
            <v>Coahuila de ZaragozaEscobedo</v>
          </cell>
          <cell r="K40" t="str">
            <v>5008</v>
          </cell>
        </row>
        <row r="41">
          <cell r="J41" t="str">
            <v>Coahuila de ZaragozaFrancisco I. Madero</v>
          </cell>
          <cell r="K41" t="str">
            <v>5009</v>
          </cell>
        </row>
        <row r="42">
          <cell r="J42" t="str">
            <v>Coahuila de ZaragozaFrontera</v>
          </cell>
          <cell r="K42" t="str">
            <v>5010</v>
          </cell>
        </row>
        <row r="43">
          <cell r="J43" t="str">
            <v>Coahuila de ZaragozaGeneral Cepeda</v>
          </cell>
          <cell r="K43" t="str">
            <v>5011</v>
          </cell>
        </row>
        <row r="44">
          <cell r="J44" t="str">
            <v>Coahuila de ZaragozaGuerrero</v>
          </cell>
          <cell r="K44" t="str">
            <v>5012</v>
          </cell>
        </row>
        <row r="45">
          <cell r="J45" t="str">
            <v>Coahuila de ZaragozaHidalgo</v>
          </cell>
          <cell r="K45" t="str">
            <v>5013</v>
          </cell>
        </row>
        <row r="46">
          <cell r="J46" t="str">
            <v>Coahuila de ZaragozaJiménez</v>
          </cell>
          <cell r="K46" t="str">
            <v>5014</v>
          </cell>
        </row>
        <row r="47">
          <cell r="J47" t="str">
            <v>Coahuila de ZaragozaJuárez</v>
          </cell>
          <cell r="K47" t="str">
            <v>5015</v>
          </cell>
        </row>
        <row r="48">
          <cell r="J48" t="str">
            <v>Coahuila de ZaragozaLamadrid</v>
          </cell>
          <cell r="K48" t="str">
            <v>5016</v>
          </cell>
        </row>
        <row r="49">
          <cell r="J49" t="str">
            <v>Coahuila de ZaragozaMatamoros</v>
          </cell>
          <cell r="K49" t="str">
            <v>5017</v>
          </cell>
        </row>
        <row r="50">
          <cell r="J50" t="str">
            <v>Coahuila de ZaragozaMonclova</v>
          </cell>
          <cell r="K50" t="str">
            <v>5018</v>
          </cell>
        </row>
        <row r="51">
          <cell r="J51" t="str">
            <v>Coahuila de ZaragozaMorelos</v>
          </cell>
          <cell r="K51" t="str">
            <v>5019</v>
          </cell>
        </row>
        <row r="52">
          <cell r="J52" t="str">
            <v>Coahuila de ZaragozaMúzquiz</v>
          </cell>
          <cell r="K52" t="str">
            <v>5020</v>
          </cell>
        </row>
        <row r="53">
          <cell r="J53" t="str">
            <v>Coahuila de ZaragozaNadadores</v>
          </cell>
          <cell r="K53" t="str">
            <v>5021</v>
          </cell>
        </row>
        <row r="54">
          <cell r="J54" t="str">
            <v>Coahuila de ZaragozaNava</v>
          </cell>
          <cell r="K54" t="str">
            <v>5022</v>
          </cell>
        </row>
        <row r="55">
          <cell r="J55" t="str">
            <v>Coahuila de ZaragozaOcampo</v>
          </cell>
          <cell r="K55" t="str">
            <v>5023</v>
          </cell>
        </row>
        <row r="56">
          <cell r="J56" t="str">
            <v>Coahuila de ZaragozaParras</v>
          </cell>
          <cell r="K56" t="str">
            <v>5024</v>
          </cell>
        </row>
        <row r="57">
          <cell r="J57" t="str">
            <v>Coahuila de ZaragozaPiedras Negras</v>
          </cell>
          <cell r="K57" t="str">
            <v>5025</v>
          </cell>
        </row>
        <row r="58">
          <cell r="J58" t="str">
            <v>Coahuila de ZaragozaProgreso</v>
          </cell>
          <cell r="K58" t="str">
            <v>5026</v>
          </cell>
        </row>
        <row r="59">
          <cell r="J59" t="str">
            <v>Coahuila de ZaragozaRamos Arizpe</v>
          </cell>
          <cell r="K59" t="str">
            <v>5027</v>
          </cell>
        </row>
        <row r="60">
          <cell r="J60" t="str">
            <v>Coahuila de ZaragozaSabinas</v>
          </cell>
          <cell r="K60" t="str">
            <v>5028</v>
          </cell>
        </row>
        <row r="61">
          <cell r="J61" t="str">
            <v>Coahuila de ZaragozaSacramento</v>
          </cell>
          <cell r="K61" t="str">
            <v>5029</v>
          </cell>
        </row>
        <row r="62">
          <cell r="J62" t="str">
            <v>Coahuila de ZaragozaSaltillo</v>
          </cell>
          <cell r="K62" t="str">
            <v>5030</v>
          </cell>
        </row>
        <row r="63">
          <cell r="J63" t="str">
            <v>Coahuila de ZaragozaSan Buenaventura</v>
          </cell>
          <cell r="K63" t="str">
            <v>5031</v>
          </cell>
        </row>
        <row r="64">
          <cell r="J64" t="str">
            <v>Coahuila de ZaragozaSan Juan de Sabinas</v>
          </cell>
          <cell r="K64" t="str">
            <v>5032</v>
          </cell>
        </row>
        <row r="65">
          <cell r="J65" t="str">
            <v>Coahuila de ZaragozaSan Pedro</v>
          </cell>
          <cell r="K65" t="str">
            <v>5033</v>
          </cell>
        </row>
        <row r="66">
          <cell r="J66" t="str">
            <v>Coahuila de ZaragozaSierra Mojada</v>
          </cell>
          <cell r="K66" t="str">
            <v>5034</v>
          </cell>
        </row>
        <row r="67">
          <cell r="J67" t="str">
            <v>Coahuila de ZaragozaTorreón</v>
          </cell>
          <cell r="K67" t="str">
            <v>5035</v>
          </cell>
        </row>
        <row r="68">
          <cell r="J68" t="str">
            <v>Coahuila de ZaragozaViesca</v>
          </cell>
          <cell r="K68" t="str">
            <v>5036</v>
          </cell>
        </row>
        <row r="69">
          <cell r="J69" t="str">
            <v>Coahuila de ZaragozaVilla Unión</v>
          </cell>
          <cell r="K69" t="str">
            <v>5037</v>
          </cell>
        </row>
        <row r="70">
          <cell r="J70" t="str">
            <v>Coahuila de ZaragozaZaragoza</v>
          </cell>
          <cell r="K70" t="str">
            <v>5038</v>
          </cell>
        </row>
        <row r="71">
          <cell r="J71" t="str">
            <v>ColimaArmería</v>
          </cell>
          <cell r="K71" t="str">
            <v>6001</v>
          </cell>
        </row>
        <row r="72">
          <cell r="J72" t="str">
            <v>ColimaColima</v>
          </cell>
          <cell r="K72" t="str">
            <v>6002</v>
          </cell>
        </row>
        <row r="73">
          <cell r="J73" t="str">
            <v>ColimaComala</v>
          </cell>
          <cell r="K73" t="str">
            <v>6003</v>
          </cell>
        </row>
        <row r="74">
          <cell r="J74" t="str">
            <v>ColimaCoquimatlán</v>
          </cell>
          <cell r="K74" t="str">
            <v>6004</v>
          </cell>
        </row>
        <row r="75">
          <cell r="J75" t="str">
            <v>ColimaCuauhtémoc</v>
          </cell>
          <cell r="K75" t="str">
            <v>6005</v>
          </cell>
        </row>
        <row r="76">
          <cell r="J76" t="str">
            <v>ColimaIxtlahuacán</v>
          </cell>
          <cell r="K76" t="str">
            <v>6006</v>
          </cell>
        </row>
        <row r="77">
          <cell r="J77" t="str">
            <v>ColimaManzanillo</v>
          </cell>
          <cell r="K77" t="str">
            <v>6007</v>
          </cell>
        </row>
        <row r="78">
          <cell r="J78" t="str">
            <v>ColimaMinatitlán</v>
          </cell>
          <cell r="K78" t="str">
            <v>6008</v>
          </cell>
        </row>
        <row r="79">
          <cell r="J79" t="str">
            <v>ColimaTecomán</v>
          </cell>
          <cell r="K79" t="str">
            <v>6009</v>
          </cell>
        </row>
        <row r="80">
          <cell r="J80" t="str">
            <v>ColimaVilla de Álvarez</v>
          </cell>
          <cell r="K80" t="str">
            <v>6010</v>
          </cell>
        </row>
        <row r="81">
          <cell r="J81" t="str">
            <v>ChiapasAcacoyagua</v>
          </cell>
          <cell r="K81" t="str">
            <v>7001</v>
          </cell>
        </row>
        <row r="82">
          <cell r="J82" t="str">
            <v>ChiapasAcala</v>
          </cell>
          <cell r="K82" t="str">
            <v>7002</v>
          </cell>
        </row>
        <row r="83">
          <cell r="J83" t="str">
            <v>ChiapasAcapetahua</v>
          </cell>
          <cell r="K83" t="str">
            <v>7003</v>
          </cell>
        </row>
        <row r="84">
          <cell r="J84" t="str">
            <v>ChiapasAltamirano</v>
          </cell>
          <cell r="K84" t="str">
            <v>7004</v>
          </cell>
        </row>
        <row r="85">
          <cell r="J85" t="str">
            <v>ChiapasAmatán</v>
          </cell>
          <cell r="K85" t="str">
            <v>7005</v>
          </cell>
        </row>
        <row r="86">
          <cell r="J86" t="str">
            <v>ChiapasAmatenango de la Frontera</v>
          </cell>
          <cell r="K86" t="str">
            <v>7006</v>
          </cell>
        </row>
        <row r="87">
          <cell r="J87" t="str">
            <v>ChiapasAmatenango del Valle</v>
          </cell>
          <cell r="K87" t="str">
            <v>7007</v>
          </cell>
        </row>
        <row r="88">
          <cell r="J88" t="str">
            <v>ChiapasAngel Albino Corzo</v>
          </cell>
          <cell r="K88" t="str">
            <v>7008</v>
          </cell>
        </row>
        <row r="89">
          <cell r="J89" t="str">
            <v>ChiapasArriaga</v>
          </cell>
          <cell r="K89" t="str">
            <v>7009</v>
          </cell>
        </row>
        <row r="90">
          <cell r="J90" t="str">
            <v>ChiapasBejucal de Ocampo</v>
          </cell>
          <cell r="K90" t="str">
            <v>7010</v>
          </cell>
        </row>
        <row r="91">
          <cell r="J91" t="str">
            <v>ChiapasBella Vista</v>
          </cell>
          <cell r="K91" t="str">
            <v>7011</v>
          </cell>
        </row>
        <row r="92">
          <cell r="J92" t="str">
            <v>ChiapasBerriozábal</v>
          </cell>
          <cell r="K92" t="str">
            <v>7012</v>
          </cell>
        </row>
        <row r="93">
          <cell r="J93" t="str">
            <v>ChiapasBochil</v>
          </cell>
          <cell r="K93" t="str">
            <v>7013</v>
          </cell>
        </row>
        <row r="94">
          <cell r="J94" t="str">
            <v>ChiapasEl Bosque</v>
          </cell>
          <cell r="K94" t="str">
            <v>7014</v>
          </cell>
        </row>
        <row r="95">
          <cell r="J95" t="str">
            <v>ChiapasCacahoatán</v>
          </cell>
          <cell r="K95" t="str">
            <v>7015</v>
          </cell>
        </row>
        <row r="96">
          <cell r="J96" t="str">
            <v>ChiapasCatazajá</v>
          </cell>
          <cell r="K96" t="str">
            <v>7016</v>
          </cell>
        </row>
        <row r="97">
          <cell r="J97" t="str">
            <v>ChiapasCintalapa</v>
          </cell>
          <cell r="K97" t="str">
            <v>7017</v>
          </cell>
        </row>
        <row r="98">
          <cell r="J98" t="str">
            <v>ChiapasCoapilla</v>
          </cell>
          <cell r="K98" t="str">
            <v>7018</v>
          </cell>
        </row>
        <row r="99">
          <cell r="J99" t="str">
            <v>ChiapasComitán de Domínguez</v>
          </cell>
          <cell r="K99" t="str">
            <v>7019</v>
          </cell>
        </row>
        <row r="100">
          <cell r="J100" t="str">
            <v>ChiapasLa Concordia</v>
          </cell>
          <cell r="K100" t="str">
            <v>7020</v>
          </cell>
        </row>
        <row r="101">
          <cell r="J101" t="str">
            <v>ChiapasCopainalá</v>
          </cell>
          <cell r="K101" t="str">
            <v>7021</v>
          </cell>
        </row>
        <row r="102">
          <cell r="J102" t="str">
            <v>ChiapasChalchihuitán</v>
          </cell>
          <cell r="K102" t="str">
            <v>7022</v>
          </cell>
        </row>
        <row r="103">
          <cell r="J103" t="str">
            <v>ChiapasChamula</v>
          </cell>
          <cell r="K103" t="str">
            <v>7023</v>
          </cell>
        </row>
        <row r="104">
          <cell r="J104" t="str">
            <v>ChiapasChanal</v>
          </cell>
          <cell r="K104" t="str">
            <v>7024</v>
          </cell>
        </row>
        <row r="105">
          <cell r="J105" t="str">
            <v>ChiapasChapultenango</v>
          </cell>
          <cell r="K105" t="str">
            <v>7025</v>
          </cell>
        </row>
        <row r="106">
          <cell r="J106" t="str">
            <v>ChiapasChenalhó</v>
          </cell>
          <cell r="K106" t="str">
            <v>7026</v>
          </cell>
        </row>
        <row r="107">
          <cell r="J107" t="str">
            <v>ChiapasChiapa de Corzo</v>
          </cell>
          <cell r="K107" t="str">
            <v>7027</v>
          </cell>
        </row>
        <row r="108">
          <cell r="J108" t="str">
            <v>ChiapasChiapilla</v>
          </cell>
          <cell r="K108" t="str">
            <v>7028</v>
          </cell>
        </row>
        <row r="109">
          <cell r="J109" t="str">
            <v>ChiapasChicoasén</v>
          </cell>
          <cell r="K109" t="str">
            <v>7029</v>
          </cell>
        </row>
        <row r="110">
          <cell r="J110" t="str">
            <v>ChiapasChicomuselo</v>
          </cell>
          <cell r="K110" t="str">
            <v>7030</v>
          </cell>
        </row>
        <row r="111">
          <cell r="J111" t="str">
            <v>ChiapasChilón</v>
          </cell>
          <cell r="K111" t="str">
            <v>7031</v>
          </cell>
        </row>
        <row r="112">
          <cell r="J112" t="str">
            <v>ChiapasEscuintla</v>
          </cell>
          <cell r="K112" t="str">
            <v>7032</v>
          </cell>
        </row>
        <row r="113">
          <cell r="J113" t="str">
            <v>ChiapasFrancisco León</v>
          </cell>
          <cell r="K113" t="str">
            <v>7033</v>
          </cell>
        </row>
        <row r="114">
          <cell r="J114" t="str">
            <v>ChiapasFrontera Comalapa</v>
          </cell>
          <cell r="K114" t="str">
            <v>7034</v>
          </cell>
        </row>
        <row r="115">
          <cell r="J115" t="str">
            <v>ChiapasFrontera Hidalgo</v>
          </cell>
          <cell r="K115" t="str">
            <v>7035</v>
          </cell>
        </row>
        <row r="116">
          <cell r="J116" t="str">
            <v>ChiapasLa Grandeza</v>
          </cell>
          <cell r="K116" t="str">
            <v>7036</v>
          </cell>
        </row>
        <row r="117">
          <cell r="J117" t="str">
            <v>ChiapasHuehuetán</v>
          </cell>
          <cell r="K117" t="str">
            <v>7037</v>
          </cell>
        </row>
        <row r="118">
          <cell r="J118" t="str">
            <v>ChiapasHuixtán</v>
          </cell>
          <cell r="K118" t="str">
            <v>7038</v>
          </cell>
        </row>
        <row r="119">
          <cell r="J119" t="str">
            <v>ChiapasHuitiupán</v>
          </cell>
          <cell r="K119" t="str">
            <v>7039</v>
          </cell>
        </row>
        <row r="120">
          <cell r="J120" t="str">
            <v>ChiapasHuixtla</v>
          </cell>
          <cell r="K120" t="str">
            <v>7040</v>
          </cell>
        </row>
        <row r="121">
          <cell r="J121" t="str">
            <v>ChiapasLa Independencia</v>
          </cell>
          <cell r="K121" t="str">
            <v>7041</v>
          </cell>
        </row>
        <row r="122">
          <cell r="J122" t="str">
            <v>ChiapasIxhuatán</v>
          </cell>
          <cell r="K122" t="str">
            <v>7042</v>
          </cell>
        </row>
        <row r="123">
          <cell r="J123" t="str">
            <v>ChiapasIxtacomitán</v>
          </cell>
          <cell r="K123" t="str">
            <v>7043</v>
          </cell>
        </row>
        <row r="124">
          <cell r="J124" t="str">
            <v>ChiapasIxtapa</v>
          </cell>
          <cell r="K124" t="str">
            <v>7044</v>
          </cell>
        </row>
        <row r="125">
          <cell r="J125" t="str">
            <v>ChiapasIxtapangajoya</v>
          </cell>
          <cell r="K125" t="str">
            <v>7045</v>
          </cell>
        </row>
        <row r="126">
          <cell r="J126" t="str">
            <v>ChiapasJiquipilas</v>
          </cell>
          <cell r="K126" t="str">
            <v>7046</v>
          </cell>
        </row>
        <row r="127">
          <cell r="J127" t="str">
            <v>ChiapasJitotol</v>
          </cell>
          <cell r="K127" t="str">
            <v>7047</v>
          </cell>
        </row>
        <row r="128">
          <cell r="J128" t="str">
            <v>ChiapasJuárez</v>
          </cell>
          <cell r="K128" t="str">
            <v>7048</v>
          </cell>
        </row>
        <row r="129">
          <cell r="J129" t="str">
            <v>ChiapasLarráinzar</v>
          </cell>
          <cell r="K129" t="str">
            <v>7049</v>
          </cell>
        </row>
        <row r="130">
          <cell r="J130" t="str">
            <v>ChiapasLa Libertad</v>
          </cell>
          <cell r="K130" t="str">
            <v>7050</v>
          </cell>
        </row>
        <row r="131">
          <cell r="J131" t="str">
            <v>ChiapasMapastepec</v>
          </cell>
          <cell r="K131" t="str">
            <v>7051</v>
          </cell>
        </row>
        <row r="132">
          <cell r="J132" t="str">
            <v>ChiapasLas Margaritas</v>
          </cell>
          <cell r="K132" t="str">
            <v>7052</v>
          </cell>
        </row>
        <row r="133">
          <cell r="J133" t="str">
            <v>ChiapasMazapa de Madero</v>
          </cell>
          <cell r="K133" t="str">
            <v>7053</v>
          </cell>
        </row>
        <row r="134">
          <cell r="J134" t="str">
            <v>ChiapasMazatán</v>
          </cell>
          <cell r="K134" t="str">
            <v>7054</v>
          </cell>
        </row>
        <row r="135">
          <cell r="J135" t="str">
            <v>ChiapasMetapa</v>
          </cell>
          <cell r="K135" t="str">
            <v>7055</v>
          </cell>
        </row>
        <row r="136">
          <cell r="J136" t="str">
            <v>ChiapasMitontic</v>
          </cell>
          <cell r="K136" t="str">
            <v>7056</v>
          </cell>
        </row>
        <row r="137">
          <cell r="J137" t="str">
            <v>ChiapasMotozintla</v>
          </cell>
          <cell r="K137" t="str">
            <v>7057</v>
          </cell>
        </row>
        <row r="138">
          <cell r="J138" t="str">
            <v>ChiapasNicolás Ruíz</v>
          </cell>
          <cell r="K138" t="str">
            <v>7058</v>
          </cell>
        </row>
        <row r="139">
          <cell r="J139" t="str">
            <v>ChiapasOcosingo</v>
          </cell>
          <cell r="K139" t="str">
            <v>7059</v>
          </cell>
        </row>
        <row r="140">
          <cell r="J140" t="str">
            <v>ChiapasOcotepec</v>
          </cell>
          <cell r="K140" t="str">
            <v>7060</v>
          </cell>
        </row>
        <row r="141">
          <cell r="J141" t="str">
            <v>ChiapasOcozocoautla de Espinosa</v>
          </cell>
          <cell r="K141" t="str">
            <v>7061</v>
          </cell>
        </row>
        <row r="142">
          <cell r="J142" t="str">
            <v>ChiapasOstuacán</v>
          </cell>
          <cell r="K142" t="str">
            <v>7062</v>
          </cell>
        </row>
        <row r="143">
          <cell r="J143" t="str">
            <v>ChiapasOsumacinta</v>
          </cell>
          <cell r="K143" t="str">
            <v>7063</v>
          </cell>
        </row>
        <row r="144">
          <cell r="J144" t="str">
            <v>ChiapasOxchuc</v>
          </cell>
          <cell r="K144" t="str">
            <v>7064</v>
          </cell>
        </row>
        <row r="145">
          <cell r="J145" t="str">
            <v>ChiapasPalenque</v>
          </cell>
          <cell r="K145" t="str">
            <v>7065</v>
          </cell>
        </row>
        <row r="146">
          <cell r="J146" t="str">
            <v>ChiapasPantelhó</v>
          </cell>
          <cell r="K146" t="str">
            <v>7066</v>
          </cell>
        </row>
        <row r="147">
          <cell r="J147" t="str">
            <v>ChiapasPantepec</v>
          </cell>
          <cell r="K147" t="str">
            <v>7067</v>
          </cell>
        </row>
        <row r="148">
          <cell r="J148" t="str">
            <v>ChiapasPichucalco</v>
          </cell>
          <cell r="K148" t="str">
            <v>7068</v>
          </cell>
        </row>
        <row r="149">
          <cell r="J149" t="str">
            <v>ChiapasPijijiapan</v>
          </cell>
          <cell r="K149" t="str">
            <v>7069</v>
          </cell>
        </row>
        <row r="150">
          <cell r="J150" t="str">
            <v>ChiapasEl Porvenir</v>
          </cell>
          <cell r="K150" t="str">
            <v>7070</v>
          </cell>
        </row>
        <row r="151">
          <cell r="J151" t="str">
            <v>ChiapasVilla Comaltitlán</v>
          </cell>
          <cell r="K151" t="str">
            <v>7071</v>
          </cell>
        </row>
        <row r="152">
          <cell r="J152" t="str">
            <v>ChiapasPueblo Nuevo Solistahuacán</v>
          </cell>
          <cell r="K152" t="str">
            <v>7072</v>
          </cell>
        </row>
        <row r="153">
          <cell r="J153" t="str">
            <v>ChiapasRayón</v>
          </cell>
          <cell r="K153" t="str">
            <v>7073</v>
          </cell>
        </row>
        <row r="154">
          <cell r="J154" t="str">
            <v>ChiapasReforma</v>
          </cell>
          <cell r="K154" t="str">
            <v>7074</v>
          </cell>
        </row>
        <row r="155">
          <cell r="J155" t="str">
            <v>ChiapasLas Rosas</v>
          </cell>
          <cell r="K155" t="str">
            <v>7075</v>
          </cell>
        </row>
        <row r="156">
          <cell r="J156" t="str">
            <v>ChiapasSabanilla</v>
          </cell>
          <cell r="K156" t="str">
            <v>7076</v>
          </cell>
        </row>
        <row r="157">
          <cell r="J157" t="str">
            <v>ChiapasSalto de Agua</v>
          </cell>
          <cell r="K157" t="str">
            <v>7077</v>
          </cell>
        </row>
        <row r="158">
          <cell r="J158" t="str">
            <v>ChiapasSan Cristóbal de las Casas</v>
          </cell>
          <cell r="K158" t="str">
            <v>7078</v>
          </cell>
        </row>
        <row r="159">
          <cell r="J159" t="str">
            <v>ChiapasSan Fernando</v>
          </cell>
          <cell r="K159" t="str">
            <v>7079</v>
          </cell>
        </row>
        <row r="160">
          <cell r="J160" t="str">
            <v>ChiapasSiltepec</v>
          </cell>
          <cell r="K160" t="str">
            <v>7080</v>
          </cell>
        </row>
        <row r="161">
          <cell r="J161" t="str">
            <v>ChiapasSimojovel</v>
          </cell>
          <cell r="K161" t="str">
            <v>7081</v>
          </cell>
        </row>
        <row r="162">
          <cell r="J162" t="str">
            <v>ChiapasSitalá</v>
          </cell>
          <cell r="K162" t="str">
            <v>7082</v>
          </cell>
        </row>
        <row r="163">
          <cell r="J163" t="str">
            <v>ChiapasSocoltenango</v>
          </cell>
          <cell r="K163" t="str">
            <v>7083</v>
          </cell>
        </row>
        <row r="164">
          <cell r="J164" t="str">
            <v>ChiapasSolosuchiapa</v>
          </cell>
          <cell r="K164" t="str">
            <v>7084</v>
          </cell>
        </row>
        <row r="165">
          <cell r="J165" t="str">
            <v>ChiapasSoyaló</v>
          </cell>
          <cell r="K165" t="str">
            <v>7085</v>
          </cell>
        </row>
        <row r="166">
          <cell r="J166" t="str">
            <v>ChiapasSuchiapa</v>
          </cell>
          <cell r="K166" t="str">
            <v>7086</v>
          </cell>
        </row>
        <row r="167">
          <cell r="J167" t="str">
            <v>ChiapasSuchiate</v>
          </cell>
          <cell r="K167" t="str">
            <v>7087</v>
          </cell>
        </row>
        <row r="168">
          <cell r="J168" t="str">
            <v>ChiapasSunuapa</v>
          </cell>
          <cell r="K168" t="str">
            <v>7088</v>
          </cell>
        </row>
        <row r="169">
          <cell r="J169" t="str">
            <v>ChiapasTapachula</v>
          </cell>
          <cell r="K169" t="str">
            <v>7089</v>
          </cell>
        </row>
        <row r="170">
          <cell r="J170" t="str">
            <v>ChiapasTapalapa</v>
          </cell>
          <cell r="K170" t="str">
            <v>7090</v>
          </cell>
        </row>
        <row r="171">
          <cell r="J171" t="str">
            <v>ChiapasTapilula</v>
          </cell>
          <cell r="K171" t="str">
            <v>7091</v>
          </cell>
        </row>
        <row r="172">
          <cell r="J172" t="str">
            <v>ChiapasTecpatán</v>
          </cell>
          <cell r="K172" t="str">
            <v>7092</v>
          </cell>
        </row>
        <row r="173">
          <cell r="J173" t="str">
            <v>ChiapasTenejapa</v>
          </cell>
          <cell r="K173" t="str">
            <v>7093</v>
          </cell>
        </row>
        <row r="174">
          <cell r="J174" t="str">
            <v>ChiapasTeopisca</v>
          </cell>
          <cell r="K174" t="str">
            <v>7094</v>
          </cell>
        </row>
        <row r="175">
          <cell r="J175" t="str">
            <v>ChiapasTila</v>
          </cell>
          <cell r="K175" t="str">
            <v>7096</v>
          </cell>
        </row>
        <row r="176">
          <cell r="J176" t="str">
            <v>ChiapasTonalá</v>
          </cell>
          <cell r="K176" t="str">
            <v>7097</v>
          </cell>
        </row>
        <row r="177">
          <cell r="J177" t="str">
            <v>ChiapasTotolapa</v>
          </cell>
          <cell r="K177" t="str">
            <v>7098</v>
          </cell>
        </row>
        <row r="178">
          <cell r="J178" t="str">
            <v>ChiapasLa Trinitaria</v>
          </cell>
          <cell r="K178" t="str">
            <v>7099</v>
          </cell>
        </row>
        <row r="179">
          <cell r="J179" t="str">
            <v>ChiapasTumbalá</v>
          </cell>
          <cell r="K179" t="str">
            <v>7100</v>
          </cell>
        </row>
        <row r="180">
          <cell r="J180" t="str">
            <v>ChiapasTuxtla Gutiérrez</v>
          </cell>
          <cell r="K180" t="str">
            <v>7101</v>
          </cell>
        </row>
        <row r="181">
          <cell r="J181" t="str">
            <v>ChiapasTuxtla Chico</v>
          </cell>
          <cell r="K181" t="str">
            <v>7102</v>
          </cell>
        </row>
        <row r="182">
          <cell r="J182" t="str">
            <v>ChiapasTuzantán</v>
          </cell>
          <cell r="K182" t="str">
            <v>7103</v>
          </cell>
        </row>
        <row r="183">
          <cell r="J183" t="str">
            <v>ChiapasTzimol</v>
          </cell>
          <cell r="K183" t="str">
            <v>7104</v>
          </cell>
        </row>
        <row r="184">
          <cell r="J184" t="str">
            <v>ChiapasUnión Juárez</v>
          </cell>
          <cell r="K184" t="str">
            <v>7105</v>
          </cell>
        </row>
        <row r="185">
          <cell r="J185" t="str">
            <v>ChiapasVenustiano Carranza</v>
          </cell>
          <cell r="K185" t="str">
            <v>7106</v>
          </cell>
        </row>
        <row r="186">
          <cell r="J186" t="str">
            <v>ChiapasVilla Corzo</v>
          </cell>
          <cell r="K186" t="str">
            <v>7107</v>
          </cell>
        </row>
        <row r="187">
          <cell r="J187" t="str">
            <v>ChiapasVillaflores</v>
          </cell>
          <cell r="K187" t="str">
            <v>7108</v>
          </cell>
        </row>
        <row r="188">
          <cell r="J188" t="str">
            <v>ChiapasYajalón</v>
          </cell>
          <cell r="K188" t="str">
            <v>7109</v>
          </cell>
        </row>
        <row r="189">
          <cell r="J189" t="str">
            <v>ChiapasSan Lucas</v>
          </cell>
          <cell r="K189" t="str">
            <v>7110</v>
          </cell>
        </row>
        <row r="190">
          <cell r="J190" t="str">
            <v>ChiapasZinacantán</v>
          </cell>
          <cell r="K190" t="str">
            <v>7111</v>
          </cell>
        </row>
        <row r="191">
          <cell r="J191" t="str">
            <v>ChiapasSan Juan Cancuc</v>
          </cell>
          <cell r="K191" t="str">
            <v>7112</v>
          </cell>
        </row>
        <row r="192">
          <cell r="J192" t="str">
            <v>ChiapasAldama</v>
          </cell>
          <cell r="K192" t="str">
            <v>7113</v>
          </cell>
        </row>
        <row r="193">
          <cell r="J193" t="str">
            <v>ChiapasBenemérito de las Américas</v>
          </cell>
          <cell r="K193" t="str">
            <v>7114</v>
          </cell>
        </row>
        <row r="194">
          <cell r="J194" t="str">
            <v>ChiapasMaravilla Tenejapa</v>
          </cell>
          <cell r="K194" t="str">
            <v>7115</v>
          </cell>
        </row>
        <row r="195">
          <cell r="J195" t="str">
            <v>ChiapasMarqués de Comillas</v>
          </cell>
          <cell r="K195" t="str">
            <v>7116</v>
          </cell>
        </row>
        <row r="196">
          <cell r="J196" t="str">
            <v>ChiapasMontecristo de Guerrero</v>
          </cell>
          <cell r="K196" t="str">
            <v>7117</v>
          </cell>
        </row>
        <row r="197">
          <cell r="J197" t="str">
            <v>ChiapasSan Andrés Duraznal</v>
          </cell>
          <cell r="K197" t="str">
            <v>7118</v>
          </cell>
        </row>
        <row r="198">
          <cell r="J198" t="str">
            <v>ChiapasSantiago el Pinar</v>
          </cell>
          <cell r="K198" t="str">
            <v>7119</v>
          </cell>
        </row>
        <row r="199">
          <cell r="J199" t="str">
            <v>ChihuahuaAhumada</v>
          </cell>
          <cell r="K199" t="str">
            <v>8001</v>
          </cell>
        </row>
        <row r="200">
          <cell r="J200" t="str">
            <v>ChihuahuaAldama</v>
          </cell>
          <cell r="K200" t="str">
            <v>8002</v>
          </cell>
        </row>
        <row r="201">
          <cell r="J201" t="str">
            <v>ChihuahuaAllende</v>
          </cell>
          <cell r="K201" t="str">
            <v>8003</v>
          </cell>
        </row>
        <row r="202">
          <cell r="J202" t="str">
            <v>ChihuahuaAquiles Serdán</v>
          </cell>
          <cell r="K202" t="str">
            <v>8004</v>
          </cell>
        </row>
        <row r="203">
          <cell r="J203" t="str">
            <v>ChihuahuaAscensión</v>
          </cell>
          <cell r="K203" t="str">
            <v>8005</v>
          </cell>
        </row>
        <row r="204">
          <cell r="J204" t="str">
            <v>ChihuahuaBachíniva</v>
          </cell>
          <cell r="K204" t="str">
            <v>8006</v>
          </cell>
        </row>
        <row r="205">
          <cell r="J205" t="str">
            <v>ChihuahuaBalleza</v>
          </cell>
          <cell r="K205" t="str">
            <v>8007</v>
          </cell>
        </row>
        <row r="206">
          <cell r="J206" t="str">
            <v>ChihuahuaBatopilas</v>
          </cell>
          <cell r="K206" t="str">
            <v>8008</v>
          </cell>
        </row>
        <row r="207">
          <cell r="J207" t="str">
            <v>ChihuahuaBocoyna</v>
          </cell>
          <cell r="K207" t="str">
            <v>8009</v>
          </cell>
        </row>
        <row r="208">
          <cell r="J208" t="str">
            <v>ChihuahuaBuenaventura</v>
          </cell>
          <cell r="K208" t="str">
            <v>8010</v>
          </cell>
        </row>
        <row r="209">
          <cell r="J209" t="str">
            <v>ChihuahuaCamargo</v>
          </cell>
          <cell r="K209" t="str">
            <v>8011</v>
          </cell>
        </row>
        <row r="210">
          <cell r="J210" t="str">
            <v>ChihuahuaCarichí</v>
          </cell>
          <cell r="K210" t="str">
            <v>8012</v>
          </cell>
        </row>
        <row r="211">
          <cell r="J211" t="str">
            <v>ChihuahuaCasas Grandes</v>
          </cell>
          <cell r="K211" t="str">
            <v>8013</v>
          </cell>
        </row>
        <row r="212">
          <cell r="J212" t="str">
            <v>ChihuahuaCoronado</v>
          </cell>
          <cell r="K212" t="str">
            <v>8014</v>
          </cell>
        </row>
        <row r="213">
          <cell r="J213" t="str">
            <v>ChihuahuaCoyame del Sotol</v>
          </cell>
          <cell r="K213" t="str">
            <v>8015</v>
          </cell>
        </row>
        <row r="214">
          <cell r="J214" t="str">
            <v>ChihuahuaLa Cruz</v>
          </cell>
          <cell r="K214" t="str">
            <v>8016</v>
          </cell>
        </row>
        <row r="215">
          <cell r="J215" t="str">
            <v>ChihuahuaCuauhtémoc</v>
          </cell>
          <cell r="K215" t="str">
            <v>8017</v>
          </cell>
        </row>
        <row r="216">
          <cell r="J216" t="str">
            <v>ChihuahuaCusihuiriachi</v>
          </cell>
          <cell r="K216" t="str">
            <v>8018</v>
          </cell>
        </row>
        <row r="217">
          <cell r="J217" t="str">
            <v>ChihuahuaChihuahua</v>
          </cell>
          <cell r="K217" t="str">
            <v>8019</v>
          </cell>
        </row>
        <row r="218">
          <cell r="J218" t="str">
            <v>ChihuahuaChínipas</v>
          </cell>
          <cell r="K218" t="str">
            <v>8020</v>
          </cell>
        </row>
        <row r="219">
          <cell r="J219" t="str">
            <v>ChihuahuaDelicias</v>
          </cell>
          <cell r="K219" t="str">
            <v>8021</v>
          </cell>
        </row>
        <row r="220">
          <cell r="J220" t="str">
            <v>ChihuahuaDr. Belisario Domínguez</v>
          </cell>
          <cell r="K220" t="str">
            <v>8022</v>
          </cell>
        </row>
        <row r="221">
          <cell r="J221" t="str">
            <v>ChihuahuaGaleana</v>
          </cell>
          <cell r="K221" t="str">
            <v>8023</v>
          </cell>
        </row>
        <row r="222">
          <cell r="J222" t="str">
            <v>ChihuahuaSanta Isabel</v>
          </cell>
          <cell r="K222" t="str">
            <v>8024</v>
          </cell>
        </row>
        <row r="223">
          <cell r="J223" t="str">
            <v>ChihuahuaGómez Farías</v>
          </cell>
          <cell r="K223" t="str">
            <v>8025</v>
          </cell>
        </row>
        <row r="224">
          <cell r="J224" t="str">
            <v>ChihuahuaGran Morelos</v>
          </cell>
          <cell r="K224" t="str">
            <v>8026</v>
          </cell>
        </row>
        <row r="225">
          <cell r="J225" t="str">
            <v>ChihuahuaGuachochi</v>
          </cell>
          <cell r="K225" t="str">
            <v>8027</v>
          </cell>
        </row>
        <row r="226">
          <cell r="J226" t="str">
            <v>ChihuahuaGuadalupe</v>
          </cell>
          <cell r="K226" t="str">
            <v>8028</v>
          </cell>
        </row>
        <row r="227">
          <cell r="J227" t="str">
            <v>ChihuahuaGuadalupe y Calvo</v>
          </cell>
          <cell r="K227" t="str">
            <v>8029</v>
          </cell>
        </row>
        <row r="228">
          <cell r="J228" t="str">
            <v>ChihuahuaGuazapares</v>
          </cell>
          <cell r="K228" t="str">
            <v>8030</v>
          </cell>
        </row>
        <row r="229">
          <cell r="J229" t="str">
            <v>ChihuahuaGuerrero</v>
          </cell>
          <cell r="K229" t="str">
            <v>8031</v>
          </cell>
        </row>
        <row r="230">
          <cell r="J230" t="str">
            <v>ChihuahuaHidalgo del Parral</v>
          </cell>
          <cell r="K230" t="str">
            <v>8032</v>
          </cell>
        </row>
        <row r="231">
          <cell r="J231" t="str">
            <v>ChihuahuaHuejotitán</v>
          </cell>
          <cell r="K231" t="str">
            <v>8033</v>
          </cell>
        </row>
        <row r="232">
          <cell r="J232" t="str">
            <v>ChihuahuaIgnacio Zaragoza</v>
          </cell>
          <cell r="K232" t="str">
            <v>8034</v>
          </cell>
        </row>
        <row r="233">
          <cell r="J233" t="str">
            <v>ChihuahuaJanos</v>
          </cell>
          <cell r="K233" t="str">
            <v>8035</v>
          </cell>
        </row>
        <row r="234">
          <cell r="J234" t="str">
            <v>ChihuahuaJiménez</v>
          </cell>
          <cell r="K234" t="str">
            <v>8036</v>
          </cell>
        </row>
        <row r="235">
          <cell r="J235" t="str">
            <v>ChihuahuaJuárez</v>
          </cell>
          <cell r="K235" t="str">
            <v>8037</v>
          </cell>
        </row>
        <row r="236">
          <cell r="J236" t="str">
            <v>ChihuahuaJulimes</v>
          </cell>
          <cell r="K236" t="str">
            <v>8038</v>
          </cell>
        </row>
        <row r="237">
          <cell r="J237" t="str">
            <v>ChihuahuaLópez</v>
          </cell>
          <cell r="K237" t="str">
            <v>8039</v>
          </cell>
        </row>
        <row r="238">
          <cell r="J238" t="str">
            <v>ChihuahuaMadera</v>
          </cell>
          <cell r="K238" t="str">
            <v>8040</v>
          </cell>
        </row>
        <row r="239">
          <cell r="J239" t="str">
            <v>ChihuahuaMaguarichi</v>
          </cell>
          <cell r="K239" t="str">
            <v>8041</v>
          </cell>
        </row>
        <row r="240">
          <cell r="J240" t="str">
            <v>ChihuahuaManuel Benavides</v>
          </cell>
          <cell r="K240" t="str">
            <v>8042</v>
          </cell>
        </row>
        <row r="241">
          <cell r="J241" t="str">
            <v>ChihuahuaMatachí</v>
          </cell>
          <cell r="K241" t="str">
            <v>8043</v>
          </cell>
        </row>
        <row r="242">
          <cell r="J242" t="str">
            <v>ChihuahuaMatamoros</v>
          </cell>
          <cell r="K242" t="str">
            <v>8044</v>
          </cell>
        </row>
        <row r="243">
          <cell r="J243" t="str">
            <v>ChihuahuaMeoqui</v>
          </cell>
          <cell r="K243" t="str">
            <v>8045</v>
          </cell>
        </row>
        <row r="244">
          <cell r="J244" t="str">
            <v>ChihuahuaMorelos</v>
          </cell>
          <cell r="K244" t="str">
            <v>8046</v>
          </cell>
        </row>
        <row r="245">
          <cell r="J245" t="str">
            <v>ChihuahuaMoris</v>
          </cell>
          <cell r="K245" t="str">
            <v>8047</v>
          </cell>
        </row>
        <row r="246">
          <cell r="J246" t="str">
            <v>ChihuahuaNamiquipa</v>
          </cell>
          <cell r="K246" t="str">
            <v>8048</v>
          </cell>
        </row>
        <row r="247">
          <cell r="J247" t="str">
            <v>ChihuahuaNonoava</v>
          </cell>
          <cell r="K247" t="str">
            <v>8049</v>
          </cell>
        </row>
        <row r="248">
          <cell r="J248" t="str">
            <v>ChihuahuaNuevo Casas Grandes</v>
          </cell>
          <cell r="K248" t="str">
            <v>8050</v>
          </cell>
        </row>
        <row r="249">
          <cell r="J249" t="str">
            <v>ChihuahuaOcampo</v>
          </cell>
          <cell r="K249" t="str">
            <v>8051</v>
          </cell>
        </row>
        <row r="250">
          <cell r="J250" t="str">
            <v>ChihuahuaOjinaga</v>
          </cell>
          <cell r="K250" t="str">
            <v>8052</v>
          </cell>
        </row>
        <row r="251">
          <cell r="J251" t="str">
            <v>ChihuahuaPraxedis G. Guerrero</v>
          </cell>
          <cell r="K251" t="str">
            <v>8053</v>
          </cell>
        </row>
        <row r="252">
          <cell r="J252" t="str">
            <v>ChihuahuaRiva Palacio</v>
          </cell>
          <cell r="K252" t="str">
            <v>8054</v>
          </cell>
        </row>
        <row r="253">
          <cell r="J253" t="str">
            <v>ChihuahuaRosales</v>
          </cell>
          <cell r="K253" t="str">
            <v>8055</v>
          </cell>
        </row>
        <row r="254">
          <cell r="J254" t="str">
            <v>ChihuahuaRosario</v>
          </cell>
          <cell r="K254" t="str">
            <v>8056</v>
          </cell>
        </row>
        <row r="255">
          <cell r="J255" t="str">
            <v>ChihuahuaSan Francisco de Borja</v>
          </cell>
          <cell r="K255" t="str">
            <v>8057</v>
          </cell>
        </row>
        <row r="256">
          <cell r="J256" t="str">
            <v>ChihuahuaSan Francisco de Conchos</v>
          </cell>
          <cell r="K256" t="str">
            <v>8058</v>
          </cell>
        </row>
        <row r="257">
          <cell r="J257" t="str">
            <v>ChihuahuaSan Francisco del Oro</v>
          </cell>
          <cell r="K257" t="str">
            <v>8059</v>
          </cell>
        </row>
        <row r="258">
          <cell r="J258" t="str">
            <v>ChihuahuaSanta Bárbara</v>
          </cell>
          <cell r="K258" t="str">
            <v>8060</v>
          </cell>
        </row>
        <row r="259">
          <cell r="J259" t="str">
            <v>ChihuahuaSatevó</v>
          </cell>
          <cell r="K259" t="str">
            <v>8061</v>
          </cell>
        </row>
        <row r="260">
          <cell r="J260" t="str">
            <v>ChihuahuaSaucillo</v>
          </cell>
          <cell r="K260" t="str">
            <v>8062</v>
          </cell>
        </row>
        <row r="261">
          <cell r="J261" t="str">
            <v>ChihuahuaTemósachic</v>
          </cell>
          <cell r="K261" t="str">
            <v>8063</v>
          </cell>
        </row>
        <row r="262">
          <cell r="J262" t="str">
            <v>ChihuahuaEl Tule</v>
          </cell>
          <cell r="K262" t="str">
            <v>8064</v>
          </cell>
        </row>
        <row r="263">
          <cell r="J263" t="str">
            <v>ChihuahuaUrique</v>
          </cell>
          <cell r="K263" t="str">
            <v>8065</v>
          </cell>
        </row>
        <row r="264">
          <cell r="J264" t="str">
            <v>ChihuahuaUruachi</v>
          </cell>
          <cell r="K264" t="str">
            <v>8066</v>
          </cell>
        </row>
        <row r="265">
          <cell r="J265" t="str">
            <v>ChihuahuaValle de Zaragoza</v>
          </cell>
          <cell r="K265" t="str">
            <v>8067</v>
          </cell>
        </row>
        <row r="266">
          <cell r="J266" t="str">
            <v>Ciudad de MéxicoAzcapotzalco</v>
          </cell>
          <cell r="K266" t="str">
            <v>9002</v>
          </cell>
        </row>
        <row r="267">
          <cell r="J267" t="str">
            <v>Ciudad de MéxicoCoyoacán</v>
          </cell>
          <cell r="K267" t="str">
            <v>9003</v>
          </cell>
        </row>
        <row r="268">
          <cell r="J268" t="str">
            <v>Ciudad de MéxicoCuajimalpa de Morelos</v>
          </cell>
          <cell r="K268" t="str">
            <v>9004</v>
          </cell>
        </row>
        <row r="269">
          <cell r="J269" t="str">
            <v>Ciudad de MéxicoGustavo A. Madero</v>
          </cell>
          <cell r="K269" t="str">
            <v>9005</v>
          </cell>
        </row>
        <row r="270">
          <cell r="J270" t="str">
            <v>Ciudad de MéxicoIztacalco</v>
          </cell>
          <cell r="K270" t="str">
            <v>9006</v>
          </cell>
        </row>
        <row r="271">
          <cell r="J271" t="str">
            <v>Ciudad de MéxicoIztapalapa</v>
          </cell>
          <cell r="K271" t="str">
            <v>9007</v>
          </cell>
        </row>
        <row r="272">
          <cell r="J272" t="str">
            <v>Ciudad de MéxicoLa Magdalena Contreras</v>
          </cell>
          <cell r="K272" t="str">
            <v>9008</v>
          </cell>
        </row>
        <row r="273">
          <cell r="J273" t="str">
            <v>Ciudad de MéxicoMilpa Alta</v>
          </cell>
          <cell r="K273" t="str">
            <v>9009</v>
          </cell>
        </row>
        <row r="274">
          <cell r="J274" t="str">
            <v>Ciudad de MéxicoÁlvaro Obregón</v>
          </cell>
          <cell r="K274" t="str">
            <v>9010</v>
          </cell>
        </row>
        <row r="275">
          <cell r="J275" t="str">
            <v>Ciudad de MéxicoTláhuac</v>
          </cell>
          <cell r="K275" t="str">
            <v>9011</v>
          </cell>
        </row>
        <row r="276">
          <cell r="J276" t="str">
            <v>Ciudad de MéxicoTlalpan</v>
          </cell>
          <cell r="K276" t="str">
            <v>9012</v>
          </cell>
        </row>
        <row r="277">
          <cell r="J277" t="str">
            <v>Ciudad de MéxicoXochimilco</v>
          </cell>
          <cell r="K277" t="str">
            <v>9013</v>
          </cell>
        </row>
        <row r="278">
          <cell r="J278" t="str">
            <v>Ciudad de MéxicoBenito Juárez</v>
          </cell>
          <cell r="K278" t="str">
            <v>9014</v>
          </cell>
        </row>
        <row r="279">
          <cell r="J279" t="str">
            <v>Ciudad de MéxicoCuauhtémoc</v>
          </cell>
          <cell r="K279" t="str">
            <v>9015</v>
          </cell>
        </row>
        <row r="280">
          <cell r="J280" t="str">
            <v>Ciudad de MéxicoMiguel Hidalgo</v>
          </cell>
          <cell r="K280" t="str">
            <v>9016</v>
          </cell>
        </row>
        <row r="281">
          <cell r="J281" t="str">
            <v>Ciudad de MéxicoVenustiano Carranza</v>
          </cell>
          <cell r="K281" t="str">
            <v>9017</v>
          </cell>
        </row>
        <row r="282">
          <cell r="J282" t="str">
            <v>DurangoCanatlán</v>
          </cell>
          <cell r="K282" t="str">
            <v>10001</v>
          </cell>
        </row>
        <row r="283">
          <cell r="J283" t="str">
            <v>DurangoCanelas</v>
          </cell>
          <cell r="K283" t="str">
            <v>10002</v>
          </cell>
        </row>
        <row r="284">
          <cell r="J284" t="str">
            <v>DurangoConeto de Comonfort</v>
          </cell>
          <cell r="K284" t="str">
            <v>10003</v>
          </cell>
        </row>
        <row r="285">
          <cell r="J285" t="str">
            <v>DurangoCuencamé</v>
          </cell>
          <cell r="K285" t="str">
            <v>10004</v>
          </cell>
        </row>
        <row r="286">
          <cell r="J286" t="str">
            <v>DurangoDurango</v>
          </cell>
          <cell r="K286" t="str">
            <v>10005</v>
          </cell>
        </row>
        <row r="287">
          <cell r="J287" t="str">
            <v>DurangoGeneral Simón Bolívar</v>
          </cell>
          <cell r="K287" t="str">
            <v>10006</v>
          </cell>
        </row>
        <row r="288">
          <cell r="J288" t="str">
            <v>DurangoGómez Palacio</v>
          </cell>
          <cell r="K288" t="str">
            <v>10007</v>
          </cell>
        </row>
        <row r="289">
          <cell r="J289" t="str">
            <v>DurangoGuadalupe Victoria</v>
          </cell>
          <cell r="K289" t="str">
            <v>10008</v>
          </cell>
        </row>
        <row r="290">
          <cell r="J290" t="str">
            <v>DurangoGuanaceví</v>
          </cell>
          <cell r="K290" t="str">
            <v>10009</v>
          </cell>
        </row>
        <row r="291">
          <cell r="J291" t="str">
            <v>DurangoHidalgo</v>
          </cell>
          <cell r="K291" t="str">
            <v>10010</v>
          </cell>
        </row>
        <row r="292">
          <cell r="J292" t="str">
            <v>DurangoIndé</v>
          </cell>
          <cell r="K292" t="str">
            <v>10011</v>
          </cell>
        </row>
        <row r="293">
          <cell r="J293" t="str">
            <v>DurangoLerdo</v>
          </cell>
          <cell r="K293" t="str">
            <v>10012</v>
          </cell>
        </row>
        <row r="294">
          <cell r="J294" t="str">
            <v>DurangoMapimí</v>
          </cell>
          <cell r="K294" t="str">
            <v>10013</v>
          </cell>
        </row>
        <row r="295">
          <cell r="J295" t="str">
            <v>DurangoMezquital</v>
          </cell>
          <cell r="K295" t="str">
            <v>10014</v>
          </cell>
        </row>
        <row r="296">
          <cell r="J296" t="str">
            <v>DurangoNazas</v>
          </cell>
          <cell r="K296" t="str">
            <v>10015</v>
          </cell>
        </row>
        <row r="297">
          <cell r="J297" t="str">
            <v>DurangoNombre de Dios</v>
          </cell>
          <cell r="K297" t="str">
            <v>10016</v>
          </cell>
        </row>
        <row r="298">
          <cell r="J298" t="str">
            <v>DurangoOcampo</v>
          </cell>
          <cell r="K298" t="str">
            <v>10017</v>
          </cell>
        </row>
        <row r="299">
          <cell r="J299" t="str">
            <v>DurangoEl Oro</v>
          </cell>
          <cell r="K299" t="str">
            <v>10018</v>
          </cell>
        </row>
        <row r="300">
          <cell r="J300" t="str">
            <v>DurangoOtáez</v>
          </cell>
          <cell r="K300" t="str">
            <v>10019</v>
          </cell>
        </row>
        <row r="301">
          <cell r="J301" t="str">
            <v>DurangoPánuco de Coronado</v>
          </cell>
          <cell r="K301" t="str">
            <v>10020</v>
          </cell>
        </row>
        <row r="302">
          <cell r="J302" t="str">
            <v>DurangoPeñón Blanco</v>
          </cell>
          <cell r="K302" t="str">
            <v>10021</v>
          </cell>
        </row>
        <row r="303">
          <cell r="J303" t="str">
            <v>DurangoPoanas</v>
          </cell>
          <cell r="K303" t="str">
            <v>10022</v>
          </cell>
        </row>
        <row r="304">
          <cell r="J304" t="str">
            <v>DurangoPueblo Nuevo</v>
          </cell>
          <cell r="K304" t="str">
            <v>10023</v>
          </cell>
        </row>
        <row r="305">
          <cell r="J305" t="str">
            <v>DurangoRodeo</v>
          </cell>
          <cell r="K305" t="str">
            <v>10024</v>
          </cell>
        </row>
        <row r="306">
          <cell r="J306" t="str">
            <v>DurangoSan Bernardo</v>
          </cell>
          <cell r="K306" t="str">
            <v>10025</v>
          </cell>
        </row>
        <row r="307">
          <cell r="J307" t="str">
            <v>DurangoSan Dimas</v>
          </cell>
          <cell r="K307" t="str">
            <v>10026</v>
          </cell>
        </row>
        <row r="308">
          <cell r="J308" t="str">
            <v>DurangoSan Juan de Guadalupe</v>
          </cell>
          <cell r="K308" t="str">
            <v>10027</v>
          </cell>
        </row>
        <row r="309">
          <cell r="J309" t="str">
            <v>DurangoSan Juan del Río</v>
          </cell>
          <cell r="K309" t="str">
            <v>10028</v>
          </cell>
        </row>
        <row r="310">
          <cell r="J310" t="str">
            <v>DurangoSan Luis del Cordero</v>
          </cell>
          <cell r="K310" t="str">
            <v>10029</v>
          </cell>
        </row>
        <row r="311">
          <cell r="J311" t="str">
            <v>DurangoSan Pedro del Gallo</v>
          </cell>
          <cell r="K311" t="str">
            <v>10030</v>
          </cell>
        </row>
        <row r="312">
          <cell r="J312" t="str">
            <v>DurangoSanta Clara</v>
          </cell>
          <cell r="K312" t="str">
            <v>10031</v>
          </cell>
        </row>
        <row r="313">
          <cell r="J313" t="str">
            <v>DurangoSantiago Papasquiaro</v>
          </cell>
          <cell r="K313" t="str">
            <v>10032</v>
          </cell>
        </row>
        <row r="314">
          <cell r="J314" t="str">
            <v>DurangoSúchil</v>
          </cell>
          <cell r="K314" t="str">
            <v>10033</v>
          </cell>
        </row>
        <row r="315">
          <cell r="J315" t="str">
            <v>DurangoTamazula</v>
          </cell>
          <cell r="K315" t="str">
            <v>10034</v>
          </cell>
        </row>
        <row r="316">
          <cell r="J316" t="str">
            <v>DurangoTepehuanes</v>
          </cell>
          <cell r="K316" t="str">
            <v>10035</v>
          </cell>
        </row>
        <row r="317">
          <cell r="J317" t="str">
            <v>DurangoTlahualilo</v>
          </cell>
          <cell r="K317" t="str">
            <v>10036</v>
          </cell>
        </row>
        <row r="318">
          <cell r="J318" t="str">
            <v>DurangoTopia</v>
          </cell>
          <cell r="K318" t="str">
            <v>10037</v>
          </cell>
        </row>
        <row r="319">
          <cell r="J319" t="str">
            <v>DurangoVicente Guerrero</v>
          </cell>
          <cell r="K319" t="str">
            <v>10038</v>
          </cell>
        </row>
        <row r="320">
          <cell r="J320" t="str">
            <v>DurangoNuevo Ideal</v>
          </cell>
          <cell r="K320" t="str">
            <v>10039</v>
          </cell>
        </row>
        <row r="321">
          <cell r="J321" t="str">
            <v>GuanajuatoAbasolo</v>
          </cell>
          <cell r="K321" t="str">
            <v>11001</v>
          </cell>
        </row>
        <row r="322">
          <cell r="J322" t="str">
            <v>GuanajuatoAcámbaro</v>
          </cell>
          <cell r="K322" t="str">
            <v>11002</v>
          </cell>
        </row>
        <row r="323">
          <cell r="J323" t="str">
            <v>GuanajuatoSan Miguel de Allende</v>
          </cell>
          <cell r="K323" t="str">
            <v>11003</v>
          </cell>
        </row>
        <row r="324">
          <cell r="J324" t="str">
            <v>GuanajuatoApaseo el Alto</v>
          </cell>
          <cell r="K324" t="str">
            <v>11004</v>
          </cell>
        </row>
        <row r="325">
          <cell r="J325" t="str">
            <v>GuanajuatoApaseo el Grande</v>
          </cell>
          <cell r="K325" t="str">
            <v>11005</v>
          </cell>
        </row>
        <row r="326">
          <cell r="J326" t="str">
            <v>GuanajuatoAtarjea</v>
          </cell>
          <cell r="K326" t="str">
            <v>11006</v>
          </cell>
        </row>
        <row r="327">
          <cell r="J327" t="str">
            <v>GuanajuatoCelaya</v>
          </cell>
          <cell r="K327" t="str">
            <v>11007</v>
          </cell>
        </row>
        <row r="328">
          <cell r="J328" t="str">
            <v>GuanajuatoManuel Doblado</v>
          </cell>
          <cell r="K328" t="str">
            <v>11008</v>
          </cell>
        </row>
        <row r="329">
          <cell r="J329" t="str">
            <v>GuanajuatoComonfort</v>
          </cell>
          <cell r="K329" t="str">
            <v>11009</v>
          </cell>
        </row>
        <row r="330">
          <cell r="J330" t="str">
            <v>GuanajuatoCoroneo</v>
          </cell>
          <cell r="K330" t="str">
            <v>11010</v>
          </cell>
        </row>
        <row r="331">
          <cell r="J331" t="str">
            <v>GuanajuatoCortazar</v>
          </cell>
          <cell r="K331" t="str">
            <v>11011</v>
          </cell>
        </row>
        <row r="332">
          <cell r="J332" t="str">
            <v>GuanajuatoCuerámaro</v>
          </cell>
          <cell r="K332" t="str">
            <v>11012</v>
          </cell>
        </row>
        <row r="333">
          <cell r="J333" t="str">
            <v>GuanajuatoDoctor Mora</v>
          </cell>
          <cell r="K333" t="str">
            <v>11013</v>
          </cell>
        </row>
        <row r="334">
          <cell r="J334" t="str">
            <v>GuanajuatoDolores Hidalgo Cuna de la Independencia Nacional</v>
          </cell>
          <cell r="K334" t="str">
            <v>11014</v>
          </cell>
        </row>
        <row r="335">
          <cell r="J335" t="str">
            <v>GuanajuatoGuanajuato</v>
          </cell>
          <cell r="K335" t="str">
            <v>11015</v>
          </cell>
        </row>
        <row r="336">
          <cell r="J336" t="str">
            <v>GuanajuatoHuanímaro</v>
          </cell>
          <cell r="K336" t="str">
            <v>11016</v>
          </cell>
        </row>
        <row r="337">
          <cell r="J337" t="str">
            <v>GuanajuatoIrapuato</v>
          </cell>
          <cell r="K337" t="str">
            <v>11017</v>
          </cell>
        </row>
        <row r="338">
          <cell r="J338" t="str">
            <v>GuanajuatoJaral del Progreso</v>
          </cell>
          <cell r="K338" t="str">
            <v>11018</v>
          </cell>
        </row>
        <row r="339">
          <cell r="J339" t="str">
            <v>GuanajuatoJerécuaro</v>
          </cell>
          <cell r="K339" t="str">
            <v>11019</v>
          </cell>
        </row>
        <row r="340">
          <cell r="J340" t="str">
            <v>GuanajuatoLeón</v>
          </cell>
          <cell r="K340" t="str">
            <v>11020</v>
          </cell>
        </row>
        <row r="341">
          <cell r="J341" t="str">
            <v>GuanajuatoMoroleón</v>
          </cell>
          <cell r="K341" t="str">
            <v>11021</v>
          </cell>
        </row>
        <row r="342">
          <cell r="J342" t="str">
            <v>GuanajuatoOcampo</v>
          </cell>
          <cell r="K342" t="str">
            <v>11022</v>
          </cell>
        </row>
        <row r="343">
          <cell r="J343" t="str">
            <v>GuanajuatoPénjamo</v>
          </cell>
          <cell r="K343" t="str">
            <v>11023</v>
          </cell>
        </row>
        <row r="344">
          <cell r="J344" t="str">
            <v>GuanajuatoPueblo Nuevo</v>
          </cell>
          <cell r="K344" t="str">
            <v>11024</v>
          </cell>
        </row>
        <row r="345">
          <cell r="J345" t="str">
            <v>GuanajuatoPurísima del Rincón</v>
          </cell>
          <cell r="K345" t="str">
            <v>11025</v>
          </cell>
        </row>
        <row r="346">
          <cell r="J346" t="str">
            <v>GuanajuatoRomita</v>
          </cell>
          <cell r="K346" t="str">
            <v>11026</v>
          </cell>
        </row>
        <row r="347">
          <cell r="J347" t="str">
            <v>GuanajuatoSalamanca</v>
          </cell>
          <cell r="K347" t="str">
            <v>11027</v>
          </cell>
        </row>
        <row r="348">
          <cell r="J348" t="str">
            <v>GuanajuatoSalvatierra</v>
          </cell>
          <cell r="K348" t="str">
            <v>11028</v>
          </cell>
        </row>
        <row r="349">
          <cell r="J349" t="str">
            <v>GuanajuatoSan Diego de la Unión</v>
          </cell>
          <cell r="K349" t="str">
            <v>11029</v>
          </cell>
        </row>
        <row r="350">
          <cell r="J350" t="str">
            <v>GuanajuatoSan Felipe</v>
          </cell>
          <cell r="K350" t="str">
            <v>11030</v>
          </cell>
        </row>
        <row r="351">
          <cell r="J351" t="str">
            <v>GuanajuatoSan Francisco del Rincón</v>
          </cell>
          <cell r="K351" t="str">
            <v>11031</v>
          </cell>
        </row>
        <row r="352">
          <cell r="J352" t="str">
            <v>GuanajuatoSan José Iturbide</v>
          </cell>
          <cell r="K352" t="str">
            <v>11032</v>
          </cell>
        </row>
        <row r="353">
          <cell r="J353" t="str">
            <v>GuanajuatoSan Luis de la Paz</v>
          </cell>
          <cell r="K353" t="str">
            <v>11033</v>
          </cell>
        </row>
        <row r="354">
          <cell r="J354" t="str">
            <v>GuanajuatoSanta Catarina</v>
          </cell>
          <cell r="K354" t="str">
            <v>11034</v>
          </cell>
        </row>
        <row r="355">
          <cell r="J355" t="str">
            <v>GuanajuatoSanta Cruz de Juventino Rosas</v>
          </cell>
          <cell r="K355" t="str">
            <v>11035</v>
          </cell>
        </row>
        <row r="356">
          <cell r="J356" t="str">
            <v>GuanajuatoSantiago Maravatío</v>
          </cell>
          <cell r="K356" t="str">
            <v>11036</v>
          </cell>
        </row>
        <row r="357">
          <cell r="J357" t="str">
            <v>GuanajuatoSilao de la Victoria</v>
          </cell>
          <cell r="K357" t="str">
            <v>11037</v>
          </cell>
        </row>
        <row r="358">
          <cell r="J358" t="str">
            <v>GuanajuatoTarandacuao</v>
          </cell>
          <cell r="K358" t="str">
            <v>11038</v>
          </cell>
        </row>
        <row r="359">
          <cell r="J359" t="str">
            <v>GuanajuatoTarimoro</v>
          </cell>
          <cell r="K359" t="str">
            <v>11039</v>
          </cell>
        </row>
        <row r="360">
          <cell r="J360" t="str">
            <v>GuanajuatoTierra Blanca</v>
          </cell>
          <cell r="K360" t="str">
            <v>11040</v>
          </cell>
        </row>
        <row r="361">
          <cell r="J361" t="str">
            <v>GuanajuatoUriangato</v>
          </cell>
          <cell r="K361" t="str">
            <v>11041</v>
          </cell>
        </row>
        <row r="362">
          <cell r="J362" t="str">
            <v>GuanajuatoValle de Santiago</v>
          </cell>
          <cell r="K362" t="str">
            <v>11042</v>
          </cell>
        </row>
        <row r="363">
          <cell r="J363" t="str">
            <v>GuanajuatoVictoria</v>
          </cell>
          <cell r="K363" t="str">
            <v>11043</v>
          </cell>
        </row>
        <row r="364">
          <cell r="J364" t="str">
            <v>GuanajuatoVillagrán</v>
          </cell>
          <cell r="K364" t="str">
            <v>11044</v>
          </cell>
        </row>
        <row r="365">
          <cell r="J365" t="str">
            <v>GuanajuatoXichú</v>
          </cell>
          <cell r="K365" t="str">
            <v>11045</v>
          </cell>
        </row>
        <row r="366">
          <cell r="J366" t="str">
            <v>GuanajuatoYuriria</v>
          </cell>
          <cell r="K366" t="str">
            <v>11046</v>
          </cell>
        </row>
        <row r="367">
          <cell r="J367" t="str">
            <v>GuerreroAcapulco de Juárez</v>
          </cell>
          <cell r="K367" t="str">
            <v>12001</v>
          </cell>
        </row>
        <row r="368">
          <cell r="J368" t="str">
            <v>GuerreroAhuacuotzingo</v>
          </cell>
          <cell r="K368" t="str">
            <v>12002</v>
          </cell>
        </row>
        <row r="369">
          <cell r="J369" t="str">
            <v>GuerreroAjuchitlán del Progreso</v>
          </cell>
          <cell r="K369" t="str">
            <v>12003</v>
          </cell>
        </row>
        <row r="370">
          <cell r="J370" t="str">
            <v>GuerreroAlcozauca de Guerrero</v>
          </cell>
          <cell r="K370" t="str">
            <v>12004</v>
          </cell>
        </row>
        <row r="371">
          <cell r="J371" t="str">
            <v>GuerreroAlpoyeca</v>
          </cell>
          <cell r="K371" t="str">
            <v>12005</v>
          </cell>
        </row>
        <row r="372">
          <cell r="J372" t="str">
            <v>GuerreroApaxtla</v>
          </cell>
          <cell r="K372" t="str">
            <v>12006</v>
          </cell>
        </row>
        <row r="373">
          <cell r="J373" t="str">
            <v>GuerreroArcelia</v>
          </cell>
          <cell r="K373" t="str">
            <v>12007</v>
          </cell>
        </row>
        <row r="374">
          <cell r="J374" t="str">
            <v>GuerreroAtenango del Río</v>
          </cell>
          <cell r="K374" t="str">
            <v>12008</v>
          </cell>
        </row>
        <row r="375">
          <cell r="J375" t="str">
            <v>GuerreroAtlamajalcingo del Monte</v>
          </cell>
          <cell r="K375" t="str">
            <v>12009</v>
          </cell>
        </row>
        <row r="376">
          <cell r="J376" t="str">
            <v>GuerreroAtlixtac</v>
          </cell>
          <cell r="K376" t="str">
            <v>12010</v>
          </cell>
        </row>
        <row r="377">
          <cell r="J377" t="str">
            <v>GuerreroAtoyac de Álvarez</v>
          </cell>
          <cell r="K377" t="str">
            <v>12011</v>
          </cell>
        </row>
        <row r="378">
          <cell r="J378" t="str">
            <v>GuerreroAyutla de los Libres</v>
          </cell>
          <cell r="K378" t="str">
            <v>12012</v>
          </cell>
        </row>
        <row r="379">
          <cell r="J379" t="str">
            <v>GuerreroAzoyú</v>
          </cell>
          <cell r="K379" t="str">
            <v>12013</v>
          </cell>
        </row>
        <row r="380">
          <cell r="J380" t="str">
            <v>GuerreroBenito Juárez</v>
          </cell>
          <cell r="K380" t="str">
            <v>12014</v>
          </cell>
        </row>
        <row r="381">
          <cell r="J381" t="str">
            <v>GuerreroBuenavista de Cuéllar</v>
          </cell>
          <cell r="K381" t="str">
            <v>12015</v>
          </cell>
        </row>
        <row r="382">
          <cell r="J382" t="str">
            <v>GuerreroCoahuayutla de José María Izazaga</v>
          </cell>
          <cell r="K382" t="str">
            <v>12016</v>
          </cell>
        </row>
        <row r="383">
          <cell r="J383" t="str">
            <v>GuerreroCocula</v>
          </cell>
          <cell r="K383" t="str">
            <v>12017</v>
          </cell>
        </row>
        <row r="384">
          <cell r="J384" t="str">
            <v>GuerreroCopala</v>
          </cell>
          <cell r="K384" t="str">
            <v>12018</v>
          </cell>
        </row>
        <row r="385">
          <cell r="J385" t="str">
            <v>GuerreroCopalillo</v>
          </cell>
          <cell r="K385" t="str">
            <v>12019</v>
          </cell>
        </row>
        <row r="386">
          <cell r="J386" t="str">
            <v>GuerreroCopanatoyac</v>
          </cell>
          <cell r="K386" t="str">
            <v>12020</v>
          </cell>
        </row>
        <row r="387">
          <cell r="J387" t="str">
            <v>GuerreroCoyuca de Benítez</v>
          </cell>
          <cell r="K387" t="str">
            <v>12021</v>
          </cell>
        </row>
        <row r="388">
          <cell r="J388" t="str">
            <v>GuerreroCoyuca de Catalán</v>
          </cell>
          <cell r="K388" t="str">
            <v>12022</v>
          </cell>
        </row>
        <row r="389">
          <cell r="J389" t="str">
            <v>GuerreroCuajinicuilapa</v>
          </cell>
          <cell r="K389" t="str">
            <v>12023</v>
          </cell>
        </row>
        <row r="390">
          <cell r="J390" t="str">
            <v>GuerreroCualác</v>
          </cell>
          <cell r="K390" t="str">
            <v>12024</v>
          </cell>
        </row>
        <row r="391">
          <cell r="J391" t="str">
            <v>GuerreroCuautepec</v>
          </cell>
          <cell r="K391" t="str">
            <v>12025</v>
          </cell>
        </row>
        <row r="392">
          <cell r="J392" t="str">
            <v>GuerreroCuetzala del Progreso</v>
          </cell>
          <cell r="K392" t="str">
            <v>12026</v>
          </cell>
        </row>
        <row r="393">
          <cell r="J393" t="str">
            <v>GuerreroCutzamala de Pinzón</v>
          </cell>
          <cell r="K393" t="str">
            <v>12027</v>
          </cell>
        </row>
        <row r="394">
          <cell r="J394" t="str">
            <v>GuerreroChilapa de Álvarez</v>
          </cell>
          <cell r="K394" t="str">
            <v>12028</v>
          </cell>
        </row>
        <row r="395">
          <cell r="J395" t="str">
            <v>GuerreroChilpancingo de los Bravo</v>
          </cell>
          <cell r="K395" t="str">
            <v>12029</v>
          </cell>
        </row>
        <row r="396">
          <cell r="J396" t="str">
            <v>GuerreroFlorencio Villarreal</v>
          </cell>
          <cell r="K396" t="str">
            <v>12030</v>
          </cell>
        </row>
        <row r="397">
          <cell r="J397" t="str">
            <v>GuerreroGeneral Canuto A. Neri</v>
          </cell>
          <cell r="K397" t="str">
            <v>12031</v>
          </cell>
        </row>
        <row r="398">
          <cell r="J398" t="str">
            <v>GuerreroGeneral Heliodoro Castillo</v>
          </cell>
          <cell r="K398" t="str">
            <v>12032</v>
          </cell>
        </row>
        <row r="399">
          <cell r="J399" t="str">
            <v>GuerreroHuamuxtitlán</v>
          </cell>
          <cell r="K399" t="str">
            <v>12033</v>
          </cell>
        </row>
        <row r="400">
          <cell r="J400" t="str">
            <v>GuerreroHuitzuco de los Figueroa</v>
          </cell>
          <cell r="K400" t="str">
            <v>12034</v>
          </cell>
        </row>
        <row r="401">
          <cell r="J401" t="str">
            <v>GuerreroIguala de la Independencia</v>
          </cell>
          <cell r="K401" t="str">
            <v>12035</v>
          </cell>
        </row>
        <row r="402">
          <cell r="J402" t="str">
            <v>GuerreroIgualapa</v>
          </cell>
          <cell r="K402" t="str">
            <v>12036</v>
          </cell>
        </row>
        <row r="403">
          <cell r="J403" t="str">
            <v>GuerreroIxcateopan de Cuauhtémoc</v>
          </cell>
          <cell r="K403" t="str">
            <v>12037</v>
          </cell>
        </row>
        <row r="404">
          <cell r="J404" t="str">
            <v>GuerreroZihuatanejo de Azueta</v>
          </cell>
          <cell r="K404" t="str">
            <v>12038</v>
          </cell>
        </row>
        <row r="405">
          <cell r="J405" t="str">
            <v>GuerreroJuan R. Escudero</v>
          </cell>
          <cell r="K405" t="str">
            <v>12039</v>
          </cell>
        </row>
        <row r="406">
          <cell r="J406" t="str">
            <v>GuerreroLeonardo Bravo</v>
          </cell>
          <cell r="K406" t="str">
            <v>12040</v>
          </cell>
        </row>
        <row r="407">
          <cell r="J407" t="str">
            <v>GuerreroMalinaltepec</v>
          </cell>
          <cell r="K407" t="str">
            <v>12041</v>
          </cell>
        </row>
        <row r="408">
          <cell r="J408" t="str">
            <v>GuerreroMártir de Cuilapan</v>
          </cell>
          <cell r="K408" t="str">
            <v>12042</v>
          </cell>
        </row>
        <row r="409">
          <cell r="J409" t="str">
            <v>GuerreroMetlatónoc</v>
          </cell>
          <cell r="K409" t="str">
            <v>12043</v>
          </cell>
        </row>
        <row r="410">
          <cell r="J410" t="str">
            <v>GuerreroMochitlán</v>
          </cell>
          <cell r="K410" t="str">
            <v>12044</v>
          </cell>
        </row>
        <row r="411">
          <cell r="J411" t="str">
            <v>GuerreroOlinalá</v>
          </cell>
          <cell r="K411" t="str">
            <v>12045</v>
          </cell>
        </row>
        <row r="412">
          <cell r="J412" t="str">
            <v>GuerreroOmetepec</v>
          </cell>
          <cell r="K412" t="str">
            <v>12046</v>
          </cell>
        </row>
        <row r="413">
          <cell r="J413" t="str">
            <v>GuerreroPedro Ascencio Alquisiras</v>
          </cell>
          <cell r="K413" t="str">
            <v>12047</v>
          </cell>
        </row>
        <row r="414">
          <cell r="J414" t="str">
            <v>GuerreroPetatlán</v>
          </cell>
          <cell r="K414" t="str">
            <v>12048</v>
          </cell>
        </row>
        <row r="415">
          <cell r="J415" t="str">
            <v>GuerreroPilcaya</v>
          </cell>
          <cell r="K415" t="str">
            <v>12049</v>
          </cell>
        </row>
        <row r="416">
          <cell r="J416" t="str">
            <v>GuerreroPungarabato</v>
          </cell>
          <cell r="K416" t="str">
            <v>12050</v>
          </cell>
        </row>
        <row r="417">
          <cell r="J417" t="str">
            <v>GuerreroQuechultenango</v>
          </cell>
          <cell r="K417" t="str">
            <v>12051</v>
          </cell>
        </row>
        <row r="418">
          <cell r="J418" t="str">
            <v>GuerreroSan Luis Acatlán</v>
          </cell>
          <cell r="K418" t="str">
            <v>12052</v>
          </cell>
        </row>
        <row r="419">
          <cell r="J419" t="str">
            <v>GuerreroSan Marcos</v>
          </cell>
          <cell r="K419" t="str">
            <v>12053</v>
          </cell>
        </row>
        <row r="420">
          <cell r="J420" t="str">
            <v>GuerreroSan Miguel Totolapan</v>
          </cell>
          <cell r="K420" t="str">
            <v>12054</v>
          </cell>
        </row>
        <row r="421">
          <cell r="J421" t="str">
            <v>GuerreroTaxco de Alarcón</v>
          </cell>
          <cell r="K421" t="str">
            <v>12055</v>
          </cell>
        </row>
        <row r="422">
          <cell r="J422" t="str">
            <v>GuerreroTecoanapa</v>
          </cell>
          <cell r="K422" t="str">
            <v>12056</v>
          </cell>
        </row>
        <row r="423">
          <cell r="J423" t="str">
            <v>GuerreroTécpan de Galeana</v>
          </cell>
          <cell r="K423" t="str">
            <v>12057</v>
          </cell>
        </row>
        <row r="424">
          <cell r="J424" t="str">
            <v>GuerreroTeloloapan</v>
          </cell>
          <cell r="K424" t="str">
            <v>12058</v>
          </cell>
        </row>
        <row r="425">
          <cell r="J425" t="str">
            <v>GuerreroTepecoacuilco de Trujano</v>
          </cell>
          <cell r="K425" t="str">
            <v>12059</v>
          </cell>
        </row>
        <row r="426">
          <cell r="J426" t="str">
            <v>GuerreroTetipac</v>
          </cell>
          <cell r="K426" t="str">
            <v>12060</v>
          </cell>
        </row>
        <row r="427">
          <cell r="J427" t="str">
            <v>GuerreroTixtla de Guerrero</v>
          </cell>
          <cell r="K427" t="str">
            <v>12061</v>
          </cell>
        </row>
        <row r="428">
          <cell r="J428" t="str">
            <v>GuerreroTlacoachistlahuaca</v>
          </cell>
          <cell r="K428" t="str">
            <v>12062</v>
          </cell>
        </row>
        <row r="429">
          <cell r="J429" t="str">
            <v>GuerreroTlacoapa</v>
          </cell>
          <cell r="K429" t="str">
            <v>12063</v>
          </cell>
        </row>
        <row r="430">
          <cell r="J430" t="str">
            <v>GuerreroTlalchapa</v>
          </cell>
          <cell r="K430" t="str">
            <v>12064</v>
          </cell>
        </row>
        <row r="431">
          <cell r="J431" t="str">
            <v>GuerreroTlalixtaquilla de Maldonado</v>
          </cell>
          <cell r="K431" t="str">
            <v>12065</v>
          </cell>
        </row>
        <row r="432">
          <cell r="J432" t="str">
            <v>GuerreroTlapa de Comonfort</v>
          </cell>
          <cell r="K432" t="str">
            <v>12066</v>
          </cell>
        </row>
        <row r="433">
          <cell r="J433" t="str">
            <v>GuerreroTlapehuala</v>
          </cell>
          <cell r="K433" t="str">
            <v>12067</v>
          </cell>
        </row>
        <row r="434">
          <cell r="J434" t="str">
            <v>GuerreroLa Unión de Isidoro Montes de Oca</v>
          </cell>
          <cell r="K434" t="str">
            <v>12068</v>
          </cell>
        </row>
        <row r="435">
          <cell r="J435" t="str">
            <v>GuerreroXalpatláhuac</v>
          </cell>
          <cell r="K435" t="str">
            <v>12069</v>
          </cell>
        </row>
        <row r="436">
          <cell r="J436" t="str">
            <v>GuerreroXochihuehuetlán</v>
          </cell>
          <cell r="K436" t="str">
            <v>12070</v>
          </cell>
        </row>
        <row r="437">
          <cell r="J437" t="str">
            <v>GuerreroXochistlahuaca</v>
          </cell>
          <cell r="K437" t="str">
            <v>12071</v>
          </cell>
        </row>
        <row r="438">
          <cell r="J438" t="str">
            <v>GuerreroZapotitlán Tablas</v>
          </cell>
          <cell r="K438" t="str">
            <v>12072</v>
          </cell>
        </row>
        <row r="439">
          <cell r="J439" t="str">
            <v>GuerreroZirándaro</v>
          </cell>
          <cell r="K439" t="str">
            <v>12073</v>
          </cell>
        </row>
        <row r="440">
          <cell r="J440" t="str">
            <v>GuerreroZitlala</v>
          </cell>
          <cell r="K440" t="str">
            <v>12074</v>
          </cell>
        </row>
        <row r="441">
          <cell r="J441" t="str">
            <v>GuerreroEduardo Neri</v>
          </cell>
          <cell r="K441" t="str">
            <v>12075</v>
          </cell>
        </row>
        <row r="442">
          <cell r="J442" t="str">
            <v>GuerreroAcatepec</v>
          </cell>
          <cell r="K442" t="str">
            <v>12076</v>
          </cell>
        </row>
        <row r="443">
          <cell r="J443" t="str">
            <v>GuerreroMarquelia</v>
          </cell>
          <cell r="K443" t="str">
            <v>12077</v>
          </cell>
        </row>
        <row r="444">
          <cell r="J444" t="str">
            <v>GuerreroCochoapa el Grande</v>
          </cell>
          <cell r="K444" t="str">
            <v>12078</v>
          </cell>
        </row>
        <row r="445">
          <cell r="J445" t="str">
            <v>GuerreroJosé Joaquín de Herrera</v>
          </cell>
          <cell r="K445" t="str">
            <v>12079</v>
          </cell>
        </row>
        <row r="446">
          <cell r="J446" t="str">
            <v>GuerreroJuchitán</v>
          </cell>
          <cell r="K446" t="str">
            <v>12080</v>
          </cell>
        </row>
        <row r="447">
          <cell r="J447" t="str">
            <v>GuerreroIliatenco</v>
          </cell>
          <cell r="K447" t="str">
            <v>12081</v>
          </cell>
        </row>
        <row r="448">
          <cell r="J448" t="str">
            <v>HidalgoAcatlán</v>
          </cell>
          <cell r="K448" t="str">
            <v>13001</v>
          </cell>
        </row>
        <row r="449">
          <cell r="J449" t="str">
            <v>HidalgoAcaxochitlán</v>
          </cell>
          <cell r="K449" t="str">
            <v>13002</v>
          </cell>
        </row>
        <row r="450">
          <cell r="J450" t="str">
            <v>HidalgoActopan</v>
          </cell>
          <cell r="K450" t="str">
            <v>13003</v>
          </cell>
        </row>
        <row r="451">
          <cell r="J451" t="str">
            <v>HidalgoAgua Blanca de Iturbide</v>
          </cell>
          <cell r="K451" t="str">
            <v>13004</v>
          </cell>
        </row>
        <row r="452">
          <cell r="J452" t="str">
            <v>HidalgoAjacuba</v>
          </cell>
          <cell r="K452" t="str">
            <v>13005</v>
          </cell>
        </row>
        <row r="453">
          <cell r="J453" t="str">
            <v>HidalgoAlfajayucan</v>
          </cell>
          <cell r="K453" t="str">
            <v>13006</v>
          </cell>
        </row>
        <row r="454">
          <cell r="J454" t="str">
            <v>HidalgoAlmoloya</v>
          </cell>
          <cell r="K454" t="str">
            <v>13007</v>
          </cell>
        </row>
        <row r="455">
          <cell r="J455" t="str">
            <v>HidalgoApan</v>
          </cell>
          <cell r="K455" t="str">
            <v>13008</v>
          </cell>
        </row>
        <row r="456">
          <cell r="J456" t="str">
            <v>HidalgoEl Arenal</v>
          </cell>
          <cell r="K456" t="str">
            <v>13009</v>
          </cell>
        </row>
        <row r="457">
          <cell r="J457" t="str">
            <v>HidalgoAtitalaquia</v>
          </cell>
          <cell r="K457" t="str">
            <v>13010</v>
          </cell>
        </row>
        <row r="458">
          <cell r="J458" t="str">
            <v>HidalgoAtlapexco</v>
          </cell>
          <cell r="K458" t="str">
            <v>13011</v>
          </cell>
        </row>
        <row r="459">
          <cell r="J459" t="str">
            <v>HidalgoAtotonilco el Grande</v>
          </cell>
          <cell r="K459" t="str">
            <v>13012</v>
          </cell>
        </row>
        <row r="460">
          <cell r="J460" t="str">
            <v>HidalgoAtotonilco de Tula</v>
          </cell>
          <cell r="K460" t="str">
            <v>13013</v>
          </cell>
        </row>
        <row r="461">
          <cell r="J461" t="str">
            <v>HidalgoCalnali</v>
          </cell>
          <cell r="K461" t="str">
            <v>13014</v>
          </cell>
        </row>
        <row r="462">
          <cell r="J462" t="str">
            <v>HidalgoCardonal</v>
          </cell>
          <cell r="K462" t="str">
            <v>13015</v>
          </cell>
        </row>
        <row r="463">
          <cell r="J463" t="str">
            <v>HidalgoCuautepec de Hinojosa</v>
          </cell>
          <cell r="K463" t="str">
            <v>13016</v>
          </cell>
        </row>
        <row r="464">
          <cell r="J464" t="str">
            <v>HidalgoChapantongo</v>
          </cell>
          <cell r="K464" t="str">
            <v>13017</v>
          </cell>
        </row>
        <row r="465">
          <cell r="J465" t="str">
            <v>HidalgoChapulhuacán</v>
          </cell>
          <cell r="K465" t="str">
            <v>13018</v>
          </cell>
        </row>
        <row r="466">
          <cell r="J466" t="str">
            <v>HidalgoChilcuautla</v>
          </cell>
          <cell r="K466" t="str">
            <v>13019</v>
          </cell>
        </row>
        <row r="467">
          <cell r="J467" t="str">
            <v>HidalgoEloxochitlán</v>
          </cell>
          <cell r="K467" t="str">
            <v>13020</v>
          </cell>
        </row>
        <row r="468">
          <cell r="J468" t="str">
            <v>HidalgoEmiliano Zapata</v>
          </cell>
          <cell r="K468" t="str">
            <v>13021</v>
          </cell>
        </row>
        <row r="469">
          <cell r="J469" t="str">
            <v>HidalgoEpazoyucan</v>
          </cell>
          <cell r="K469" t="str">
            <v>13022</v>
          </cell>
        </row>
        <row r="470">
          <cell r="J470" t="str">
            <v>HidalgoFrancisco I. Madero</v>
          </cell>
          <cell r="K470" t="str">
            <v>13023</v>
          </cell>
        </row>
        <row r="471">
          <cell r="J471" t="str">
            <v>HidalgoHuasca de Ocampo</v>
          </cell>
          <cell r="K471" t="str">
            <v>13024</v>
          </cell>
        </row>
        <row r="472">
          <cell r="J472" t="str">
            <v>HidalgoHuautla</v>
          </cell>
          <cell r="K472" t="str">
            <v>13025</v>
          </cell>
        </row>
        <row r="473">
          <cell r="J473" t="str">
            <v>HidalgoHuazalingo</v>
          </cell>
          <cell r="K473" t="str">
            <v>13026</v>
          </cell>
        </row>
        <row r="474">
          <cell r="J474" t="str">
            <v>HidalgoHuehuetla</v>
          </cell>
          <cell r="K474" t="str">
            <v>13027</v>
          </cell>
        </row>
        <row r="475">
          <cell r="J475" t="str">
            <v>HidalgoHuejutla de Reyes</v>
          </cell>
          <cell r="K475" t="str">
            <v>13028</v>
          </cell>
        </row>
        <row r="476">
          <cell r="J476" t="str">
            <v>HidalgoHuichapan</v>
          </cell>
          <cell r="K476" t="str">
            <v>13029</v>
          </cell>
        </row>
        <row r="477">
          <cell r="J477" t="str">
            <v>HidalgoIxmiquilpan</v>
          </cell>
          <cell r="K477" t="str">
            <v>13030</v>
          </cell>
        </row>
        <row r="478">
          <cell r="J478" t="str">
            <v>HidalgoJacala de Ledezma</v>
          </cell>
          <cell r="K478" t="str">
            <v>13031</v>
          </cell>
        </row>
        <row r="479">
          <cell r="J479" t="str">
            <v>HidalgoJaltocán</v>
          </cell>
          <cell r="K479" t="str">
            <v>13032</v>
          </cell>
        </row>
        <row r="480">
          <cell r="J480" t="str">
            <v>HidalgoJuárez Hidalgo</v>
          </cell>
          <cell r="K480" t="str">
            <v>13033</v>
          </cell>
        </row>
        <row r="481">
          <cell r="J481" t="str">
            <v>HidalgoLolotla</v>
          </cell>
          <cell r="K481" t="str">
            <v>13034</v>
          </cell>
        </row>
        <row r="482">
          <cell r="J482" t="str">
            <v>HidalgoMetepec</v>
          </cell>
          <cell r="K482" t="str">
            <v>13035</v>
          </cell>
        </row>
        <row r="483">
          <cell r="J483" t="str">
            <v>HidalgoSan Agustín Metzquititlán</v>
          </cell>
          <cell r="K483" t="str">
            <v>13036</v>
          </cell>
        </row>
        <row r="484">
          <cell r="J484" t="str">
            <v>HidalgoMetztitlán</v>
          </cell>
          <cell r="K484" t="str">
            <v>13037</v>
          </cell>
        </row>
        <row r="485">
          <cell r="J485" t="str">
            <v>HidalgoMineral del Chico</v>
          </cell>
          <cell r="K485" t="str">
            <v>13038</v>
          </cell>
        </row>
        <row r="486">
          <cell r="J486" t="str">
            <v>HidalgoMineral del Monte</v>
          </cell>
          <cell r="K486" t="str">
            <v>13039</v>
          </cell>
        </row>
        <row r="487">
          <cell r="J487" t="str">
            <v>HidalgoLa Misión</v>
          </cell>
          <cell r="K487" t="str">
            <v>13040</v>
          </cell>
        </row>
        <row r="488">
          <cell r="J488" t="str">
            <v>HidalgoMixquiahuala de Juárez</v>
          </cell>
          <cell r="K488" t="str">
            <v>13041</v>
          </cell>
        </row>
        <row r="489">
          <cell r="J489" t="str">
            <v>HidalgoMolango de Escamilla</v>
          </cell>
          <cell r="K489" t="str">
            <v>13042</v>
          </cell>
        </row>
        <row r="490">
          <cell r="J490" t="str">
            <v>HidalgoNicolás Flores</v>
          </cell>
          <cell r="K490" t="str">
            <v>13043</v>
          </cell>
        </row>
        <row r="491">
          <cell r="J491" t="str">
            <v>HidalgoNopala de Villagrán</v>
          </cell>
          <cell r="K491" t="str">
            <v>13044</v>
          </cell>
        </row>
        <row r="492">
          <cell r="J492" t="str">
            <v>HidalgoOmitlán de Juárez</v>
          </cell>
          <cell r="K492" t="str">
            <v>13045</v>
          </cell>
        </row>
        <row r="493">
          <cell r="J493" t="str">
            <v>HidalgoSan Felipe Orizatlán</v>
          </cell>
          <cell r="K493" t="str">
            <v>13046</v>
          </cell>
        </row>
        <row r="494">
          <cell r="J494" t="str">
            <v>HidalgoPacula</v>
          </cell>
          <cell r="K494" t="str">
            <v>13047</v>
          </cell>
        </row>
        <row r="495">
          <cell r="J495" t="str">
            <v>HidalgoPachuca de Soto</v>
          </cell>
          <cell r="K495" t="str">
            <v>13048</v>
          </cell>
        </row>
        <row r="496">
          <cell r="J496" t="str">
            <v>HidalgoPisaflores</v>
          </cell>
          <cell r="K496" t="str">
            <v>13049</v>
          </cell>
        </row>
        <row r="497">
          <cell r="J497" t="str">
            <v>HidalgoProgreso de Obregón</v>
          </cell>
          <cell r="K497" t="str">
            <v>13050</v>
          </cell>
        </row>
        <row r="498">
          <cell r="J498" t="str">
            <v>HidalgoMineral de la Reforma</v>
          </cell>
          <cell r="K498" t="str">
            <v>13051</v>
          </cell>
        </row>
        <row r="499">
          <cell r="J499" t="str">
            <v>HidalgoSan Agustín Tlaxiaca</v>
          </cell>
          <cell r="K499" t="str">
            <v>13052</v>
          </cell>
        </row>
        <row r="500">
          <cell r="J500" t="str">
            <v>HidalgoSan Bartolo Tutotepec</v>
          </cell>
          <cell r="K500" t="str">
            <v>13053</v>
          </cell>
        </row>
        <row r="501">
          <cell r="J501" t="str">
            <v>HidalgoSan Salvador</v>
          </cell>
          <cell r="K501" t="str">
            <v>13054</v>
          </cell>
        </row>
        <row r="502">
          <cell r="J502" t="str">
            <v>HidalgoSantiago de Anaya</v>
          </cell>
          <cell r="K502" t="str">
            <v>13055</v>
          </cell>
        </row>
        <row r="503">
          <cell r="J503" t="str">
            <v>HidalgoSantiago Tulantepec de Lugo Guerrero</v>
          </cell>
          <cell r="K503" t="str">
            <v>13056</v>
          </cell>
        </row>
        <row r="504">
          <cell r="J504" t="str">
            <v>HidalgoSinguilucan</v>
          </cell>
          <cell r="K504" t="str">
            <v>13057</v>
          </cell>
        </row>
        <row r="505">
          <cell r="J505" t="str">
            <v>HidalgoTasquillo</v>
          </cell>
          <cell r="K505" t="str">
            <v>13058</v>
          </cell>
        </row>
        <row r="506">
          <cell r="J506" t="str">
            <v>HidalgoTecozautla</v>
          </cell>
          <cell r="K506" t="str">
            <v>13059</v>
          </cell>
        </row>
        <row r="507">
          <cell r="J507" t="str">
            <v>HidalgoTenango de Doria</v>
          </cell>
          <cell r="K507" t="str">
            <v>13060</v>
          </cell>
        </row>
        <row r="508">
          <cell r="J508" t="str">
            <v>HidalgoTepeapulco</v>
          </cell>
          <cell r="K508" t="str">
            <v>13061</v>
          </cell>
        </row>
        <row r="509">
          <cell r="J509" t="str">
            <v>HidalgoTepehuacán de Guerrero</v>
          </cell>
          <cell r="K509" t="str">
            <v>13062</v>
          </cell>
        </row>
        <row r="510">
          <cell r="J510" t="str">
            <v>HidalgoTepeji del Río de Ocampo</v>
          </cell>
          <cell r="K510" t="str">
            <v>13063</v>
          </cell>
        </row>
        <row r="511">
          <cell r="J511" t="str">
            <v>HidalgoTepetitlán</v>
          </cell>
          <cell r="K511" t="str">
            <v>13064</v>
          </cell>
        </row>
        <row r="512">
          <cell r="J512" t="str">
            <v>HidalgoTetepango</v>
          </cell>
          <cell r="K512" t="str">
            <v>13065</v>
          </cell>
        </row>
        <row r="513">
          <cell r="J513" t="str">
            <v>HidalgoVilla de Tezontepec</v>
          </cell>
          <cell r="K513" t="str">
            <v>13066</v>
          </cell>
        </row>
        <row r="514">
          <cell r="J514" t="str">
            <v>HidalgoTezontepec de Aldama</v>
          </cell>
          <cell r="K514" t="str">
            <v>13067</v>
          </cell>
        </row>
        <row r="515">
          <cell r="J515" t="str">
            <v>HidalgoTianguistengo</v>
          </cell>
          <cell r="K515" t="str">
            <v>13068</v>
          </cell>
        </row>
        <row r="516">
          <cell r="J516" t="str">
            <v>HidalgoTizayuca</v>
          </cell>
          <cell r="K516" t="str">
            <v>13069</v>
          </cell>
        </row>
        <row r="517">
          <cell r="J517" t="str">
            <v>HidalgoTlahuelilpan</v>
          </cell>
          <cell r="K517" t="str">
            <v>13070</v>
          </cell>
        </row>
        <row r="518">
          <cell r="J518" t="str">
            <v>HidalgoTlahuiltepa</v>
          </cell>
          <cell r="K518" t="str">
            <v>13071</v>
          </cell>
        </row>
        <row r="519">
          <cell r="J519" t="str">
            <v>HidalgoTlanalapa</v>
          </cell>
          <cell r="K519" t="str">
            <v>13072</v>
          </cell>
        </row>
        <row r="520">
          <cell r="J520" t="str">
            <v>HidalgoTlanchinol</v>
          </cell>
          <cell r="K520" t="str">
            <v>13073</v>
          </cell>
        </row>
        <row r="521">
          <cell r="J521" t="str">
            <v>HidalgoTlaxcoapan</v>
          </cell>
          <cell r="K521" t="str">
            <v>13074</v>
          </cell>
        </row>
        <row r="522">
          <cell r="J522" t="str">
            <v>HidalgoTolcayuca</v>
          </cell>
          <cell r="K522" t="str">
            <v>13075</v>
          </cell>
        </row>
        <row r="523">
          <cell r="J523" t="str">
            <v>HidalgoTula de Allende</v>
          </cell>
          <cell r="K523" t="str">
            <v>13076</v>
          </cell>
        </row>
        <row r="524">
          <cell r="J524" t="str">
            <v>HidalgoTulancingo de Bravo</v>
          </cell>
          <cell r="K524" t="str">
            <v>13077</v>
          </cell>
        </row>
        <row r="525">
          <cell r="J525" t="str">
            <v>HidalgoXochiatipan</v>
          </cell>
          <cell r="K525" t="str">
            <v>13078</v>
          </cell>
        </row>
        <row r="526">
          <cell r="J526" t="str">
            <v>HidalgoXochicoatlán</v>
          </cell>
          <cell r="K526" t="str">
            <v>13079</v>
          </cell>
        </row>
        <row r="527">
          <cell r="J527" t="str">
            <v>HidalgoYahualica</v>
          </cell>
          <cell r="K527" t="str">
            <v>13080</v>
          </cell>
        </row>
        <row r="528">
          <cell r="J528" t="str">
            <v>HidalgoZacualtipán de Ángeles</v>
          </cell>
          <cell r="K528" t="str">
            <v>13081</v>
          </cell>
        </row>
        <row r="529">
          <cell r="J529" t="str">
            <v>HidalgoZapotlán de Juárez</v>
          </cell>
          <cell r="K529" t="str">
            <v>13082</v>
          </cell>
        </row>
        <row r="530">
          <cell r="J530" t="str">
            <v>HidalgoZempoala</v>
          </cell>
          <cell r="K530" t="str">
            <v>13083</v>
          </cell>
        </row>
        <row r="531">
          <cell r="J531" t="str">
            <v>HidalgoZimapán</v>
          </cell>
          <cell r="K531" t="str">
            <v>13084</v>
          </cell>
        </row>
        <row r="532">
          <cell r="J532" t="str">
            <v>JaliscoAcatic</v>
          </cell>
          <cell r="K532" t="str">
            <v>14001</v>
          </cell>
        </row>
        <row r="533">
          <cell r="J533" t="str">
            <v>JaliscoAcatlán de Juárez</v>
          </cell>
          <cell r="K533" t="str">
            <v>14002</v>
          </cell>
        </row>
        <row r="534">
          <cell r="J534" t="str">
            <v>JaliscoAhualulco de Mercado</v>
          </cell>
          <cell r="K534" t="str">
            <v>14003</v>
          </cell>
        </row>
        <row r="535">
          <cell r="J535" t="str">
            <v>JaliscoAmacueca</v>
          </cell>
          <cell r="K535" t="str">
            <v>14004</v>
          </cell>
        </row>
        <row r="536">
          <cell r="J536" t="str">
            <v>JaliscoAmatitán</v>
          </cell>
          <cell r="K536" t="str">
            <v>14005</v>
          </cell>
        </row>
        <row r="537">
          <cell r="J537" t="str">
            <v>JaliscoAmeca</v>
          </cell>
          <cell r="K537" t="str">
            <v>14006</v>
          </cell>
        </row>
        <row r="538">
          <cell r="J538" t="str">
            <v>JaliscoSan Juanito de Escobedo</v>
          </cell>
          <cell r="K538" t="str">
            <v>14007</v>
          </cell>
        </row>
        <row r="539">
          <cell r="J539" t="str">
            <v>JaliscoArandas</v>
          </cell>
          <cell r="K539" t="str">
            <v>14008</v>
          </cell>
        </row>
        <row r="540">
          <cell r="J540" t="str">
            <v>JaliscoEl Arenal</v>
          </cell>
          <cell r="K540" t="str">
            <v>14009</v>
          </cell>
        </row>
        <row r="541">
          <cell r="J541" t="str">
            <v>JaliscoAtemajac de Brizuela</v>
          </cell>
          <cell r="K541" t="str">
            <v>14010</v>
          </cell>
        </row>
        <row r="542">
          <cell r="J542" t="str">
            <v>JaliscoAtengo</v>
          </cell>
          <cell r="K542" t="str">
            <v>14011</v>
          </cell>
        </row>
        <row r="543">
          <cell r="J543" t="str">
            <v>JaliscoAtenguillo</v>
          </cell>
          <cell r="K543" t="str">
            <v>14012</v>
          </cell>
        </row>
        <row r="544">
          <cell r="J544" t="str">
            <v>JaliscoAtotonilco el Alto</v>
          </cell>
          <cell r="K544" t="str">
            <v>14013</v>
          </cell>
        </row>
        <row r="545">
          <cell r="J545" t="str">
            <v>JaliscoAtoyac</v>
          </cell>
          <cell r="K545" t="str">
            <v>14014</v>
          </cell>
        </row>
        <row r="546">
          <cell r="J546" t="str">
            <v>JaliscoAutlán de Navarro</v>
          </cell>
          <cell r="K546" t="str">
            <v>14015</v>
          </cell>
        </row>
        <row r="547">
          <cell r="J547" t="str">
            <v>JaliscoAyotlán</v>
          </cell>
          <cell r="K547" t="str">
            <v>14016</v>
          </cell>
        </row>
        <row r="548">
          <cell r="J548" t="str">
            <v>JaliscoAyutla</v>
          </cell>
          <cell r="K548" t="str">
            <v>14017</v>
          </cell>
        </row>
        <row r="549">
          <cell r="J549" t="str">
            <v>JaliscoLa Barca</v>
          </cell>
          <cell r="K549" t="str">
            <v>14018</v>
          </cell>
        </row>
        <row r="550">
          <cell r="J550" t="str">
            <v>JaliscoBolaños</v>
          </cell>
          <cell r="K550" t="str">
            <v>14019</v>
          </cell>
        </row>
        <row r="551">
          <cell r="J551" t="str">
            <v>JaliscoCabo Corrientes</v>
          </cell>
          <cell r="K551" t="str">
            <v>14020</v>
          </cell>
        </row>
        <row r="552">
          <cell r="J552" t="str">
            <v>JaliscoCasimiro Castillo</v>
          </cell>
          <cell r="K552" t="str">
            <v>14021</v>
          </cell>
        </row>
        <row r="553">
          <cell r="J553" t="str">
            <v>JaliscoCihuatlán</v>
          </cell>
          <cell r="K553" t="str">
            <v>14022</v>
          </cell>
        </row>
        <row r="554">
          <cell r="J554" t="str">
            <v>JaliscoZapotlán el Grande</v>
          </cell>
          <cell r="K554" t="str">
            <v>14023</v>
          </cell>
        </row>
        <row r="555">
          <cell r="J555" t="str">
            <v>JaliscoCocula</v>
          </cell>
          <cell r="K555" t="str">
            <v>14024</v>
          </cell>
        </row>
        <row r="556">
          <cell r="J556" t="str">
            <v>JaliscoColotlán</v>
          </cell>
          <cell r="K556" t="str">
            <v>14025</v>
          </cell>
        </row>
        <row r="557">
          <cell r="J557" t="str">
            <v>JaliscoConcepción de Buenos Aires</v>
          </cell>
          <cell r="K557" t="str">
            <v>14026</v>
          </cell>
        </row>
        <row r="558">
          <cell r="J558" t="str">
            <v>JaliscoCuautitlán de García Barragán</v>
          </cell>
          <cell r="K558" t="str">
            <v>14027</v>
          </cell>
        </row>
        <row r="559">
          <cell r="J559" t="str">
            <v>JaliscoCuautla</v>
          </cell>
          <cell r="K559" t="str">
            <v>14028</v>
          </cell>
        </row>
        <row r="560">
          <cell r="J560" t="str">
            <v>JaliscoCuquío</v>
          </cell>
          <cell r="K560" t="str">
            <v>14029</v>
          </cell>
        </row>
        <row r="561">
          <cell r="J561" t="str">
            <v>JaliscoChapala</v>
          </cell>
          <cell r="K561" t="str">
            <v>14030</v>
          </cell>
        </row>
        <row r="562">
          <cell r="J562" t="str">
            <v>JaliscoChimaltitán</v>
          </cell>
          <cell r="K562" t="str">
            <v>14031</v>
          </cell>
        </row>
        <row r="563">
          <cell r="J563" t="str">
            <v>JaliscoChiquilistlán</v>
          </cell>
          <cell r="K563" t="str">
            <v>14032</v>
          </cell>
        </row>
        <row r="564">
          <cell r="J564" t="str">
            <v>JaliscoDegollado</v>
          </cell>
          <cell r="K564" t="str">
            <v>14033</v>
          </cell>
        </row>
        <row r="565">
          <cell r="J565" t="str">
            <v>JaliscoEjutla</v>
          </cell>
          <cell r="K565" t="str">
            <v>14034</v>
          </cell>
        </row>
        <row r="566">
          <cell r="J566" t="str">
            <v>JaliscoEncarnación de Díaz</v>
          </cell>
          <cell r="K566" t="str">
            <v>14035</v>
          </cell>
        </row>
        <row r="567">
          <cell r="J567" t="str">
            <v>JaliscoEtzatlán</v>
          </cell>
          <cell r="K567" t="str">
            <v>14036</v>
          </cell>
        </row>
        <row r="568">
          <cell r="J568" t="str">
            <v>JaliscoEl Grullo</v>
          </cell>
          <cell r="K568" t="str">
            <v>14037</v>
          </cell>
        </row>
        <row r="569">
          <cell r="J569" t="str">
            <v>JaliscoGuachinango</v>
          </cell>
          <cell r="K569" t="str">
            <v>14038</v>
          </cell>
        </row>
        <row r="570">
          <cell r="J570" t="str">
            <v>JaliscoGuadalajara</v>
          </cell>
          <cell r="K570" t="str">
            <v>14039</v>
          </cell>
        </row>
        <row r="571">
          <cell r="J571" t="str">
            <v>JaliscoHostotipaquillo</v>
          </cell>
          <cell r="K571" t="str">
            <v>14040</v>
          </cell>
        </row>
        <row r="572">
          <cell r="J572" t="str">
            <v>JaliscoHuejúcar</v>
          </cell>
          <cell r="K572" t="str">
            <v>14041</v>
          </cell>
        </row>
        <row r="573">
          <cell r="J573" t="str">
            <v>JaliscoHuejuquilla el Alto</v>
          </cell>
          <cell r="K573" t="str">
            <v>14042</v>
          </cell>
        </row>
        <row r="574">
          <cell r="J574" t="str">
            <v>JaliscoLa Huerta</v>
          </cell>
          <cell r="K574" t="str">
            <v>14043</v>
          </cell>
        </row>
        <row r="575">
          <cell r="J575" t="str">
            <v>JaliscoIxtlahuacán de los Membrillos</v>
          </cell>
          <cell r="K575" t="str">
            <v>14044</v>
          </cell>
        </row>
        <row r="576">
          <cell r="J576" t="str">
            <v>JaliscoIxtlahuacán del Río</v>
          </cell>
          <cell r="K576" t="str">
            <v>14045</v>
          </cell>
        </row>
        <row r="577">
          <cell r="J577" t="str">
            <v>JaliscoJalostotitlán</v>
          </cell>
          <cell r="K577" t="str">
            <v>14046</v>
          </cell>
        </row>
        <row r="578">
          <cell r="J578" t="str">
            <v>JaliscoJamay</v>
          </cell>
          <cell r="K578" t="str">
            <v>14047</v>
          </cell>
        </row>
        <row r="579">
          <cell r="J579" t="str">
            <v>JaliscoJesús María</v>
          </cell>
          <cell r="K579" t="str">
            <v>14048</v>
          </cell>
        </row>
        <row r="580">
          <cell r="J580" t="str">
            <v>JaliscoJilotlán de los Dolores</v>
          </cell>
          <cell r="K580" t="str">
            <v>14049</v>
          </cell>
        </row>
        <row r="581">
          <cell r="J581" t="str">
            <v>JaliscoJocotepec</v>
          </cell>
          <cell r="K581" t="str">
            <v>14050</v>
          </cell>
        </row>
        <row r="582">
          <cell r="J582" t="str">
            <v>JaliscoJuanacatlán</v>
          </cell>
          <cell r="K582" t="str">
            <v>14051</v>
          </cell>
        </row>
        <row r="583">
          <cell r="J583" t="str">
            <v>JaliscoJuchitlán</v>
          </cell>
          <cell r="K583" t="str">
            <v>14052</v>
          </cell>
        </row>
        <row r="584">
          <cell r="J584" t="str">
            <v>JaliscoLagos de Moreno</v>
          </cell>
          <cell r="K584" t="str">
            <v>14053</v>
          </cell>
        </row>
        <row r="585">
          <cell r="J585" t="str">
            <v>JaliscoEl Limón</v>
          </cell>
          <cell r="K585" t="str">
            <v>14054</v>
          </cell>
        </row>
        <row r="586">
          <cell r="J586" t="str">
            <v>JaliscoMagdalena</v>
          </cell>
          <cell r="K586" t="str">
            <v>14055</v>
          </cell>
        </row>
        <row r="587">
          <cell r="J587" t="str">
            <v>JaliscoSanta María del Oro</v>
          </cell>
          <cell r="K587" t="str">
            <v>14056</v>
          </cell>
        </row>
        <row r="588">
          <cell r="J588" t="str">
            <v>JaliscoLa Manzanilla de la Paz</v>
          </cell>
          <cell r="K588" t="str">
            <v>14057</v>
          </cell>
        </row>
        <row r="589">
          <cell r="J589" t="str">
            <v>JaliscoMascota</v>
          </cell>
          <cell r="K589" t="str">
            <v>14058</v>
          </cell>
        </row>
        <row r="590">
          <cell r="J590" t="str">
            <v>JaliscoMazamitla</v>
          </cell>
          <cell r="K590" t="str">
            <v>14059</v>
          </cell>
        </row>
        <row r="591">
          <cell r="J591" t="str">
            <v>JaliscoMexticacán</v>
          </cell>
          <cell r="K591" t="str">
            <v>14060</v>
          </cell>
        </row>
        <row r="592">
          <cell r="J592" t="str">
            <v>JaliscoMezquitic</v>
          </cell>
          <cell r="K592" t="str">
            <v>14061</v>
          </cell>
        </row>
        <row r="593">
          <cell r="J593" t="str">
            <v>JaliscoMixtlán</v>
          </cell>
          <cell r="K593" t="str">
            <v>14062</v>
          </cell>
        </row>
        <row r="594">
          <cell r="J594" t="str">
            <v>JaliscoOcotlán</v>
          </cell>
          <cell r="K594" t="str">
            <v>14063</v>
          </cell>
        </row>
        <row r="595">
          <cell r="J595" t="str">
            <v>JaliscoOjuelos de Jalisco</v>
          </cell>
          <cell r="K595" t="str">
            <v>14064</v>
          </cell>
        </row>
        <row r="596">
          <cell r="J596" t="str">
            <v>JaliscoPihuamo</v>
          </cell>
          <cell r="K596" t="str">
            <v>14065</v>
          </cell>
        </row>
        <row r="597">
          <cell r="J597" t="str">
            <v>JaliscoPoncitlán</v>
          </cell>
          <cell r="K597" t="str">
            <v>14066</v>
          </cell>
        </row>
        <row r="598">
          <cell r="J598" t="str">
            <v>JaliscoPuerto Vallarta</v>
          </cell>
          <cell r="K598" t="str">
            <v>14067</v>
          </cell>
        </row>
        <row r="599">
          <cell r="J599" t="str">
            <v>JaliscoVilla Purificación</v>
          </cell>
          <cell r="K599" t="str">
            <v>14068</v>
          </cell>
        </row>
        <row r="600">
          <cell r="J600" t="str">
            <v>JaliscoQuitupan</v>
          </cell>
          <cell r="K600" t="str">
            <v>14069</v>
          </cell>
        </row>
        <row r="601">
          <cell r="J601" t="str">
            <v>JaliscoEl Salto</v>
          </cell>
          <cell r="K601" t="str">
            <v>14070</v>
          </cell>
        </row>
        <row r="602">
          <cell r="J602" t="str">
            <v>JaliscoSan Cristóbal de la Barranca</v>
          </cell>
          <cell r="K602" t="str">
            <v>14071</v>
          </cell>
        </row>
        <row r="603">
          <cell r="J603" t="str">
            <v>JaliscoSan Diego de Alejandría</v>
          </cell>
          <cell r="K603" t="str">
            <v>14072</v>
          </cell>
        </row>
        <row r="604">
          <cell r="J604" t="str">
            <v>JaliscoSan Juan de los Lagos</v>
          </cell>
          <cell r="K604" t="str">
            <v>14073</v>
          </cell>
        </row>
        <row r="605">
          <cell r="J605" t="str">
            <v>JaliscoSan Julián</v>
          </cell>
          <cell r="K605" t="str">
            <v>14074</v>
          </cell>
        </row>
        <row r="606">
          <cell r="J606" t="str">
            <v>JaliscoSan Marcos</v>
          </cell>
          <cell r="K606" t="str">
            <v>14075</v>
          </cell>
        </row>
        <row r="607">
          <cell r="J607" t="str">
            <v>JaliscoSan Martín de Bolaños</v>
          </cell>
          <cell r="K607" t="str">
            <v>14076</v>
          </cell>
        </row>
        <row r="608">
          <cell r="J608" t="str">
            <v>JaliscoSan Martín Hidalgo</v>
          </cell>
          <cell r="K608" t="str">
            <v>14077</v>
          </cell>
        </row>
        <row r="609">
          <cell r="J609" t="str">
            <v>JaliscoSan Miguel el Alto</v>
          </cell>
          <cell r="K609" t="str">
            <v>14078</v>
          </cell>
        </row>
        <row r="610">
          <cell r="J610" t="str">
            <v>JaliscoGómez Farías</v>
          </cell>
          <cell r="K610" t="str">
            <v>14079</v>
          </cell>
        </row>
        <row r="611">
          <cell r="J611" t="str">
            <v>JaliscoSan Sebastián del Oeste</v>
          </cell>
          <cell r="K611" t="str">
            <v>14080</v>
          </cell>
        </row>
        <row r="612">
          <cell r="J612" t="str">
            <v>JaliscoSanta María de los Ángeles</v>
          </cell>
          <cell r="K612" t="str">
            <v>14081</v>
          </cell>
        </row>
        <row r="613">
          <cell r="J613" t="str">
            <v>JaliscoSayula</v>
          </cell>
          <cell r="K613" t="str">
            <v>14082</v>
          </cell>
        </row>
        <row r="614">
          <cell r="J614" t="str">
            <v>JaliscoTala</v>
          </cell>
          <cell r="K614" t="str">
            <v>14083</v>
          </cell>
        </row>
        <row r="615">
          <cell r="J615" t="str">
            <v>JaliscoTalpa de Allende</v>
          </cell>
          <cell r="K615" t="str">
            <v>14084</v>
          </cell>
        </row>
        <row r="616">
          <cell r="J616" t="str">
            <v>JaliscoTamazula de Gordiano</v>
          </cell>
          <cell r="K616" t="str">
            <v>14085</v>
          </cell>
        </row>
        <row r="617">
          <cell r="J617" t="str">
            <v>JaliscoTapalpa</v>
          </cell>
          <cell r="K617" t="str">
            <v>14086</v>
          </cell>
        </row>
        <row r="618">
          <cell r="J618" t="str">
            <v>JaliscoTecalitlán</v>
          </cell>
          <cell r="K618" t="str">
            <v>14087</v>
          </cell>
        </row>
        <row r="619">
          <cell r="J619" t="str">
            <v>JaliscoTecolotlán</v>
          </cell>
          <cell r="K619" t="str">
            <v>14088</v>
          </cell>
        </row>
        <row r="620">
          <cell r="J620" t="str">
            <v>JaliscoTechaluta de Montenegro</v>
          </cell>
          <cell r="K620" t="str">
            <v>14089</v>
          </cell>
        </row>
        <row r="621">
          <cell r="J621" t="str">
            <v>JaliscoTenamaxtlán</v>
          </cell>
          <cell r="K621" t="str">
            <v>14090</v>
          </cell>
        </row>
        <row r="622">
          <cell r="J622" t="str">
            <v>JaliscoTeocaltiche</v>
          </cell>
          <cell r="K622" t="str">
            <v>14091</v>
          </cell>
        </row>
        <row r="623">
          <cell r="J623" t="str">
            <v>JaliscoTeocuitatlán de Corona</v>
          </cell>
          <cell r="K623" t="str">
            <v>14092</v>
          </cell>
        </row>
        <row r="624">
          <cell r="J624" t="str">
            <v>JaliscoTepatitlán de Morelos</v>
          </cell>
          <cell r="K624" t="str">
            <v>14093</v>
          </cell>
        </row>
        <row r="625">
          <cell r="J625" t="str">
            <v>JaliscoTequila</v>
          </cell>
          <cell r="K625" t="str">
            <v>14094</v>
          </cell>
        </row>
        <row r="626">
          <cell r="J626" t="str">
            <v>JaliscoTeuchitlán</v>
          </cell>
          <cell r="K626" t="str">
            <v>14095</v>
          </cell>
        </row>
        <row r="627">
          <cell r="J627" t="str">
            <v>JaliscoTizapán el Alto</v>
          </cell>
          <cell r="K627" t="str">
            <v>14096</v>
          </cell>
        </row>
        <row r="628">
          <cell r="J628" t="str">
            <v>JaliscoTlajomulco de Zúñiga</v>
          </cell>
          <cell r="K628" t="str">
            <v>14097</v>
          </cell>
        </row>
        <row r="629">
          <cell r="J629" t="str">
            <v>JaliscoSan Pedro Tlaquepaque</v>
          </cell>
          <cell r="K629" t="str">
            <v>14098</v>
          </cell>
        </row>
        <row r="630">
          <cell r="J630" t="str">
            <v>JaliscoTolimán</v>
          </cell>
          <cell r="K630" t="str">
            <v>14099</v>
          </cell>
        </row>
        <row r="631">
          <cell r="J631" t="str">
            <v>JaliscoTomatlán</v>
          </cell>
          <cell r="K631" t="str">
            <v>14100</v>
          </cell>
        </row>
        <row r="632">
          <cell r="J632" t="str">
            <v>JaliscoTonalá</v>
          </cell>
          <cell r="K632" t="str">
            <v>14101</v>
          </cell>
        </row>
        <row r="633">
          <cell r="J633" t="str">
            <v>JaliscoTonaya</v>
          </cell>
          <cell r="K633" t="str">
            <v>14102</v>
          </cell>
        </row>
        <row r="634">
          <cell r="J634" t="str">
            <v>JaliscoTonila</v>
          </cell>
          <cell r="K634" t="str">
            <v>14103</v>
          </cell>
        </row>
        <row r="635">
          <cell r="J635" t="str">
            <v>JaliscoTotatiche</v>
          </cell>
          <cell r="K635" t="str">
            <v>14104</v>
          </cell>
        </row>
        <row r="636">
          <cell r="J636" t="str">
            <v>JaliscoTototlán</v>
          </cell>
          <cell r="K636" t="str">
            <v>14105</v>
          </cell>
        </row>
        <row r="637">
          <cell r="J637" t="str">
            <v>JaliscoTuxcacuesco</v>
          </cell>
          <cell r="K637" t="str">
            <v>14106</v>
          </cell>
        </row>
        <row r="638">
          <cell r="J638" t="str">
            <v>JaliscoTuxcueca</v>
          </cell>
          <cell r="K638" t="str">
            <v>14107</v>
          </cell>
        </row>
        <row r="639">
          <cell r="J639" t="str">
            <v>JaliscoTuxpan</v>
          </cell>
          <cell r="K639" t="str">
            <v>14108</v>
          </cell>
        </row>
        <row r="640">
          <cell r="J640" t="str">
            <v>JaliscoUnión de San Antonio</v>
          </cell>
          <cell r="K640" t="str">
            <v>14109</v>
          </cell>
        </row>
        <row r="641">
          <cell r="J641" t="str">
            <v>JaliscoUnión de Tula</v>
          </cell>
          <cell r="K641" t="str">
            <v>14110</v>
          </cell>
        </row>
        <row r="642">
          <cell r="J642" t="str">
            <v>JaliscoValle de Guadalupe</v>
          </cell>
          <cell r="K642" t="str">
            <v>14111</v>
          </cell>
        </row>
        <row r="643">
          <cell r="J643" t="str">
            <v>JaliscoValle de Juárez</v>
          </cell>
          <cell r="K643" t="str">
            <v>14112</v>
          </cell>
        </row>
        <row r="644">
          <cell r="J644" t="str">
            <v>JaliscoSan Gabriel</v>
          </cell>
          <cell r="K644" t="str">
            <v>14113</v>
          </cell>
        </row>
        <row r="645">
          <cell r="J645" t="str">
            <v>JaliscoVilla Corona</v>
          </cell>
          <cell r="K645" t="str">
            <v>14114</v>
          </cell>
        </row>
        <row r="646">
          <cell r="J646" t="str">
            <v>JaliscoVilla Guerrero</v>
          </cell>
          <cell r="K646" t="str">
            <v>14115</v>
          </cell>
        </row>
        <row r="647">
          <cell r="J647" t="str">
            <v>JaliscoVilla Hidalgo</v>
          </cell>
          <cell r="K647" t="str">
            <v>14116</v>
          </cell>
        </row>
        <row r="648">
          <cell r="J648" t="str">
            <v>JaliscoCañadas de Obregón</v>
          </cell>
          <cell r="K648" t="str">
            <v>14117</v>
          </cell>
        </row>
        <row r="649">
          <cell r="J649" t="str">
            <v>JaliscoYahualica de González Gallo</v>
          </cell>
          <cell r="K649" t="str">
            <v>14118</v>
          </cell>
        </row>
        <row r="650">
          <cell r="J650" t="str">
            <v>JaliscoZacoalco de Torres</v>
          </cell>
          <cell r="K650" t="str">
            <v>14119</v>
          </cell>
        </row>
        <row r="651">
          <cell r="J651" t="str">
            <v>JaliscoZapopan</v>
          </cell>
          <cell r="K651" t="str">
            <v>14120</v>
          </cell>
        </row>
        <row r="652">
          <cell r="J652" t="str">
            <v>JaliscoZapotiltic</v>
          </cell>
          <cell r="K652" t="str">
            <v>14121</v>
          </cell>
        </row>
        <row r="653">
          <cell r="J653" t="str">
            <v>JaliscoZapotitlán de Vadillo</v>
          </cell>
          <cell r="K653" t="str">
            <v>14122</v>
          </cell>
        </row>
        <row r="654">
          <cell r="J654" t="str">
            <v>JaliscoZapotlán del Rey</v>
          </cell>
          <cell r="K654" t="str">
            <v>14123</v>
          </cell>
        </row>
        <row r="655">
          <cell r="J655" t="str">
            <v>JaliscoZapotlanejo</v>
          </cell>
          <cell r="K655" t="str">
            <v>14124</v>
          </cell>
        </row>
        <row r="656">
          <cell r="J656" t="str">
            <v>JaliscoSan Ignacio Cerro Gordo</v>
          </cell>
          <cell r="K656" t="str">
            <v>14125</v>
          </cell>
        </row>
        <row r="657">
          <cell r="J657" t="str">
            <v>MéxicoAcambay de Ruíz Castañeda</v>
          </cell>
          <cell r="K657" t="str">
            <v>15001</v>
          </cell>
        </row>
        <row r="658">
          <cell r="J658" t="str">
            <v>MéxicoAcolman</v>
          </cell>
          <cell r="K658" t="str">
            <v>15002</v>
          </cell>
        </row>
        <row r="659">
          <cell r="J659" t="str">
            <v>MéxicoAculco</v>
          </cell>
          <cell r="K659" t="str">
            <v>15003</v>
          </cell>
        </row>
        <row r="660">
          <cell r="J660" t="str">
            <v>MéxicoAlmoloya de Alquisiras</v>
          </cell>
          <cell r="K660" t="str">
            <v>15004</v>
          </cell>
        </row>
        <row r="661">
          <cell r="J661" t="str">
            <v>MéxicoAlmoloya de Juárez</v>
          </cell>
          <cell r="K661" t="str">
            <v>15005</v>
          </cell>
        </row>
        <row r="662">
          <cell r="J662" t="str">
            <v>MéxicoAlmoloya del Río</v>
          </cell>
          <cell r="K662" t="str">
            <v>15006</v>
          </cell>
        </row>
        <row r="663">
          <cell r="J663" t="str">
            <v>MéxicoAmanalco</v>
          </cell>
          <cell r="K663" t="str">
            <v>15007</v>
          </cell>
        </row>
        <row r="664">
          <cell r="J664" t="str">
            <v>MéxicoAmatepec</v>
          </cell>
          <cell r="K664" t="str">
            <v>15008</v>
          </cell>
        </row>
        <row r="665">
          <cell r="J665" t="str">
            <v>MéxicoAmecameca</v>
          </cell>
          <cell r="K665" t="str">
            <v>15009</v>
          </cell>
        </row>
        <row r="666">
          <cell r="J666" t="str">
            <v>MéxicoApaxco</v>
          </cell>
          <cell r="K666" t="str">
            <v>15010</v>
          </cell>
        </row>
        <row r="667">
          <cell r="J667" t="str">
            <v>MéxicoAtenco</v>
          </cell>
          <cell r="K667" t="str">
            <v>15011</v>
          </cell>
        </row>
        <row r="668">
          <cell r="J668" t="str">
            <v>MéxicoAtizapán</v>
          </cell>
          <cell r="K668" t="str">
            <v>15012</v>
          </cell>
        </row>
        <row r="669">
          <cell r="J669" t="str">
            <v>MéxicoAtizapán de Zaragoza</v>
          </cell>
          <cell r="K669" t="str">
            <v>15013</v>
          </cell>
        </row>
        <row r="670">
          <cell r="J670" t="str">
            <v>MéxicoAtlacomulco</v>
          </cell>
          <cell r="K670" t="str">
            <v>15014</v>
          </cell>
        </row>
        <row r="671">
          <cell r="J671" t="str">
            <v>MéxicoAtlautla</v>
          </cell>
          <cell r="K671" t="str">
            <v>15015</v>
          </cell>
        </row>
        <row r="672">
          <cell r="J672" t="str">
            <v>MéxicoAxapusco</v>
          </cell>
          <cell r="K672" t="str">
            <v>15016</v>
          </cell>
        </row>
        <row r="673">
          <cell r="J673" t="str">
            <v>MéxicoAyapango</v>
          </cell>
          <cell r="K673" t="str">
            <v>15017</v>
          </cell>
        </row>
        <row r="674">
          <cell r="J674" t="str">
            <v>MéxicoCalimaya</v>
          </cell>
          <cell r="K674" t="str">
            <v>15018</v>
          </cell>
        </row>
        <row r="675">
          <cell r="J675" t="str">
            <v>MéxicoCapulhuac</v>
          </cell>
          <cell r="K675" t="str">
            <v>15019</v>
          </cell>
        </row>
        <row r="676">
          <cell r="J676" t="str">
            <v>MéxicoCoacalco de Berriozábal</v>
          </cell>
          <cell r="K676" t="str">
            <v>15020</v>
          </cell>
        </row>
        <row r="677">
          <cell r="J677" t="str">
            <v>MéxicoCoatepec Harinas</v>
          </cell>
          <cell r="K677" t="str">
            <v>15021</v>
          </cell>
        </row>
        <row r="678">
          <cell r="J678" t="str">
            <v>MéxicoCocotitlán</v>
          </cell>
          <cell r="K678" t="str">
            <v>15022</v>
          </cell>
        </row>
        <row r="679">
          <cell r="J679" t="str">
            <v>MéxicoCoyotepec</v>
          </cell>
          <cell r="K679" t="str">
            <v>15023</v>
          </cell>
        </row>
        <row r="680">
          <cell r="J680" t="str">
            <v>MéxicoCuautitlán</v>
          </cell>
          <cell r="K680" t="str">
            <v>15024</v>
          </cell>
        </row>
        <row r="681">
          <cell r="J681" t="str">
            <v>MéxicoChalco</v>
          </cell>
          <cell r="K681" t="str">
            <v>15025</v>
          </cell>
        </row>
        <row r="682">
          <cell r="J682" t="str">
            <v>MéxicoChapa de Mota</v>
          </cell>
          <cell r="K682" t="str">
            <v>15026</v>
          </cell>
        </row>
        <row r="683">
          <cell r="J683" t="str">
            <v>MéxicoChapultepec</v>
          </cell>
          <cell r="K683" t="str">
            <v>15027</v>
          </cell>
        </row>
        <row r="684">
          <cell r="J684" t="str">
            <v>MéxicoChiautla</v>
          </cell>
          <cell r="K684" t="str">
            <v>15028</v>
          </cell>
        </row>
        <row r="685">
          <cell r="J685" t="str">
            <v>MéxicoChicoloapan</v>
          </cell>
          <cell r="K685" t="str">
            <v>15029</v>
          </cell>
        </row>
        <row r="686">
          <cell r="J686" t="str">
            <v>MéxicoChiconcuac</v>
          </cell>
          <cell r="K686" t="str">
            <v>15030</v>
          </cell>
        </row>
        <row r="687">
          <cell r="J687" t="str">
            <v>MéxicoChimalhuacán</v>
          </cell>
          <cell r="K687" t="str">
            <v>15031</v>
          </cell>
        </row>
        <row r="688">
          <cell r="J688" t="str">
            <v>MéxicoDonato Guerra</v>
          </cell>
          <cell r="K688" t="str">
            <v>15032</v>
          </cell>
        </row>
        <row r="689">
          <cell r="J689" t="str">
            <v>MéxicoEcatepec de Morelos</v>
          </cell>
          <cell r="K689" t="str">
            <v>15033</v>
          </cell>
        </row>
        <row r="690">
          <cell r="J690" t="str">
            <v>MéxicoEcatzingo</v>
          </cell>
          <cell r="K690" t="str">
            <v>15034</v>
          </cell>
        </row>
        <row r="691">
          <cell r="J691" t="str">
            <v>MéxicoHuehuetoca</v>
          </cell>
          <cell r="K691" t="str">
            <v>15035</v>
          </cell>
        </row>
        <row r="692">
          <cell r="J692" t="str">
            <v>MéxicoHueypoxtla</v>
          </cell>
          <cell r="K692" t="str">
            <v>15036</v>
          </cell>
        </row>
        <row r="693">
          <cell r="J693" t="str">
            <v>MéxicoHuixquilucan</v>
          </cell>
          <cell r="K693" t="str">
            <v>15037</v>
          </cell>
        </row>
        <row r="694">
          <cell r="J694" t="str">
            <v>MéxicoIsidro Fabela</v>
          </cell>
          <cell r="K694" t="str">
            <v>15038</v>
          </cell>
        </row>
        <row r="695">
          <cell r="J695" t="str">
            <v>MéxicoIxtapaluca</v>
          </cell>
          <cell r="K695" t="str">
            <v>15039</v>
          </cell>
        </row>
        <row r="696">
          <cell r="J696" t="str">
            <v>MéxicoIxtapan de la Sal</v>
          </cell>
          <cell r="K696" t="str">
            <v>15040</v>
          </cell>
        </row>
        <row r="697">
          <cell r="J697" t="str">
            <v>MéxicoIxtapan del Oro</v>
          </cell>
          <cell r="K697" t="str">
            <v>15041</v>
          </cell>
        </row>
        <row r="698">
          <cell r="J698" t="str">
            <v>MéxicoIxtlahuaca</v>
          </cell>
          <cell r="K698" t="str">
            <v>15042</v>
          </cell>
        </row>
        <row r="699">
          <cell r="J699" t="str">
            <v>MéxicoXalatlaco</v>
          </cell>
          <cell r="K699" t="str">
            <v>15043</v>
          </cell>
        </row>
        <row r="700">
          <cell r="J700" t="str">
            <v>MéxicoJaltenco</v>
          </cell>
          <cell r="K700" t="str">
            <v>15044</v>
          </cell>
        </row>
        <row r="701">
          <cell r="J701" t="str">
            <v>MéxicoJilotepec</v>
          </cell>
          <cell r="K701" t="str">
            <v>15045</v>
          </cell>
        </row>
        <row r="702">
          <cell r="J702" t="str">
            <v>MéxicoJilotzingo</v>
          </cell>
          <cell r="K702" t="str">
            <v>15046</v>
          </cell>
        </row>
        <row r="703">
          <cell r="J703" t="str">
            <v>MéxicoJiquipilco</v>
          </cell>
          <cell r="K703" t="str">
            <v>15047</v>
          </cell>
        </row>
        <row r="704">
          <cell r="J704" t="str">
            <v>MéxicoJocotitlán</v>
          </cell>
          <cell r="K704" t="str">
            <v>15048</v>
          </cell>
        </row>
        <row r="705">
          <cell r="J705" t="str">
            <v>MéxicoJoquicingo</v>
          </cell>
          <cell r="K705" t="str">
            <v>15049</v>
          </cell>
        </row>
        <row r="706">
          <cell r="J706" t="str">
            <v>MéxicoJuchitepec</v>
          </cell>
          <cell r="K706" t="str">
            <v>15050</v>
          </cell>
        </row>
        <row r="707">
          <cell r="J707" t="str">
            <v>MéxicoLerma</v>
          </cell>
          <cell r="K707" t="str">
            <v>15051</v>
          </cell>
        </row>
        <row r="708">
          <cell r="J708" t="str">
            <v>MéxicoMalinalco</v>
          </cell>
          <cell r="K708" t="str">
            <v>15052</v>
          </cell>
        </row>
        <row r="709">
          <cell r="J709" t="str">
            <v>MéxicoMelchor Ocampo</v>
          </cell>
          <cell r="K709" t="str">
            <v>15053</v>
          </cell>
        </row>
        <row r="710">
          <cell r="J710" t="str">
            <v>MéxicoMetepec</v>
          </cell>
          <cell r="K710" t="str">
            <v>15054</v>
          </cell>
        </row>
        <row r="711">
          <cell r="J711" t="str">
            <v>MéxicoMexicaltzingo</v>
          </cell>
          <cell r="K711" t="str">
            <v>15055</v>
          </cell>
        </row>
        <row r="712">
          <cell r="J712" t="str">
            <v>MéxicoMorelos</v>
          </cell>
          <cell r="K712" t="str">
            <v>15056</v>
          </cell>
        </row>
        <row r="713">
          <cell r="J713" t="str">
            <v>MéxicoNaucalpan de Juárez</v>
          </cell>
          <cell r="K713" t="str">
            <v>15057</v>
          </cell>
        </row>
        <row r="714">
          <cell r="J714" t="str">
            <v>MéxicoNezahualcóyotl</v>
          </cell>
          <cell r="K714" t="str">
            <v>15058</v>
          </cell>
        </row>
        <row r="715">
          <cell r="J715" t="str">
            <v>MéxicoNextlalpan</v>
          </cell>
          <cell r="K715" t="str">
            <v>15059</v>
          </cell>
        </row>
        <row r="716">
          <cell r="J716" t="str">
            <v>MéxicoNicolás Romero</v>
          </cell>
          <cell r="K716" t="str">
            <v>15060</v>
          </cell>
        </row>
        <row r="717">
          <cell r="J717" t="str">
            <v>MéxicoNopaltepec</v>
          </cell>
          <cell r="K717" t="str">
            <v>15061</v>
          </cell>
        </row>
        <row r="718">
          <cell r="J718" t="str">
            <v>MéxicoOcoyoacac</v>
          </cell>
          <cell r="K718" t="str">
            <v>15062</v>
          </cell>
        </row>
        <row r="719">
          <cell r="J719" t="str">
            <v>MéxicoOcuilan</v>
          </cell>
          <cell r="K719" t="str">
            <v>15063</v>
          </cell>
        </row>
        <row r="720">
          <cell r="J720" t="str">
            <v>MéxicoEl Oro</v>
          </cell>
          <cell r="K720" t="str">
            <v>15064</v>
          </cell>
        </row>
        <row r="721">
          <cell r="J721" t="str">
            <v>MéxicoOtumba</v>
          </cell>
          <cell r="K721" t="str">
            <v>15065</v>
          </cell>
        </row>
        <row r="722">
          <cell r="J722" t="str">
            <v>MéxicoOtzoloapan</v>
          </cell>
          <cell r="K722" t="str">
            <v>15066</v>
          </cell>
        </row>
        <row r="723">
          <cell r="J723" t="str">
            <v>MéxicoOtzolotepec</v>
          </cell>
          <cell r="K723" t="str">
            <v>15067</v>
          </cell>
        </row>
        <row r="724">
          <cell r="J724" t="str">
            <v>MéxicoOzumba</v>
          </cell>
          <cell r="K724" t="str">
            <v>15068</v>
          </cell>
        </row>
        <row r="725">
          <cell r="J725" t="str">
            <v>MéxicoPapalotla</v>
          </cell>
          <cell r="K725" t="str">
            <v>15069</v>
          </cell>
        </row>
        <row r="726">
          <cell r="J726" t="str">
            <v>MéxicoLa Paz</v>
          </cell>
          <cell r="K726" t="str">
            <v>15070</v>
          </cell>
        </row>
        <row r="727">
          <cell r="J727" t="str">
            <v>MéxicoPolotitlán</v>
          </cell>
          <cell r="K727" t="str">
            <v>15071</v>
          </cell>
        </row>
        <row r="728">
          <cell r="J728" t="str">
            <v>MéxicoRayón</v>
          </cell>
          <cell r="K728" t="str">
            <v>15072</v>
          </cell>
        </row>
        <row r="729">
          <cell r="J729" t="str">
            <v>MéxicoSan Antonio la Isla</v>
          </cell>
          <cell r="K729" t="str">
            <v>15073</v>
          </cell>
        </row>
        <row r="730">
          <cell r="J730" t="str">
            <v>MéxicoSan Felipe del Progreso</v>
          </cell>
          <cell r="K730" t="str">
            <v>15074</v>
          </cell>
        </row>
        <row r="731">
          <cell r="J731" t="str">
            <v>MéxicoSan Martín de las Pirámides</v>
          </cell>
          <cell r="K731" t="str">
            <v>15075</v>
          </cell>
        </row>
        <row r="732">
          <cell r="J732" t="str">
            <v>MéxicoSan Mateo Atenco</v>
          </cell>
          <cell r="K732" t="str">
            <v>15076</v>
          </cell>
        </row>
        <row r="733">
          <cell r="J733" t="str">
            <v>MéxicoSan Simón de Guerrero</v>
          </cell>
          <cell r="K733" t="str">
            <v>15077</v>
          </cell>
        </row>
        <row r="734">
          <cell r="J734" t="str">
            <v>MéxicoSanto Tomás</v>
          </cell>
          <cell r="K734" t="str">
            <v>15078</v>
          </cell>
        </row>
        <row r="735">
          <cell r="J735" t="str">
            <v>MéxicoSoyaniquilpan de Juárez</v>
          </cell>
          <cell r="K735" t="str">
            <v>15079</v>
          </cell>
        </row>
        <row r="736">
          <cell r="J736" t="str">
            <v>MéxicoSultepec</v>
          </cell>
          <cell r="K736" t="str">
            <v>15080</v>
          </cell>
        </row>
        <row r="737">
          <cell r="J737" t="str">
            <v>MéxicoTecámac</v>
          </cell>
          <cell r="K737" t="str">
            <v>15081</v>
          </cell>
        </row>
        <row r="738">
          <cell r="J738" t="str">
            <v>MéxicoTejupilco</v>
          </cell>
          <cell r="K738" t="str">
            <v>15082</v>
          </cell>
        </row>
        <row r="739">
          <cell r="J739" t="str">
            <v>MéxicoTemamatla</v>
          </cell>
          <cell r="K739" t="str">
            <v>15083</v>
          </cell>
        </row>
        <row r="740">
          <cell r="J740" t="str">
            <v>MéxicoTemascalapa</v>
          </cell>
          <cell r="K740" t="str">
            <v>15084</v>
          </cell>
        </row>
        <row r="741">
          <cell r="J741" t="str">
            <v>MéxicoTemascalcingo</v>
          </cell>
          <cell r="K741" t="str">
            <v>15085</v>
          </cell>
        </row>
        <row r="742">
          <cell r="J742" t="str">
            <v>MéxicoTemascaltepec</v>
          </cell>
          <cell r="K742" t="str">
            <v>15086</v>
          </cell>
        </row>
        <row r="743">
          <cell r="J743" t="str">
            <v>MéxicoTemoaya</v>
          </cell>
          <cell r="K743" t="str">
            <v>15087</v>
          </cell>
        </row>
        <row r="744">
          <cell r="J744" t="str">
            <v>MéxicoTenancingo</v>
          </cell>
          <cell r="K744" t="str">
            <v>15088</v>
          </cell>
        </row>
        <row r="745">
          <cell r="J745" t="str">
            <v>MéxicoTenango del Aire</v>
          </cell>
          <cell r="K745" t="str">
            <v>15089</v>
          </cell>
        </row>
        <row r="746">
          <cell r="J746" t="str">
            <v>MéxicoTenango del Valle</v>
          </cell>
          <cell r="K746" t="str">
            <v>15090</v>
          </cell>
        </row>
        <row r="747">
          <cell r="J747" t="str">
            <v>MéxicoTeoloyucan</v>
          </cell>
          <cell r="K747" t="str">
            <v>15091</v>
          </cell>
        </row>
        <row r="748">
          <cell r="J748" t="str">
            <v>MéxicoTeotihuacán</v>
          </cell>
          <cell r="K748" t="str">
            <v>15092</v>
          </cell>
        </row>
        <row r="749">
          <cell r="J749" t="str">
            <v>MéxicoTepetlaoxtoc</v>
          </cell>
          <cell r="K749" t="str">
            <v>15093</v>
          </cell>
        </row>
        <row r="750">
          <cell r="J750" t="str">
            <v>MéxicoTepetlixpa</v>
          </cell>
          <cell r="K750" t="str">
            <v>15094</v>
          </cell>
        </row>
        <row r="751">
          <cell r="J751" t="str">
            <v>MéxicoTepotzotlán</v>
          </cell>
          <cell r="K751" t="str">
            <v>15095</v>
          </cell>
        </row>
        <row r="752">
          <cell r="J752" t="str">
            <v>MéxicoTequixquiac</v>
          </cell>
          <cell r="K752" t="str">
            <v>15096</v>
          </cell>
        </row>
        <row r="753">
          <cell r="J753" t="str">
            <v>MéxicoTexcaltitlán</v>
          </cell>
          <cell r="K753" t="str">
            <v>15097</v>
          </cell>
        </row>
        <row r="754">
          <cell r="J754" t="str">
            <v>MéxicoTexcalyacac</v>
          </cell>
          <cell r="K754" t="str">
            <v>15098</v>
          </cell>
        </row>
        <row r="755">
          <cell r="J755" t="str">
            <v>MéxicoTexcoco</v>
          </cell>
          <cell r="K755" t="str">
            <v>15099</v>
          </cell>
        </row>
        <row r="756">
          <cell r="J756" t="str">
            <v>MéxicoTezoyuca</v>
          </cell>
          <cell r="K756" t="str">
            <v>15100</v>
          </cell>
        </row>
        <row r="757">
          <cell r="J757" t="str">
            <v>MéxicoTianguistenco</v>
          </cell>
          <cell r="K757" t="str">
            <v>15101</v>
          </cell>
        </row>
        <row r="758">
          <cell r="J758" t="str">
            <v>MéxicoTimilpan</v>
          </cell>
          <cell r="K758" t="str">
            <v>15102</v>
          </cell>
        </row>
        <row r="759">
          <cell r="J759" t="str">
            <v>MéxicoTlalmanalco</v>
          </cell>
          <cell r="K759" t="str">
            <v>15103</v>
          </cell>
        </row>
        <row r="760">
          <cell r="J760" t="str">
            <v>MéxicoTlalnepantla de Baz</v>
          </cell>
          <cell r="K760" t="str">
            <v>15104</v>
          </cell>
        </row>
        <row r="761">
          <cell r="J761" t="str">
            <v>MéxicoTlatlaya</v>
          </cell>
          <cell r="K761" t="str">
            <v>15105</v>
          </cell>
        </row>
        <row r="762">
          <cell r="J762" t="str">
            <v>MéxicoToluca</v>
          </cell>
          <cell r="K762" t="str">
            <v>15106</v>
          </cell>
        </row>
        <row r="763">
          <cell r="J763" t="str">
            <v>MéxicoTonatico</v>
          </cell>
          <cell r="K763" t="str">
            <v>15107</v>
          </cell>
        </row>
        <row r="764">
          <cell r="J764" t="str">
            <v>MéxicoTultepec</v>
          </cell>
          <cell r="K764" t="str">
            <v>15108</v>
          </cell>
        </row>
        <row r="765">
          <cell r="J765" t="str">
            <v>MéxicoTultitlán</v>
          </cell>
          <cell r="K765" t="str">
            <v>15109</v>
          </cell>
        </row>
        <row r="766">
          <cell r="J766" t="str">
            <v>MéxicoValle de Bravo</v>
          </cell>
          <cell r="K766" t="str">
            <v>15110</v>
          </cell>
        </row>
        <row r="767">
          <cell r="J767" t="str">
            <v>MéxicoVilla de Allende</v>
          </cell>
          <cell r="K767" t="str">
            <v>15111</v>
          </cell>
        </row>
        <row r="768">
          <cell r="J768" t="str">
            <v>MéxicoVilla del Carbón</v>
          </cell>
          <cell r="K768" t="str">
            <v>15112</v>
          </cell>
        </row>
        <row r="769">
          <cell r="J769" t="str">
            <v>MéxicoVilla Guerrero</v>
          </cell>
          <cell r="K769" t="str">
            <v>15113</v>
          </cell>
        </row>
        <row r="770">
          <cell r="J770" t="str">
            <v>MéxicoVilla Victoria</v>
          </cell>
          <cell r="K770" t="str">
            <v>15114</v>
          </cell>
        </row>
        <row r="771">
          <cell r="J771" t="str">
            <v>MéxicoXonacatlán</v>
          </cell>
          <cell r="K771" t="str">
            <v>15115</v>
          </cell>
        </row>
        <row r="772">
          <cell r="J772" t="str">
            <v>MéxicoZacazonapan</v>
          </cell>
          <cell r="K772" t="str">
            <v>15116</v>
          </cell>
        </row>
        <row r="773">
          <cell r="J773" t="str">
            <v>MéxicoZacualpan</v>
          </cell>
          <cell r="K773" t="str">
            <v>15117</v>
          </cell>
        </row>
        <row r="774">
          <cell r="J774" t="str">
            <v>MéxicoZinacantepec</v>
          </cell>
          <cell r="K774" t="str">
            <v>15118</v>
          </cell>
        </row>
        <row r="775">
          <cell r="J775" t="str">
            <v>MéxicoZumpahuacán</v>
          </cell>
          <cell r="K775" t="str">
            <v>15119</v>
          </cell>
        </row>
        <row r="776">
          <cell r="J776" t="str">
            <v>MéxicoZumpango</v>
          </cell>
          <cell r="K776" t="str">
            <v>15120</v>
          </cell>
        </row>
        <row r="777">
          <cell r="J777" t="str">
            <v>MéxicoCuautitlán Izcalli</v>
          </cell>
          <cell r="K777" t="str">
            <v>15121</v>
          </cell>
        </row>
        <row r="778">
          <cell r="J778" t="str">
            <v>MéxicoValle de Chalco Solidaridad</v>
          </cell>
          <cell r="K778" t="str">
            <v>15122</v>
          </cell>
        </row>
        <row r="779">
          <cell r="J779" t="str">
            <v>MéxicoLuvianos</v>
          </cell>
          <cell r="K779" t="str">
            <v>15123</v>
          </cell>
        </row>
        <row r="780">
          <cell r="J780" t="str">
            <v>MéxicoSan José del Rincón</v>
          </cell>
          <cell r="K780" t="str">
            <v>15124</v>
          </cell>
        </row>
        <row r="781">
          <cell r="J781" t="str">
            <v>MéxicoTonanitla</v>
          </cell>
          <cell r="K781" t="str">
            <v>15125</v>
          </cell>
        </row>
        <row r="782">
          <cell r="J782" t="str">
            <v>Michoacán de OcampoAcuitzio</v>
          </cell>
          <cell r="K782" t="str">
            <v>16001</v>
          </cell>
        </row>
        <row r="783">
          <cell r="J783" t="str">
            <v>Michoacán de OcampoAguililla</v>
          </cell>
          <cell r="K783" t="str">
            <v>16002</v>
          </cell>
        </row>
        <row r="784">
          <cell r="J784" t="str">
            <v>Michoacán de OcampoÁlvaro Obregón</v>
          </cell>
          <cell r="K784" t="str">
            <v>16003</v>
          </cell>
        </row>
        <row r="785">
          <cell r="J785" t="str">
            <v>Michoacán de OcampoAngamacutiro</v>
          </cell>
          <cell r="K785" t="str">
            <v>16004</v>
          </cell>
        </row>
        <row r="786">
          <cell r="J786" t="str">
            <v>Michoacán de OcampoAngangueo</v>
          </cell>
          <cell r="K786" t="str">
            <v>16005</v>
          </cell>
        </row>
        <row r="787">
          <cell r="J787" t="str">
            <v>Michoacán de OcampoApatzingán</v>
          </cell>
          <cell r="K787" t="str">
            <v>16006</v>
          </cell>
        </row>
        <row r="788">
          <cell r="J788" t="str">
            <v>Michoacán de OcampoAporo</v>
          </cell>
          <cell r="K788" t="str">
            <v>16007</v>
          </cell>
        </row>
        <row r="789">
          <cell r="J789" t="str">
            <v>Michoacán de OcampoAquila</v>
          </cell>
          <cell r="K789" t="str">
            <v>16008</v>
          </cell>
        </row>
        <row r="790">
          <cell r="J790" t="str">
            <v>Michoacán de OcampoArio</v>
          </cell>
          <cell r="K790" t="str">
            <v>16009</v>
          </cell>
        </row>
        <row r="791">
          <cell r="J791" t="str">
            <v>Michoacán de OcampoArteaga</v>
          </cell>
          <cell r="K791" t="str">
            <v>16010</v>
          </cell>
        </row>
        <row r="792">
          <cell r="J792" t="str">
            <v>Michoacán de OcampoBriseñas</v>
          </cell>
          <cell r="K792" t="str">
            <v>16011</v>
          </cell>
        </row>
        <row r="793">
          <cell r="J793" t="str">
            <v>Michoacán de OcampoBuenavista</v>
          </cell>
          <cell r="K793" t="str">
            <v>16012</v>
          </cell>
        </row>
        <row r="794">
          <cell r="J794" t="str">
            <v>Michoacán de OcampoCarácuaro</v>
          </cell>
          <cell r="K794" t="str">
            <v>16013</v>
          </cell>
        </row>
        <row r="795">
          <cell r="J795" t="str">
            <v>Michoacán de OcampoCoahuayana</v>
          </cell>
          <cell r="K795" t="str">
            <v>16014</v>
          </cell>
        </row>
        <row r="796">
          <cell r="J796" t="str">
            <v>Michoacán de OcampoCoalcomán de Vázquez Pallares</v>
          </cell>
          <cell r="K796" t="str">
            <v>16015</v>
          </cell>
        </row>
        <row r="797">
          <cell r="J797" t="str">
            <v>Michoacán de OcampoCoeneo</v>
          </cell>
          <cell r="K797" t="str">
            <v>16016</v>
          </cell>
        </row>
        <row r="798">
          <cell r="J798" t="str">
            <v>Michoacán de OcampoContepec</v>
          </cell>
          <cell r="K798" t="str">
            <v>16017</v>
          </cell>
        </row>
        <row r="799">
          <cell r="J799" t="str">
            <v>Michoacán de OcampoCopándaro</v>
          </cell>
          <cell r="K799" t="str">
            <v>16018</v>
          </cell>
        </row>
        <row r="800">
          <cell r="J800" t="str">
            <v>Michoacán de OcampoCotija</v>
          </cell>
          <cell r="K800" t="str">
            <v>16019</v>
          </cell>
        </row>
        <row r="801">
          <cell r="J801" t="str">
            <v>Michoacán de OcampoCuitzeo</v>
          </cell>
          <cell r="K801" t="str">
            <v>16020</v>
          </cell>
        </row>
        <row r="802">
          <cell r="J802" t="str">
            <v>Michoacán de OcampoCharapan</v>
          </cell>
          <cell r="K802" t="str">
            <v>16021</v>
          </cell>
        </row>
        <row r="803">
          <cell r="J803" t="str">
            <v>Michoacán de OcampoCharo</v>
          </cell>
          <cell r="K803" t="str">
            <v>16022</v>
          </cell>
        </row>
        <row r="804">
          <cell r="J804" t="str">
            <v>Michoacán de OcampoChavinda</v>
          </cell>
          <cell r="K804" t="str">
            <v>16023</v>
          </cell>
        </row>
        <row r="805">
          <cell r="J805" t="str">
            <v>Michoacán de OcampoCherán</v>
          </cell>
          <cell r="K805" t="str">
            <v>16024</v>
          </cell>
        </row>
        <row r="806">
          <cell r="J806" t="str">
            <v>Michoacán de OcampoChilchota</v>
          </cell>
          <cell r="K806" t="str">
            <v>16025</v>
          </cell>
        </row>
        <row r="807">
          <cell r="J807" t="str">
            <v>Michoacán de OcampoChinicuila</v>
          </cell>
          <cell r="K807" t="str">
            <v>16026</v>
          </cell>
        </row>
        <row r="808">
          <cell r="J808" t="str">
            <v>Michoacán de OcampoChucándiro</v>
          </cell>
          <cell r="K808" t="str">
            <v>16027</v>
          </cell>
        </row>
        <row r="809">
          <cell r="J809" t="str">
            <v>Michoacán de OcampoChurintzio</v>
          </cell>
          <cell r="K809" t="str">
            <v>16028</v>
          </cell>
        </row>
        <row r="810">
          <cell r="J810" t="str">
            <v>Michoacán de OcampoChurumuco</v>
          </cell>
          <cell r="K810" t="str">
            <v>16029</v>
          </cell>
        </row>
        <row r="811">
          <cell r="J811" t="str">
            <v>Michoacán de OcampoEcuandureo</v>
          </cell>
          <cell r="K811" t="str">
            <v>16030</v>
          </cell>
        </row>
        <row r="812">
          <cell r="J812" t="str">
            <v>Michoacán de OcampoEpitacio Huerta</v>
          </cell>
          <cell r="K812" t="str">
            <v>16031</v>
          </cell>
        </row>
        <row r="813">
          <cell r="J813" t="str">
            <v>Michoacán de OcampoErongarícuaro</v>
          </cell>
          <cell r="K813" t="str">
            <v>16032</v>
          </cell>
        </row>
        <row r="814">
          <cell r="J814" t="str">
            <v>Michoacán de OcampoGabriel Zamora</v>
          </cell>
          <cell r="K814" t="str">
            <v>16033</v>
          </cell>
        </row>
        <row r="815">
          <cell r="J815" t="str">
            <v>Michoacán de OcampoHidalgo</v>
          </cell>
          <cell r="K815" t="str">
            <v>16034</v>
          </cell>
        </row>
        <row r="816">
          <cell r="J816" t="str">
            <v>Michoacán de OcampoLa Huacana</v>
          </cell>
          <cell r="K816" t="str">
            <v>16035</v>
          </cell>
        </row>
        <row r="817">
          <cell r="J817" t="str">
            <v>Michoacán de OcampoHuandacareo</v>
          </cell>
          <cell r="K817" t="str">
            <v>16036</v>
          </cell>
        </row>
        <row r="818">
          <cell r="J818" t="str">
            <v>Michoacán de OcampoHuaniqueo</v>
          </cell>
          <cell r="K818" t="str">
            <v>16037</v>
          </cell>
        </row>
        <row r="819">
          <cell r="J819" t="str">
            <v>Michoacán de OcampoHuetamo</v>
          </cell>
          <cell r="K819" t="str">
            <v>16038</v>
          </cell>
        </row>
        <row r="820">
          <cell r="J820" t="str">
            <v>Michoacán de OcampoHuiramba</v>
          </cell>
          <cell r="K820" t="str">
            <v>16039</v>
          </cell>
        </row>
        <row r="821">
          <cell r="J821" t="str">
            <v>Michoacán de OcampoIndaparapeo</v>
          </cell>
          <cell r="K821" t="str">
            <v>16040</v>
          </cell>
        </row>
        <row r="822">
          <cell r="J822" t="str">
            <v>Michoacán de OcampoIrimbo</v>
          </cell>
          <cell r="K822" t="str">
            <v>16041</v>
          </cell>
        </row>
        <row r="823">
          <cell r="J823" t="str">
            <v>Michoacán de OcampoIxtlán</v>
          </cell>
          <cell r="K823" t="str">
            <v>16042</v>
          </cell>
        </row>
        <row r="824">
          <cell r="J824" t="str">
            <v>Michoacán de OcampoJacona</v>
          </cell>
          <cell r="K824" t="str">
            <v>16043</v>
          </cell>
        </row>
        <row r="825">
          <cell r="J825" t="str">
            <v>Michoacán de OcampoJiménez</v>
          </cell>
          <cell r="K825" t="str">
            <v>16044</v>
          </cell>
        </row>
        <row r="826">
          <cell r="J826" t="str">
            <v>Michoacán de OcampoJiquilpan</v>
          </cell>
          <cell r="K826" t="str">
            <v>16045</v>
          </cell>
        </row>
        <row r="827">
          <cell r="J827" t="str">
            <v>Michoacán de OcampoJuárez</v>
          </cell>
          <cell r="K827" t="str">
            <v>16046</v>
          </cell>
        </row>
        <row r="828">
          <cell r="J828" t="str">
            <v>Michoacán de OcampoJungapeo</v>
          </cell>
          <cell r="K828" t="str">
            <v>16047</v>
          </cell>
        </row>
        <row r="829">
          <cell r="J829" t="str">
            <v>Michoacán de OcampoLagunillas</v>
          </cell>
          <cell r="K829" t="str">
            <v>16048</v>
          </cell>
        </row>
        <row r="830">
          <cell r="J830" t="str">
            <v>Michoacán de OcampoMadero</v>
          </cell>
          <cell r="K830" t="str">
            <v>16049</v>
          </cell>
        </row>
        <row r="831">
          <cell r="J831" t="str">
            <v>Michoacán de OcampoMaravatío</v>
          </cell>
          <cell r="K831" t="str">
            <v>16050</v>
          </cell>
        </row>
        <row r="832">
          <cell r="J832" t="str">
            <v>Michoacán de OcampoMarcos Castellanos</v>
          </cell>
          <cell r="K832" t="str">
            <v>16051</v>
          </cell>
        </row>
        <row r="833">
          <cell r="J833" t="str">
            <v>Michoacán de OcampoLázaro Cárdenas</v>
          </cell>
          <cell r="K833" t="str">
            <v>16052</v>
          </cell>
        </row>
        <row r="834">
          <cell r="J834" t="str">
            <v>Michoacán de OcampoMorelia</v>
          </cell>
          <cell r="K834" t="str">
            <v>16053</v>
          </cell>
        </row>
        <row r="835">
          <cell r="J835" t="str">
            <v>Michoacán de OcampoMorelos</v>
          </cell>
          <cell r="K835" t="str">
            <v>16054</v>
          </cell>
        </row>
        <row r="836">
          <cell r="J836" t="str">
            <v>Michoacán de OcampoMúgica</v>
          </cell>
          <cell r="K836" t="str">
            <v>16055</v>
          </cell>
        </row>
        <row r="837">
          <cell r="J837" t="str">
            <v>Michoacán de OcampoNahuatzen</v>
          </cell>
          <cell r="K837" t="str">
            <v>16056</v>
          </cell>
        </row>
        <row r="838">
          <cell r="J838" t="str">
            <v>Michoacán de OcampoNocupétaro</v>
          </cell>
          <cell r="K838" t="str">
            <v>16057</v>
          </cell>
        </row>
        <row r="839">
          <cell r="J839" t="str">
            <v>Michoacán de OcampoNuevo Parangaricutiro</v>
          </cell>
          <cell r="K839" t="str">
            <v>16058</v>
          </cell>
        </row>
        <row r="840">
          <cell r="J840" t="str">
            <v>Michoacán de OcampoNuevo Urecho</v>
          </cell>
          <cell r="K840" t="str">
            <v>16059</v>
          </cell>
        </row>
        <row r="841">
          <cell r="J841" t="str">
            <v>Michoacán de OcampoNumarán</v>
          </cell>
          <cell r="K841" t="str">
            <v>16060</v>
          </cell>
        </row>
        <row r="842">
          <cell r="J842" t="str">
            <v>Michoacán de OcampoOcampo</v>
          </cell>
          <cell r="K842" t="str">
            <v>16061</v>
          </cell>
        </row>
        <row r="843">
          <cell r="J843" t="str">
            <v>Michoacán de OcampoPajacuarán</v>
          </cell>
          <cell r="K843" t="str">
            <v>16062</v>
          </cell>
        </row>
        <row r="844">
          <cell r="J844" t="str">
            <v>Michoacán de OcampoPanindícuaro</v>
          </cell>
          <cell r="K844" t="str">
            <v>16063</v>
          </cell>
        </row>
        <row r="845">
          <cell r="J845" t="str">
            <v>Michoacán de OcampoParácuaro</v>
          </cell>
          <cell r="K845" t="str">
            <v>16064</v>
          </cell>
        </row>
        <row r="846">
          <cell r="J846" t="str">
            <v>Michoacán de OcampoParacho</v>
          </cell>
          <cell r="K846" t="str">
            <v>16065</v>
          </cell>
        </row>
        <row r="847">
          <cell r="J847" t="str">
            <v>Michoacán de OcampoPátzcuaro</v>
          </cell>
          <cell r="K847" t="str">
            <v>16066</v>
          </cell>
        </row>
        <row r="848">
          <cell r="J848" t="str">
            <v>Michoacán de OcampoPenjamillo</v>
          </cell>
          <cell r="K848" t="str">
            <v>16067</v>
          </cell>
        </row>
        <row r="849">
          <cell r="J849" t="str">
            <v>Michoacán de OcampoPeribán</v>
          </cell>
          <cell r="K849" t="str">
            <v>16068</v>
          </cell>
        </row>
        <row r="850">
          <cell r="J850" t="str">
            <v>Michoacán de OcampoLa Piedad</v>
          </cell>
          <cell r="K850" t="str">
            <v>16069</v>
          </cell>
        </row>
        <row r="851">
          <cell r="J851" t="str">
            <v>Michoacán de OcampoPurépero</v>
          </cell>
          <cell r="K851" t="str">
            <v>16070</v>
          </cell>
        </row>
        <row r="852">
          <cell r="J852" t="str">
            <v>Michoacán de OcampoPuruándiro</v>
          </cell>
          <cell r="K852" t="str">
            <v>16071</v>
          </cell>
        </row>
        <row r="853">
          <cell r="J853" t="str">
            <v>Michoacán de OcampoQueréndaro</v>
          </cell>
          <cell r="K853" t="str">
            <v>16072</v>
          </cell>
        </row>
        <row r="854">
          <cell r="J854" t="str">
            <v>Michoacán de OcampoQuiroga</v>
          </cell>
          <cell r="K854" t="str">
            <v>16073</v>
          </cell>
        </row>
        <row r="855">
          <cell r="J855" t="str">
            <v>Michoacán de OcampoCojumatlán de Régules</v>
          </cell>
          <cell r="K855" t="str">
            <v>16074</v>
          </cell>
        </row>
        <row r="856">
          <cell r="J856" t="str">
            <v>Michoacán de OcampoLos Reyes</v>
          </cell>
          <cell r="K856" t="str">
            <v>16075</v>
          </cell>
        </row>
        <row r="857">
          <cell r="J857" t="str">
            <v>Michoacán de OcampoSahuayo</v>
          </cell>
          <cell r="K857" t="str">
            <v>16076</v>
          </cell>
        </row>
        <row r="858">
          <cell r="J858" t="str">
            <v>Michoacán de OcampoSan Lucas</v>
          </cell>
          <cell r="K858" t="str">
            <v>16077</v>
          </cell>
        </row>
        <row r="859">
          <cell r="J859" t="str">
            <v>Michoacán de OcampoSanta Ana Maya</v>
          </cell>
          <cell r="K859" t="str">
            <v>16078</v>
          </cell>
        </row>
        <row r="860">
          <cell r="J860" t="str">
            <v>Michoacán de OcampoSalvador Escalante</v>
          </cell>
          <cell r="K860" t="str">
            <v>16079</v>
          </cell>
        </row>
        <row r="861">
          <cell r="J861" t="str">
            <v>Michoacán de OcampoSenguio</v>
          </cell>
          <cell r="K861" t="str">
            <v>16080</v>
          </cell>
        </row>
        <row r="862">
          <cell r="J862" t="str">
            <v>Michoacán de OcampoSusupuato</v>
          </cell>
          <cell r="K862" t="str">
            <v>16081</v>
          </cell>
        </row>
        <row r="863">
          <cell r="J863" t="str">
            <v>Michoacán de OcampoTacámbaro</v>
          </cell>
          <cell r="K863" t="str">
            <v>16082</v>
          </cell>
        </row>
        <row r="864">
          <cell r="J864" t="str">
            <v>Michoacán de OcampoTancítaro</v>
          </cell>
          <cell r="K864" t="str">
            <v>16083</v>
          </cell>
        </row>
        <row r="865">
          <cell r="J865" t="str">
            <v>Michoacán de OcampoTangamandapio</v>
          </cell>
          <cell r="K865" t="str">
            <v>16084</v>
          </cell>
        </row>
        <row r="866">
          <cell r="J866" t="str">
            <v>Michoacán de OcampoTangancícuaro</v>
          </cell>
          <cell r="K866" t="str">
            <v>16085</v>
          </cell>
        </row>
        <row r="867">
          <cell r="J867" t="str">
            <v>Michoacán de OcampoTanhuato</v>
          </cell>
          <cell r="K867" t="str">
            <v>16086</v>
          </cell>
        </row>
        <row r="868">
          <cell r="J868" t="str">
            <v>Michoacán de OcampoTaretan</v>
          </cell>
          <cell r="K868" t="str">
            <v>16087</v>
          </cell>
        </row>
        <row r="869">
          <cell r="J869" t="str">
            <v>Michoacán de OcampoTarímbaro</v>
          </cell>
          <cell r="K869" t="str">
            <v>16088</v>
          </cell>
        </row>
        <row r="870">
          <cell r="J870" t="str">
            <v>Michoacán de OcampoTepalcatepec</v>
          </cell>
          <cell r="K870" t="str">
            <v>16089</v>
          </cell>
        </row>
        <row r="871">
          <cell r="J871" t="str">
            <v>Michoacán de OcampoTingambato</v>
          </cell>
          <cell r="K871" t="str">
            <v>16090</v>
          </cell>
        </row>
        <row r="872">
          <cell r="J872" t="str">
            <v>Michoacán de OcampoTingüindín</v>
          </cell>
          <cell r="K872" t="str">
            <v>16091</v>
          </cell>
        </row>
        <row r="873">
          <cell r="J873" t="str">
            <v>Michoacán de OcampoTiquicheo de Nicolás Romero</v>
          </cell>
          <cell r="K873" t="str">
            <v>16092</v>
          </cell>
        </row>
        <row r="874">
          <cell r="J874" t="str">
            <v>Michoacán de OcampoTlalpujahua</v>
          </cell>
          <cell r="K874" t="str">
            <v>16093</v>
          </cell>
        </row>
        <row r="875">
          <cell r="J875" t="str">
            <v>Michoacán de OcampoTlazazalca</v>
          </cell>
          <cell r="K875" t="str">
            <v>16094</v>
          </cell>
        </row>
        <row r="876">
          <cell r="J876" t="str">
            <v>Michoacán de OcampoTocumbo</v>
          </cell>
          <cell r="K876" t="str">
            <v>16095</v>
          </cell>
        </row>
        <row r="877">
          <cell r="J877" t="str">
            <v>Michoacán de OcampoTumbiscatío</v>
          </cell>
          <cell r="K877" t="str">
            <v>16096</v>
          </cell>
        </row>
        <row r="878">
          <cell r="J878" t="str">
            <v>Michoacán de OcampoTuricato</v>
          </cell>
          <cell r="K878" t="str">
            <v>16097</v>
          </cell>
        </row>
        <row r="879">
          <cell r="J879" t="str">
            <v>Michoacán de OcampoTuxpan</v>
          </cell>
          <cell r="K879" t="str">
            <v>16098</v>
          </cell>
        </row>
        <row r="880">
          <cell r="J880" t="str">
            <v>Michoacán de OcampoTuzantla</v>
          </cell>
          <cell r="K880" t="str">
            <v>16099</v>
          </cell>
        </row>
        <row r="881">
          <cell r="J881" t="str">
            <v>Michoacán de OcampoTzintzuntzan</v>
          </cell>
          <cell r="K881" t="str">
            <v>16100</v>
          </cell>
        </row>
        <row r="882">
          <cell r="J882" t="str">
            <v>Michoacán de OcampoTzitzio</v>
          </cell>
          <cell r="K882" t="str">
            <v>16101</v>
          </cell>
        </row>
        <row r="883">
          <cell r="J883" t="str">
            <v>Michoacán de OcampoUruapan</v>
          </cell>
          <cell r="K883" t="str">
            <v>16102</v>
          </cell>
        </row>
        <row r="884">
          <cell r="J884" t="str">
            <v>Michoacán de OcampoVenustiano Carranza</v>
          </cell>
          <cell r="K884" t="str">
            <v>16103</v>
          </cell>
        </row>
        <row r="885">
          <cell r="J885" t="str">
            <v>Michoacán de OcampoVillamar</v>
          </cell>
          <cell r="K885" t="str">
            <v>16104</v>
          </cell>
        </row>
        <row r="886">
          <cell r="J886" t="str">
            <v>Michoacán de OcampoVista Hermosa</v>
          </cell>
          <cell r="K886" t="str">
            <v>16105</v>
          </cell>
        </row>
        <row r="887">
          <cell r="J887" t="str">
            <v>Michoacán de OcampoYurécuaro</v>
          </cell>
          <cell r="K887" t="str">
            <v>16106</v>
          </cell>
        </row>
        <row r="888">
          <cell r="J888" t="str">
            <v>Michoacán de OcampoZacapu</v>
          </cell>
          <cell r="K888" t="str">
            <v>16107</v>
          </cell>
        </row>
        <row r="889">
          <cell r="J889" t="str">
            <v>Michoacán de OcampoZamora</v>
          </cell>
          <cell r="K889" t="str">
            <v>16108</v>
          </cell>
        </row>
        <row r="890">
          <cell r="J890" t="str">
            <v>Michoacán de OcampoZináparo</v>
          </cell>
          <cell r="K890" t="str">
            <v>16109</v>
          </cell>
        </row>
        <row r="891">
          <cell r="J891" t="str">
            <v>Michoacán de OcampoZinapécuaro</v>
          </cell>
          <cell r="K891" t="str">
            <v>16110</v>
          </cell>
        </row>
        <row r="892">
          <cell r="J892" t="str">
            <v>Michoacán de OcampoZiracuaretiro</v>
          </cell>
          <cell r="K892" t="str">
            <v>16111</v>
          </cell>
        </row>
        <row r="893">
          <cell r="J893" t="str">
            <v>Michoacán de OcampoZitácuaro</v>
          </cell>
          <cell r="K893" t="str">
            <v>16112</v>
          </cell>
        </row>
        <row r="894">
          <cell r="J894" t="str">
            <v>Michoacán de OcampoJosé Sixto Verduzco</v>
          </cell>
          <cell r="K894" t="str">
            <v>16113</v>
          </cell>
        </row>
        <row r="895">
          <cell r="J895" t="str">
            <v>MorelosAmacuzac</v>
          </cell>
          <cell r="K895" t="str">
            <v>17001</v>
          </cell>
        </row>
        <row r="896">
          <cell r="J896" t="str">
            <v>MorelosAtlatlahucan</v>
          </cell>
          <cell r="K896" t="str">
            <v>17002</v>
          </cell>
        </row>
        <row r="897">
          <cell r="J897" t="str">
            <v>MorelosAxochiapan</v>
          </cell>
          <cell r="K897" t="str">
            <v>17003</v>
          </cell>
        </row>
        <row r="898">
          <cell r="J898" t="str">
            <v>MorelosAyala</v>
          </cell>
          <cell r="K898" t="str">
            <v>17004</v>
          </cell>
        </row>
        <row r="899">
          <cell r="J899" t="str">
            <v>MorelosCoatlán del Río</v>
          </cell>
          <cell r="K899" t="str">
            <v>17005</v>
          </cell>
        </row>
        <row r="900">
          <cell r="J900" t="str">
            <v>MorelosCuautla</v>
          </cell>
          <cell r="K900" t="str">
            <v>17006</v>
          </cell>
        </row>
        <row r="901">
          <cell r="J901" t="str">
            <v>MorelosCuernavaca</v>
          </cell>
          <cell r="K901" t="str">
            <v>17007</v>
          </cell>
        </row>
        <row r="902">
          <cell r="J902" t="str">
            <v>MorelosEmiliano Zapata</v>
          </cell>
          <cell r="K902" t="str">
            <v>17008</v>
          </cell>
        </row>
        <row r="903">
          <cell r="J903" t="str">
            <v>MorelosHuitzilac</v>
          </cell>
          <cell r="K903" t="str">
            <v>17009</v>
          </cell>
        </row>
        <row r="904">
          <cell r="J904" t="str">
            <v>MorelosJantetelco</v>
          </cell>
          <cell r="K904" t="str">
            <v>17010</v>
          </cell>
        </row>
        <row r="905">
          <cell r="J905" t="str">
            <v>MorelosJiutepec</v>
          </cell>
          <cell r="K905" t="str">
            <v>17011</v>
          </cell>
        </row>
        <row r="906">
          <cell r="J906" t="str">
            <v>MorelosJojutla</v>
          </cell>
          <cell r="K906" t="str">
            <v>17012</v>
          </cell>
        </row>
        <row r="907">
          <cell r="J907" t="str">
            <v>MorelosJonacatepec</v>
          </cell>
          <cell r="K907" t="str">
            <v>17013</v>
          </cell>
        </row>
        <row r="908">
          <cell r="J908" t="str">
            <v>MorelosMazatepec</v>
          </cell>
          <cell r="K908" t="str">
            <v>17014</v>
          </cell>
        </row>
        <row r="909">
          <cell r="J909" t="str">
            <v>MorelosMiacatlán</v>
          </cell>
          <cell r="K909" t="str">
            <v>17015</v>
          </cell>
        </row>
        <row r="910">
          <cell r="J910" t="str">
            <v>MorelosOcuituco</v>
          </cell>
          <cell r="K910" t="str">
            <v>17016</v>
          </cell>
        </row>
        <row r="911">
          <cell r="J911" t="str">
            <v>MorelosPuente de Ixtla</v>
          </cell>
          <cell r="K911" t="str">
            <v>17017</v>
          </cell>
        </row>
        <row r="912">
          <cell r="J912" t="str">
            <v>MorelosTemixco</v>
          </cell>
          <cell r="K912" t="str">
            <v>17018</v>
          </cell>
        </row>
        <row r="913">
          <cell r="J913" t="str">
            <v>MorelosTepalcingo</v>
          </cell>
          <cell r="K913" t="str">
            <v>17019</v>
          </cell>
        </row>
        <row r="914">
          <cell r="J914" t="str">
            <v>MorelosTepoztlán</v>
          </cell>
          <cell r="K914" t="str">
            <v>17020</v>
          </cell>
        </row>
        <row r="915">
          <cell r="J915" t="str">
            <v>MorelosTetecala</v>
          </cell>
          <cell r="K915" t="str">
            <v>17021</v>
          </cell>
        </row>
        <row r="916">
          <cell r="J916" t="str">
            <v>MorelosTetela del Volcán</v>
          </cell>
          <cell r="K916" t="str">
            <v>17022</v>
          </cell>
        </row>
        <row r="917">
          <cell r="J917" t="str">
            <v>MorelosTlalnepantla</v>
          </cell>
          <cell r="K917" t="str">
            <v>17023</v>
          </cell>
        </row>
        <row r="918">
          <cell r="J918" t="str">
            <v>MorelosTlaltizapán de Zapata</v>
          </cell>
          <cell r="K918" t="str">
            <v>17024</v>
          </cell>
        </row>
        <row r="919">
          <cell r="J919" t="str">
            <v>MorelosTlaquiltenango</v>
          </cell>
          <cell r="K919" t="str">
            <v>17025</v>
          </cell>
        </row>
        <row r="920">
          <cell r="J920" t="str">
            <v>MorelosTlayacapan</v>
          </cell>
          <cell r="K920" t="str">
            <v>17026</v>
          </cell>
        </row>
        <row r="921">
          <cell r="J921" t="str">
            <v>MorelosTotolapan</v>
          </cell>
          <cell r="K921" t="str">
            <v>17027</v>
          </cell>
        </row>
        <row r="922">
          <cell r="J922" t="str">
            <v>MorelosXochitepec</v>
          </cell>
          <cell r="K922" t="str">
            <v>17028</v>
          </cell>
        </row>
        <row r="923">
          <cell r="J923" t="str">
            <v>MorelosYautepec</v>
          </cell>
          <cell r="K923" t="str">
            <v>17029</v>
          </cell>
        </row>
        <row r="924">
          <cell r="J924" t="str">
            <v>MorelosYecapixtla</v>
          </cell>
          <cell r="K924" t="str">
            <v>17030</v>
          </cell>
        </row>
        <row r="925">
          <cell r="J925" t="str">
            <v>MorelosZacatepec</v>
          </cell>
          <cell r="K925" t="str">
            <v>17031</v>
          </cell>
        </row>
        <row r="926">
          <cell r="J926" t="str">
            <v>MorelosZacualpan de Amilpas</v>
          </cell>
          <cell r="K926" t="str">
            <v>17032</v>
          </cell>
        </row>
        <row r="927">
          <cell r="J927" t="str">
            <v>MorelosTemoac</v>
          </cell>
          <cell r="K927" t="str">
            <v>17033</v>
          </cell>
        </row>
        <row r="928">
          <cell r="J928" t="str">
            <v>NayaritAcaponeta</v>
          </cell>
          <cell r="K928" t="str">
            <v>18001</v>
          </cell>
        </row>
        <row r="929">
          <cell r="J929" t="str">
            <v>NayaritAhuacatlán</v>
          </cell>
          <cell r="K929" t="str">
            <v>18002</v>
          </cell>
        </row>
        <row r="930">
          <cell r="J930" t="str">
            <v>NayaritAmatlán de Cañas</v>
          </cell>
          <cell r="K930" t="str">
            <v>18003</v>
          </cell>
        </row>
        <row r="931">
          <cell r="J931" t="str">
            <v>NayaritCompostela</v>
          </cell>
          <cell r="K931" t="str">
            <v>18004</v>
          </cell>
        </row>
        <row r="932">
          <cell r="J932" t="str">
            <v>NayaritHuajicori</v>
          </cell>
          <cell r="K932" t="str">
            <v>18005</v>
          </cell>
        </row>
        <row r="933">
          <cell r="J933" t="str">
            <v>NayaritIxtlán del Río</v>
          </cell>
          <cell r="K933" t="str">
            <v>18006</v>
          </cell>
        </row>
        <row r="934">
          <cell r="J934" t="str">
            <v>NayaritJala</v>
          </cell>
          <cell r="K934" t="str">
            <v>18007</v>
          </cell>
        </row>
        <row r="935">
          <cell r="J935" t="str">
            <v>NayaritXalisco</v>
          </cell>
          <cell r="K935" t="str">
            <v>18008</v>
          </cell>
        </row>
        <row r="936">
          <cell r="J936" t="str">
            <v>NayaritDel Nayar</v>
          </cell>
          <cell r="K936" t="str">
            <v>18009</v>
          </cell>
        </row>
        <row r="937">
          <cell r="J937" t="str">
            <v>NayaritRosamorada</v>
          </cell>
          <cell r="K937" t="str">
            <v>18010</v>
          </cell>
        </row>
        <row r="938">
          <cell r="J938" t="str">
            <v>NayaritRuíz</v>
          </cell>
          <cell r="K938" t="str">
            <v>18011</v>
          </cell>
        </row>
        <row r="939">
          <cell r="J939" t="str">
            <v>NayaritSan Blas</v>
          </cell>
          <cell r="K939" t="str">
            <v>18012</v>
          </cell>
        </row>
        <row r="940">
          <cell r="J940" t="str">
            <v>NayaritSan Pedro Lagunillas</v>
          </cell>
          <cell r="K940" t="str">
            <v>18013</v>
          </cell>
        </row>
        <row r="941">
          <cell r="J941" t="str">
            <v>NayaritSanta María del Oro</v>
          </cell>
          <cell r="K941" t="str">
            <v>18014</v>
          </cell>
        </row>
        <row r="942">
          <cell r="J942" t="str">
            <v>NayaritSantiago Ixcuintla</v>
          </cell>
          <cell r="K942" t="str">
            <v>18015</v>
          </cell>
        </row>
        <row r="943">
          <cell r="J943" t="str">
            <v>NayaritTecuala</v>
          </cell>
          <cell r="K943" t="str">
            <v>18016</v>
          </cell>
        </row>
        <row r="944">
          <cell r="J944" t="str">
            <v>NayaritTepic</v>
          </cell>
          <cell r="K944" t="str">
            <v>18017</v>
          </cell>
        </row>
        <row r="945">
          <cell r="J945" t="str">
            <v>NayaritTuxpan</v>
          </cell>
          <cell r="K945" t="str">
            <v>18018</v>
          </cell>
        </row>
        <row r="946">
          <cell r="J946" t="str">
            <v>NayaritLa Yesca</v>
          </cell>
          <cell r="K946" t="str">
            <v>18019</v>
          </cell>
        </row>
        <row r="947">
          <cell r="J947" t="str">
            <v>NayaritBahía de Banderas</v>
          </cell>
          <cell r="K947" t="str">
            <v>18020</v>
          </cell>
        </row>
        <row r="948">
          <cell r="J948" t="str">
            <v>Nuevo LeónAbasolo</v>
          </cell>
          <cell r="K948" t="str">
            <v>19001</v>
          </cell>
        </row>
        <row r="949">
          <cell r="J949" t="str">
            <v>Nuevo LeónAgualeguas</v>
          </cell>
          <cell r="K949" t="str">
            <v>19002</v>
          </cell>
        </row>
        <row r="950">
          <cell r="J950" t="str">
            <v>Nuevo LeónLos Aldamas</v>
          </cell>
          <cell r="K950" t="str">
            <v>19003</v>
          </cell>
        </row>
        <row r="951">
          <cell r="J951" t="str">
            <v>Nuevo LeónAllende</v>
          </cell>
          <cell r="K951" t="str">
            <v>19004</v>
          </cell>
        </row>
        <row r="952">
          <cell r="J952" t="str">
            <v>Nuevo LeónAnáhuac</v>
          </cell>
          <cell r="K952" t="str">
            <v>19005</v>
          </cell>
        </row>
        <row r="953">
          <cell r="J953" t="str">
            <v>Nuevo LeónApodaca</v>
          </cell>
          <cell r="K953" t="str">
            <v>19006</v>
          </cell>
        </row>
        <row r="954">
          <cell r="J954" t="str">
            <v>Nuevo LeónAramberri</v>
          </cell>
          <cell r="K954" t="str">
            <v>19007</v>
          </cell>
        </row>
        <row r="955">
          <cell r="J955" t="str">
            <v>Nuevo LeónBustamante</v>
          </cell>
          <cell r="K955" t="str">
            <v>19008</v>
          </cell>
        </row>
        <row r="956">
          <cell r="J956" t="str">
            <v>Nuevo LeónCadereyta Jiménez</v>
          </cell>
          <cell r="K956" t="str">
            <v>19009</v>
          </cell>
        </row>
        <row r="957">
          <cell r="J957" t="str">
            <v>Nuevo LeónEl Carmen</v>
          </cell>
          <cell r="K957" t="str">
            <v>19010</v>
          </cell>
        </row>
        <row r="958">
          <cell r="J958" t="str">
            <v>Nuevo LeónCerralvo</v>
          </cell>
          <cell r="K958" t="str">
            <v>19011</v>
          </cell>
        </row>
        <row r="959">
          <cell r="J959" t="str">
            <v>Nuevo LeónCiénega de Flores</v>
          </cell>
          <cell r="K959" t="str">
            <v>19012</v>
          </cell>
        </row>
        <row r="960">
          <cell r="J960" t="str">
            <v>Nuevo LeónChina</v>
          </cell>
          <cell r="K960" t="str">
            <v>19013</v>
          </cell>
        </row>
        <row r="961">
          <cell r="J961" t="str">
            <v>Nuevo LeónDoctor Arroyo</v>
          </cell>
          <cell r="K961" t="str">
            <v>19014</v>
          </cell>
        </row>
        <row r="962">
          <cell r="J962" t="str">
            <v>Nuevo LeónDoctor Coss</v>
          </cell>
          <cell r="K962" t="str">
            <v>19015</v>
          </cell>
        </row>
        <row r="963">
          <cell r="J963" t="str">
            <v>Nuevo LeónDoctor González</v>
          </cell>
          <cell r="K963" t="str">
            <v>19016</v>
          </cell>
        </row>
        <row r="964">
          <cell r="J964" t="str">
            <v>Nuevo LeónGaleana</v>
          </cell>
          <cell r="K964" t="str">
            <v>19017</v>
          </cell>
        </row>
        <row r="965">
          <cell r="J965" t="str">
            <v>Nuevo LeónGarcía</v>
          </cell>
          <cell r="K965" t="str">
            <v>19018</v>
          </cell>
        </row>
        <row r="966">
          <cell r="J966" t="str">
            <v>Nuevo LeónSan Pedro Garza García</v>
          </cell>
          <cell r="K966" t="str">
            <v>19019</v>
          </cell>
        </row>
        <row r="967">
          <cell r="J967" t="str">
            <v>Nuevo LeónGeneral Bravo</v>
          </cell>
          <cell r="K967" t="str">
            <v>19020</v>
          </cell>
        </row>
        <row r="968">
          <cell r="J968" t="str">
            <v>Nuevo LeónGeneral Escobedo</v>
          </cell>
          <cell r="K968" t="str">
            <v>19021</v>
          </cell>
        </row>
        <row r="969">
          <cell r="J969" t="str">
            <v>Nuevo LeónGeneral Terán</v>
          </cell>
          <cell r="K969" t="str">
            <v>19022</v>
          </cell>
        </row>
        <row r="970">
          <cell r="J970" t="str">
            <v>Nuevo LeónGeneral Treviño</v>
          </cell>
          <cell r="K970" t="str">
            <v>19023</v>
          </cell>
        </row>
        <row r="971">
          <cell r="J971" t="str">
            <v>Nuevo LeónGeneral Zaragoza</v>
          </cell>
          <cell r="K971" t="str">
            <v>19024</v>
          </cell>
        </row>
        <row r="972">
          <cell r="J972" t="str">
            <v>Nuevo LeónGeneral Zuazua</v>
          </cell>
          <cell r="K972" t="str">
            <v>19025</v>
          </cell>
        </row>
        <row r="973">
          <cell r="J973" t="str">
            <v>Nuevo LeónGuadalupe</v>
          </cell>
          <cell r="K973" t="str">
            <v>19026</v>
          </cell>
        </row>
        <row r="974">
          <cell r="J974" t="str">
            <v>Nuevo LeónLos Herreras</v>
          </cell>
          <cell r="K974" t="str">
            <v>19027</v>
          </cell>
        </row>
        <row r="975">
          <cell r="J975" t="str">
            <v>Nuevo LeónHigueras</v>
          </cell>
          <cell r="K975" t="str">
            <v>19028</v>
          </cell>
        </row>
        <row r="976">
          <cell r="J976" t="str">
            <v>Nuevo LeónHualahuises</v>
          </cell>
          <cell r="K976" t="str">
            <v>19029</v>
          </cell>
        </row>
        <row r="977">
          <cell r="J977" t="str">
            <v>Nuevo LeónIturbide</v>
          </cell>
          <cell r="K977" t="str">
            <v>19030</v>
          </cell>
        </row>
        <row r="978">
          <cell r="J978" t="str">
            <v>Nuevo LeónJuárez</v>
          </cell>
          <cell r="K978" t="str">
            <v>19031</v>
          </cell>
        </row>
        <row r="979">
          <cell r="J979" t="str">
            <v>Nuevo LeónLampazos de Naranjo</v>
          </cell>
          <cell r="K979" t="str">
            <v>19032</v>
          </cell>
        </row>
        <row r="980">
          <cell r="J980" t="str">
            <v>Nuevo LeónLinares</v>
          </cell>
          <cell r="K980" t="str">
            <v>19033</v>
          </cell>
        </row>
        <row r="981">
          <cell r="J981" t="str">
            <v>Nuevo LeónMarín</v>
          </cell>
          <cell r="K981" t="str">
            <v>19034</v>
          </cell>
        </row>
        <row r="982">
          <cell r="J982" t="str">
            <v>Nuevo LeónMelchor Ocampo</v>
          </cell>
          <cell r="K982" t="str">
            <v>19035</v>
          </cell>
        </row>
        <row r="983">
          <cell r="J983" t="str">
            <v>Nuevo LeónMier y Noriega</v>
          </cell>
          <cell r="K983" t="str">
            <v>19036</v>
          </cell>
        </row>
        <row r="984">
          <cell r="J984" t="str">
            <v>Nuevo LeónMina</v>
          </cell>
          <cell r="K984" t="str">
            <v>19037</v>
          </cell>
        </row>
        <row r="985">
          <cell r="J985" t="str">
            <v>Nuevo LeónMontemorelos</v>
          </cell>
          <cell r="K985" t="str">
            <v>19038</v>
          </cell>
        </row>
        <row r="986">
          <cell r="J986" t="str">
            <v>Nuevo LeónMonterrey</v>
          </cell>
          <cell r="K986" t="str">
            <v>19039</v>
          </cell>
        </row>
        <row r="987">
          <cell r="J987" t="str">
            <v>Nuevo LeónParás</v>
          </cell>
          <cell r="K987" t="str">
            <v>19040</v>
          </cell>
        </row>
        <row r="988">
          <cell r="J988" t="str">
            <v>Nuevo LeónPesquería</v>
          </cell>
          <cell r="K988" t="str">
            <v>19041</v>
          </cell>
        </row>
        <row r="989">
          <cell r="J989" t="str">
            <v>Nuevo LeónLos Ramones</v>
          </cell>
          <cell r="K989" t="str">
            <v>19042</v>
          </cell>
        </row>
        <row r="990">
          <cell r="J990" t="str">
            <v>Nuevo LeónRayones</v>
          </cell>
          <cell r="K990" t="str">
            <v>19043</v>
          </cell>
        </row>
        <row r="991">
          <cell r="J991" t="str">
            <v>Nuevo LeónSabinas Hidalgo</v>
          </cell>
          <cell r="K991" t="str">
            <v>19044</v>
          </cell>
        </row>
        <row r="992">
          <cell r="J992" t="str">
            <v>Nuevo LeónSalinas Victoria</v>
          </cell>
          <cell r="K992" t="str">
            <v>19045</v>
          </cell>
        </row>
        <row r="993">
          <cell r="J993" t="str">
            <v>Nuevo LeónSan Nicolás de los Garza</v>
          </cell>
          <cell r="K993" t="str">
            <v>19046</v>
          </cell>
        </row>
        <row r="994">
          <cell r="J994" t="str">
            <v>Nuevo LeónHidalgo</v>
          </cell>
          <cell r="K994" t="str">
            <v>19047</v>
          </cell>
        </row>
        <row r="995">
          <cell r="J995" t="str">
            <v>Nuevo LeónSanta Catarina</v>
          </cell>
          <cell r="K995" t="str">
            <v>19048</v>
          </cell>
        </row>
        <row r="996">
          <cell r="J996" t="str">
            <v>Nuevo LeónSantiago</v>
          </cell>
          <cell r="K996" t="str">
            <v>19049</v>
          </cell>
        </row>
        <row r="997">
          <cell r="J997" t="str">
            <v>Nuevo LeónVallecillo</v>
          </cell>
          <cell r="K997" t="str">
            <v>19050</v>
          </cell>
        </row>
        <row r="998">
          <cell r="J998" t="str">
            <v>Nuevo LeónVillaldama</v>
          </cell>
          <cell r="K998" t="str">
            <v>19051</v>
          </cell>
        </row>
        <row r="999">
          <cell r="J999" t="str">
            <v>OaxacaAbejones</v>
          </cell>
          <cell r="K999" t="str">
            <v>20001</v>
          </cell>
        </row>
        <row r="1000">
          <cell r="J1000" t="str">
            <v>OaxacaAcatlán de Pérez Figueroa</v>
          </cell>
          <cell r="K1000" t="str">
            <v>20002</v>
          </cell>
        </row>
        <row r="1001">
          <cell r="J1001" t="str">
            <v>OaxacaAsunción Cacalotepec</v>
          </cell>
          <cell r="K1001" t="str">
            <v>20003</v>
          </cell>
        </row>
        <row r="1002">
          <cell r="J1002" t="str">
            <v>OaxacaAsunción Cuyotepeji</v>
          </cell>
          <cell r="K1002" t="str">
            <v>20004</v>
          </cell>
        </row>
        <row r="1003">
          <cell r="J1003" t="str">
            <v>OaxacaAsunción Ixtaltepec</v>
          </cell>
          <cell r="K1003" t="str">
            <v>20005</v>
          </cell>
        </row>
        <row r="1004">
          <cell r="J1004" t="str">
            <v>OaxacaAsunción Nochixtlán</v>
          </cell>
          <cell r="K1004" t="str">
            <v>20006</v>
          </cell>
        </row>
        <row r="1005">
          <cell r="J1005" t="str">
            <v>OaxacaAsunción Ocotlán</v>
          </cell>
          <cell r="K1005" t="str">
            <v>20007</v>
          </cell>
        </row>
        <row r="1006">
          <cell r="J1006" t="str">
            <v>OaxacaAsunción Tlacolulita</v>
          </cell>
          <cell r="K1006" t="str">
            <v>20008</v>
          </cell>
        </row>
        <row r="1007">
          <cell r="J1007" t="str">
            <v>OaxacaAyotzintepec</v>
          </cell>
          <cell r="K1007" t="str">
            <v>20009</v>
          </cell>
        </row>
        <row r="1008">
          <cell r="J1008" t="str">
            <v>OaxacaEl Barrio de la Soledad</v>
          </cell>
          <cell r="K1008" t="str">
            <v>20010</v>
          </cell>
        </row>
        <row r="1009">
          <cell r="J1009" t="str">
            <v>OaxacaCalihualá</v>
          </cell>
          <cell r="K1009" t="str">
            <v>20011</v>
          </cell>
        </row>
        <row r="1010">
          <cell r="J1010" t="str">
            <v>OaxacaCandelaria Loxicha</v>
          </cell>
          <cell r="K1010" t="str">
            <v>20012</v>
          </cell>
        </row>
        <row r="1011">
          <cell r="J1011" t="str">
            <v>OaxacaCiénega de Zimatlán</v>
          </cell>
          <cell r="K1011" t="str">
            <v>20013</v>
          </cell>
        </row>
        <row r="1012">
          <cell r="J1012" t="str">
            <v>OaxacaCiudad Ixtepec</v>
          </cell>
          <cell r="K1012" t="str">
            <v>20014</v>
          </cell>
        </row>
        <row r="1013">
          <cell r="J1013" t="str">
            <v>OaxacaCoatecas Altas</v>
          </cell>
          <cell r="K1013" t="str">
            <v>20015</v>
          </cell>
        </row>
        <row r="1014">
          <cell r="J1014" t="str">
            <v>OaxacaCoicoyán de las Flores</v>
          </cell>
          <cell r="K1014" t="str">
            <v>20016</v>
          </cell>
        </row>
        <row r="1015">
          <cell r="J1015" t="str">
            <v>OaxacaLa Compañía</v>
          </cell>
          <cell r="K1015" t="str">
            <v>20017</v>
          </cell>
        </row>
        <row r="1016">
          <cell r="J1016" t="str">
            <v>OaxacaConcepción Buenavista</v>
          </cell>
          <cell r="K1016" t="str">
            <v>20018</v>
          </cell>
        </row>
        <row r="1017">
          <cell r="J1017" t="str">
            <v>OaxacaConcepción Pápalo</v>
          </cell>
          <cell r="K1017" t="str">
            <v>20019</v>
          </cell>
        </row>
        <row r="1018">
          <cell r="J1018" t="str">
            <v>OaxacaConstancia del Rosario</v>
          </cell>
          <cell r="K1018" t="str">
            <v>20020</v>
          </cell>
        </row>
        <row r="1019">
          <cell r="J1019" t="str">
            <v>OaxacaCosolapa</v>
          </cell>
          <cell r="K1019" t="str">
            <v>20021</v>
          </cell>
        </row>
        <row r="1020">
          <cell r="J1020" t="str">
            <v>OaxacaCosoltepec</v>
          </cell>
          <cell r="K1020" t="str">
            <v>20022</v>
          </cell>
        </row>
        <row r="1021">
          <cell r="J1021" t="str">
            <v>OaxacaCuilápam de Guerrero</v>
          </cell>
          <cell r="K1021" t="str">
            <v>20023</v>
          </cell>
        </row>
        <row r="1022">
          <cell r="J1022" t="str">
            <v>OaxacaCuyamecalco Villa de Zaragoza</v>
          </cell>
          <cell r="K1022" t="str">
            <v>20024</v>
          </cell>
        </row>
        <row r="1023">
          <cell r="J1023" t="str">
            <v>OaxacaChahuites</v>
          </cell>
          <cell r="K1023" t="str">
            <v>20025</v>
          </cell>
        </row>
        <row r="1024">
          <cell r="J1024" t="str">
            <v>OaxacaChalcatongo de Hidalgo</v>
          </cell>
          <cell r="K1024" t="str">
            <v>20026</v>
          </cell>
        </row>
        <row r="1025">
          <cell r="J1025" t="str">
            <v>OaxacaChiquihuitlán de Benito Juárez</v>
          </cell>
          <cell r="K1025" t="str">
            <v>20027</v>
          </cell>
        </row>
        <row r="1026">
          <cell r="J1026" t="str">
            <v>OaxacaHeroica Ciudad de Ejutla de Crespo</v>
          </cell>
          <cell r="K1026" t="str">
            <v>20028</v>
          </cell>
        </row>
        <row r="1027">
          <cell r="J1027" t="str">
            <v>OaxacaEloxochitlán de Flores Magón</v>
          </cell>
          <cell r="K1027" t="str">
            <v>20029</v>
          </cell>
        </row>
        <row r="1028">
          <cell r="J1028" t="str">
            <v>OaxacaEl Espinal</v>
          </cell>
          <cell r="K1028" t="str">
            <v>20030</v>
          </cell>
        </row>
        <row r="1029">
          <cell r="J1029" t="str">
            <v>OaxacaTamazulápam del Espíritu Santo</v>
          </cell>
          <cell r="K1029" t="str">
            <v>20031</v>
          </cell>
        </row>
        <row r="1030">
          <cell r="J1030" t="str">
            <v>OaxacaFresnillo de Trujano</v>
          </cell>
          <cell r="K1030" t="str">
            <v>20032</v>
          </cell>
        </row>
        <row r="1031">
          <cell r="J1031" t="str">
            <v>OaxacaGuadalupe Etla</v>
          </cell>
          <cell r="K1031" t="str">
            <v>20033</v>
          </cell>
        </row>
        <row r="1032">
          <cell r="J1032" t="str">
            <v>OaxacaGuadalupe de Ramírez</v>
          </cell>
          <cell r="K1032" t="str">
            <v>20034</v>
          </cell>
        </row>
        <row r="1033">
          <cell r="J1033" t="str">
            <v>OaxacaGuelatao de Juárez</v>
          </cell>
          <cell r="K1033" t="str">
            <v>20035</v>
          </cell>
        </row>
        <row r="1034">
          <cell r="J1034" t="str">
            <v>OaxacaGuevea de Humboldt</v>
          </cell>
          <cell r="K1034" t="str">
            <v>20036</v>
          </cell>
        </row>
        <row r="1035">
          <cell r="J1035" t="str">
            <v>OaxacaMesones Hidalgo</v>
          </cell>
          <cell r="K1035" t="str">
            <v>20037</v>
          </cell>
        </row>
        <row r="1036">
          <cell r="J1036" t="str">
            <v>OaxacaVilla Hidalgo</v>
          </cell>
          <cell r="K1036" t="str">
            <v>20038</v>
          </cell>
        </row>
        <row r="1037">
          <cell r="J1037" t="str">
            <v>OaxacaHeroica Ciudad de Huajuapan de León</v>
          </cell>
          <cell r="K1037" t="str">
            <v>20039</v>
          </cell>
        </row>
        <row r="1038">
          <cell r="J1038" t="str">
            <v>OaxacaHuautepec</v>
          </cell>
          <cell r="K1038" t="str">
            <v>20040</v>
          </cell>
        </row>
        <row r="1039">
          <cell r="J1039" t="str">
            <v>OaxacaHuautla de Jiménez</v>
          </cell>
          <cell r="K1039" t="str">
            <v>20041</v>
          </cell>
        </row>
        <row r="1040">
          <cell r="J1040" t="str">
            <v>OaxacaIxtlán de Juárez</v>
          </cell>
          <cell r="K1040" t="str">
            <v>20042</v>
          </cell>
        </row>
        <row r="1041">
          <cell r="J1041" t="str">
            <v>OaxacaHeroica Ciudad de Juchitán de Zaragoza</v>
          </cell>
          <cell r="K1041" t="str">
            <v>20043</v>
          </cell>
        </row>
        <row r="1042">
          <cell r="J1042" t="str">
            <v>OaxacaLoma Bonita</v>
          </cell>
          <cell r="K1042" t="str">
            <v>20044</v>
          </cell>
        </row>
        <row r="1043">
          <cell r="J1043" t="str">
            <v>OaxacaMagdalena Apasco</v>
          </cell>
          <cell r="K1043" t="str">
            <v>20045</v>
          </cell>
        </row>
        <row r="1044">
          <cell r="J1044" t="str">
            <v>OaxacaMagdalena Jaltepec</v>
          </cell>
          <cell r="K1044" t="str">
            <v>20046</v>
          </cell>
        </row>
        <row r="1045">
          <cell r="J1045" t="str">
            <v>OaxacaSanta Magdalena Jicotlán</v>
          </cell>
          <cell r="K1045" t="str">
            <v>20047</v>
          </cell>
        </row>
        <row r="1046">
          <cell r="J1046" t="str">
            <v>OaxacaMagdalena Mixtepec</v>
          </cell>
          <cell r="K1046" t="str">
            <v>20048</v>
          </cell>
        </row>
        <row r="1047">
          <cell r="J1047" t="str">
            <v>OaxacaMagdalena Ocotlán</v>
          </cell>
          <cell r="K1047" t="str">
            <v>20049</v>
          </cell>
        </row>
        <row r="1048">
          <cell r="J1048" t="str">
            <v>OaxacaMagdalena Peñasco</v>
          </cell>
          <cell r="K1048" t="str">
            <v>20050</v>
          </cell>
        </row>
        <row r="1049">
          <cell r="J1049" t="str">
            <v>OaxacaMagdalena Teitipac</v>
          </cell>
          <cell r="K1049" t="str">
            <v>20051</v>
          </cell>
        </row>
        <row r="1050">
          <cell r="J1050" t="str">
            <v>OaxacaMagdalena Tequisistlán</v>
          </cell>
          <cell r="K1050" t="str">
            <v>20052</v>
          </cell>
        </row>
        <row r="1051">
          <cell r="J1051" t="str">
            <v>OaxacaMagdalena Tlacotepec</v>
          </cell>
          <cell r="K1051" t="str">
            <v>20053</v>
          </cell>
        </row>
        <row r="1052">
          <cell r="J1052" t="str">
            <v>OaxacaMagdalena Zahuatlán</v>
          </cell>
          <cell r="K1052" t="str">
            <v>20054</v>
          </cell>
        </row>
        <row r="1053">
          <cell r="J1053" t="str">
            <v>OaxacaMariscala de Juárez</v>
          </cell>
          <cell r="K1053" t="str">
            <v>20055</v>
          </cell>
        </row>
        <row r="1054">
          <cell r="J1054" t="str">
            <v>OaxacaMártires de Tacubaya</v>
          </cell>
          <cell r="K1054" t="str">
            <v>20056</v>
          </cell>
        </row>
        <row r="1055">
          <cell r="J1055" t="str">
            <v>OaxacaMatías Romero Avendaño</v>
          </cell>
          <cell r="K1055" t="str">
            <v>20057</v>
          </cell>
        </row>
        <row r="1056">
          <cell r="J1056" t="str">
            <v>OaxacaMazatlán Villa de Flores</v>
          </cell>
          <cell r="K1056" t="str">
            <v>20058</v>
          </cell>
        </row>
        <row r="1057">
          <cell r="J1057" t="str">
            <v>OaxacaMiahuatlán de Porfirio Díaz</v>
          </cell>
          <cell r="K1057" t="str">
            <v>20059</v>
          </cell>
        </row>
        <row r="1058">
          <cell r="J1058" t="str">
            <v>OaxacaMixistlán de la Reforma</v>
          </cell>
          <cell r="K1058" t="str">
            <v>20060</v>
          </cell>
        </row>
        <row r="1059">
          <cell r="J1059" t="str">
            <v>OaxacaMonjas</v>
          </cell>
          <cell r="K1059" t="str">
            <v>20061</v>
          </cell>
        </row>
        <row r="1060">
          <cell r="J1060" t="str">
            <v>OaxacaNatividad</v>
          </cell>
          <cell r="K1060" t="str">
            <v>20062</v>
          </cell>
        </row>
        <row r="1061">
          <cell r="J1061" t="str">
            <v>OaxacaNazareno Etla</v>
          </cell>
          <cell r="K1061" t="str">
            <v>20063</v>
          </cell>
        </row>
        <row r="1062">
          <cell r="J1062" t="str">
            <v>OaxacaNejapa de Madero</v>
          </cell>
          <cell r="K1062" t="str">
            <v>20064</v>
          </cell>
        </row>
        <row r="1063">
          <cell r="J1063" t="str">
            <v>OaxacaIxpantepec Nieves</v>
          </cell>
          <cell r="K1063" t="str">
            <v>20065</v>
          </cell>
        </row>
        <row r="1064">
          <cell r="J1064" t="str">
            <v>OaxacaSantiago Niltepec</v>
          </cell>
          <cell r="K1064" t="str">
            <v>20066</v>
          </cell>
        </row>
        <row r="1065">
          <cell r="J1065" t="str">
            <v>OaxacaOaxaca de Juárez</v>
          </cell>
          <cell r="K1065" t="str">
            <v>20067</v>
          </cell>
        </row>
        <row r="1066">
          <cell r="J1066" t="str">
            <v>OaxacaOcotlán de Morelos</v>
          </cell>
          <cell r="K1066" t="str">
            <v>20068</v>
          </cell>
        </row>
        <row r="1067">
          <cell r="J1067" t="str">
            <v>OaxacaLa Pe</v>
          </cell>
          <cell r="K1067" t="str">
            <v>20069</v>
          </cell>
        </row>
        <row r="1068">
          <cell r="J1068" t="str">
            <v>OaxacaPinotepa de Don Luis</v>
          </cell>
          <cell r="K1068" t="str">
            <v>20070</v>
          </cell>
        </row>
        <row r="1069">
          <cell r="J1069" t="str">
            <v>OaxacaPluma Hidalgo</v>
          </cell>
          <cell r="K1069" t="str">
            <v>20071</v>
          </cell>
        </row>
        <row r="1070">
          <cell r="J1070" t="str">
            <v>OaxacaSan José del Progreso</v>
          </cell>
          <cell r="K1070" t="str">
            <v>20072</v>
          </cell>
        </row>
        <row r="1071">
          <cell r="J1071" t="str">
            <v>OaxacaPutla Villa de Guerrero</v>
          </cell>
          <cell r="K1071" t="str">
            <v>20073</v>
          </cell>
        </row>
        <row r="1072">
          <cell r="J1072" t="str">
            <v>OaxacaSanta Catarina Quioquitani</v>
          </cell>
          <cell r="K1072" t="str">
            <v>20074</v>
          </cell>
        </row>
        <row r="1073">
          <cell r="J1073" t="str">
            <v>OaxacaReforma de Pineda</v>
          </cell>
          <cell r="K1073" t="str">
            <v>20075</v>
          </cell>
        </row>
        <row r="1074">
          <cell r="J1074" t="str">
            <v>OaxacaLa Reforma</v>
          </cell>
          <cell r="K1074" t="str">
            <v>20076</v>
          </cell>
        </row>
        <row r="1075">
          <cell r="J1075" t="str">
            <v>OaxacaReyes Etla</v>
          </cell>
          <cell r="K1075" t="str">
            <v>20077</v>
          </cell>
        </row>
        <row r="1076">
          <cell r="J1076" t="str">
            <v>OaxacaRojas de Cuauhtémoc</v>
          </cell>
          <cell r="K1076" t="str">
            <v>20078</v>
          </cell>
        </row>
        <row r="1077">
          <cell r="J1077" t="str">
            <v>OaxacaSalina Cruz</v>
          </cell>
          <cell r="K1077" t="str">
            <v>20079</v>
          </cell>
        </row>
        <row r="1078">
          <cell r="J1078" t="str">
            <v>OaxacaSan Agustín Amatengo</v>
          </cell>
          <cell r="K1078" t="str">
            <v>20080</v>
          </cell>
        </row>
        <row r="1079">
          <cell r="J1079" t="str">
            <v>OaxacaSan Agustín Atenango</v>
          </cell>
          <cell r="K1079" t="str">
            <v>20081</v>
          </cell>
        </row>
        <row r="1080">
          <cell r="J1080" t="str">
            <v>OaxacaSan Agustín Chayuco</v>
          </cell>
          <cell r="K1080" t="str">
            <v>20082</v>
          </cell>
        </row>
        <row r="1081">
          <cell r="J1081" t="str">
            <v>OaxacaSan Agustín de las Juntas</v>
          </cell>
          <cell r="K1081" t="str">
            <v>20083</v>
          </cell>
        </row>
        <row r="1082">
          <cell r="J1082" t="str">
            <v>OaxacaSan Agustín Etla</v>
          </cell>
          <cell r="K1082" t="str">
            <v>20084</v>
          </cell>
        </row>
        <row r="1083">
          <cell r="J1083" t="str">
            <v>OaxacaSan Agustín Loxicha</v>
          </cell>
          <cell r="K1083" t="str">
            <v>20085</v>
          </cell>
        </row>
        <row r="1084">
          <cell r="J1084" t="str">
            <v>OaxacaSan Agustín Tlacotepec</v>
          </cell>
          <cell r="K1084" t="str">
            <v>20086</v>
          </cell>
        </row>
        <row r="1085">
          <cell r="J1085" t="str">
            <v>OaxacaSan Agustín Yatareni</v>
          </cell>
          <cell r="K1085" t="str">
            <v>20087</v>
          </cell>
        </row>
        <row r="1086">
          <cell r="J1086" t="str">
            <v>OaxacaSan Andrés Cabecera Nueva</v>
          </cell>
          <cell r="K1086" t="str">
            <v>20088</v>
          </cell>
        </row>
        <row r="1087">
          <cell r="J1087" t="str">
            <v>OaxacaSan Andrés Dinicuiti</v>
          </cell>
          <cell r="K1087" t="str">
            <v>20089</v>
          </cell>
        </row>
        <row r="1088">
          <cell r="J1088" t="str">
            <v>OaxacaSan Andrés Huaxpaltepec</v>
          </cell>
          <cell r="K1088" t="str">
            <v>20090</v>
          </cell>
        </row>
        <row r="1089">
          <cell r="J1089" t="str">
            <v>OaxacaSan Andrés Huayápam</v>
          </cell>
          <cell r="K1089" t="str">
            <v>20091</v>
          </cell>
        </row>
        <row r="1090">
          <cell r="J1090" t="str">
            <v>OaxacaSan Andrés Ixtlahuaca</v>
          </cell>
          <cell r="K1090" t="str">
            <v>20092</v>
          </cell>
        </row>
        <row r="1091">
          <cell r="J1091" t="str">
            <v>OaxacaSan Andrés Lagunas</v>
          </cell>
          <cell r="K1091" t="str">
            <v>20093</v>
          </cell>
        </row>
        <row r="1092">
          <cell r="J1092" t="str">
            <v>OaxacaSan Andrés Nuxiño</v>
          </cell>
          <cell r="K1092" t="str">
            <v>20094</v>
          </cell>
        </row>
        <row r="1093">
          <cell r="J1093" t="str">
            <v>OaxacaSan Andrés Paxtlán</v>
          </cell>
          <cell r="K1093" t="str">
            <v>20095</v>
          </cell>
        </row>
        <row r="1094">
          <cell r="J1094" t="str">
            <v>OaxacaSan Andrés Sinaxtla</v>
          </cell>
          <cell r="K1094" t="str">
            <v>20096</v>
          </cell>
        </row>
        <row r="1095">
          <cell r="J1095" t="str">
            <v>OaxacaSan Andrés Solaga</v>
          </cell>
          <cell r="K1095" t="str">
            <v>20097</v>
          </cell>
        </row>
        <row r="1096">
          <cell r="J1096" t="str">
            <v>OaxacaSan Andrés Teotilálpam</v>
          </cell>
          <cell r="K1096" t="str">
            <v>20098</v>
          </cell>
        </row>
        <row r="1097">
          <cell r="J1097" t="str">
            <v>OaxacaSan Andrés Tepetlapa</v>
          </cell>
          <cell r="K1097" t="str">
            <v>20099</v>
          </cell>
        </row>
        <row r="1098">
          <cell r="J1098" t="str">
            <v>OaxacaSan Andrés Yaá</v>
          </cell>
          <cell r="K1098" t="str">
            <v>20100</v>
          </cell>
        </row>
        <row r="1099">
          <cell r="J1099" t="str">
            <v>OaxacaSan Andrés Zabache</v>
          </cell>
          <cell r="K1099" t="str">
            <v>20101</v>
          </cell>
        </row>
        <row r="1100">
          <cell r="J1100" t="str">
            <v>OaxacaSan Andrés Zautla</v>
          </cell>
          <cell r="K1100" t="str">
            <v>20102</v>
          </cell>
        </row>
        <row r="1101">
          <cell r="J1101" t="str">
            <v>OaxacaSan Antonino Castillo Velasco</v>
          </cell>
          <cell r="K1101" t="str">
            <v>20103</v>
          </cell>
        </row>
        <row r="1102">
          <cell r="J1102" t="str">
            <v>OaxacaSan Antonino el Alto</v>
          </cell>
          <cell r="K1102" t="str">
            <v>20104</v>
          </cell>
        </row>
        <row r="1103">
          <cell r="J1103" t="str">
            <v>OaxacaSan Antonino Monte Verde</v>
          </cell>
          <cell r="K1103" t="str">
            <v>20105</v>
          </cell>
        </row>
        <row r="1104">
          <cell r="J1104" t="str">
            <v>OaxacaSan Antonio Acutla</v>
          </cell>
          <cell r="K1104" t="str">
            <v>20106</v>
          </cell>
        </row>
        <row r="1105">
          <cell r="J1105" t="str">
            <v>OaxacaSan Antonio de la Cal</v>
          </cell>
          <cell r="K1105" t="str">
            <v>20107</v>
          </cell>
        </row>
        <row r="1106">
          <cell r="J1106" t="str">
            <v>OaxacaSan Antonio Huitepec</v>
          </cell>
          <cell r="K1106" t="str">
            <v>20108</v>
          </cell>
        </row>
        <row r="1107">
          <cell r="J1107" t="str">
            <v>OaxacaSan Antonio Nanahuatípam</v>
          </cell>
          <cell r="K1107" t="str">
            <v>20109</v>
          </cell>
        </row>
        <row r="1108">
          <cell r="J1108" t="str">
            <v>OaxacaSan Antonio Sinicahua</v>
          </cell>
          <cell r="K1108" t="str">
            <v>20110</v>
          </cell>
        </row>
        <row r="1109">
          <cell r="J1109" t="str">
            <v>OaxacaSan Antonio Tepetlapa</v>
          </cell>
          <cell r="K1109" t="str">
            <v>20111</v>
          </cell>
        </row>
        <row r="1110">
          <cell r="J1110" t="str">
            <v>OaxacaSan Baltazar Chichicápam</v>
          </cell>
          <cell r="K1110" t="str">
            <v>20112</v>
          </cell>
        </row>
        <row r="1111">
          <cell r="J1111" t="str">
            <v>OaxacaSan Baltazar Loxicha</v>
          </cell>
          <cell r="K1111" t="str">
            <v>20113</v>
          </cell>
        </row>
        <row r="1112">
          <cell r="J1112" t="str">
            <v>OaxacaSan Baltazar Yatzachi el Bajo</v>
          </cell>
          <cell r="K1112" t="str">
            <v>20114</v>
          </cell>
        </row>
        <row r="1113">
          <cell r="J1113" t="str">
            <v>OaxacaSan Bartolo Coyotepec</v>
          </cell>
          <cell r="K1113" t="str">
            <v>20115</v>
          </cell>
        </row>
        <row r="1114">
          <cell r="J1114" t="str">
            <v>OaxacaSan Bartolomé Ayautla</v>
          </cell>
          <cell r="K1114" t="str">
            <v>20116</v>
          </cell>
        </row>
        <row r="1115">
          <cell r="J1115" t="str">
            <v>OaxacaSan Bartolomé Loxicha</v>
          </cell>
          <cell r="K1115" t="str">
            <v>20117</v>
          </cell>
        </row>
        <row r="1116">
          <cell r="J1116" t="str">
            <v>OaxacaSan Bartolomé Quialana</v>
          </cell>
          <cell r="K1116" t="str">
            <v>20118</v>
          </cell>
        </row>
        <row r="1117">
          <cell r="J1117" t="str">
            <v>OaxacaSan Bartolomé Yucuañe</v>
          </cell>
          <cell r="K1117" t="str">
            <v>20119</v>
          </cell>
        </row>
        <row r="1118">
          <cell r="J1118" t="str">
            <v>OaxacaSan Bartolomé Zoogocho</v>
          </cell>
          <cell r="K1118" t="str">
            <v>20120</v>
          </cell>
        </row>
        <row r="1119">
          <cell r="J1119" t="str">
            <v>OaxacaSan Bartolo Soyaltepec</v>
          </cell>
          <cell r="K1119" t="str">
            <v>20121</v>
          </cell>
        </row>
        <row r="1120">
          <cell r="J1120" t="str">
            <v>OaxacaSan Bartolo Yautepec</v>
          </cell>
          <cell r="K1120" t="str">
            <v>20122</v>
          </cell>
        </row>
        <row r="1121">
          <cell r="J1121" t="str">
            <v>OaxacaSan Bernardo Mixtepec</v>
          </cell>
          <cell r="K1121" t="str">
            <v>20123</v>
          </cell>
        </row>
        <row r="1122">
          <cell r="J1122" t="str">
            <v>OaxacaSan Blas Atempa</v>
          </cell>
          <cell r="K1122" t="str">
            <v>20124</v>
          </cell>
        </row>
        <row r="1123">
          <cell r="J1123" t="str">
            <v>OaxacaSan Carlos Yautepec</v>
          </cell>
          <cell r="K1123" t="str">
            <v>20125</v>
          </cell>
        </row>
        <row r="1124">
          <cell r="J1124" t="str">
            <v>OaxacaSan Cristóbal Amatlán</v>
          </cell>
          <cell r="K1124" t="str">
            <v>20126</v>
          </cell>
        </row>
        <row r="1125">
          <cell r="J1125" t="str">
            <v>OaxacaSan Cristóbal Amoltepec</v>
          </cell>
          <cell r="K1125" t="str">
            <v>20127</v>
          </cell>
        </row>
        <row r="1126">
          <cell r="J1126" t="str">
            <v>OaxacaSan Cristóbal Lachirioag</v>
          </cell>
          <cell r="K1126" t="str">
            <v>20128</v>
          </cell>
        </row>
        <row r="1127">
          <cell r="J1127" t="str">
            <v>OaxacaSan Cristóbal Suchixtlahuaca</v>
          </cell>
          <cell r="K1127" t="str">
            <v>20129</v>
          </cell>
        </row>
        <row r="1128">
          <cell r="J1128" t="str">
            <v>OaxacaSan Dionisio del Mar</v>
          </cell>
          <cell r="K1128" t="str">
            <v>20130</v>
          </cell>
        </row>
        <row r="1129">
          <cell r="J1129" t="str">
            <v>OaxacaSan Dionisio Ocotepec</v>
          </cell>
          <cell r="K1129" t="str">
            <v>20131</v>
          </cell>
        </row>
        <row r="1130">
          <cell r="J1130" t="str">
            <v>OaxacaSan Dionisio Ocotlán</v>
          </cell>
          <cell r="K1130" t="str">
            <v>20132</v>
          </cell>
        </row>
        <row r="1131">
          <cell r="J1131" t="str">
            <v>OaxacaSan Esteban Atatlahuca</v>
          </cell>
          <cell r="K1131" t="str">
            <v>20133</v>
          </cell>
        </row>
        <row r="1132">
          <cell r="J1132" t="str">
            <v>OaxacaSan Felipe Jalapa de Díaz</v>
          </cell>
          <cell r="K1132" t="str">
            <v>20134</v>
          </cell>
        </row>
        <row r="1133">
          <cell r="J1133" t="str">
            <v>OaxacaSan Felipe Tejalápam</v>
          </cell>
          <cell r="K1133" t="str">
            <v>20135</v>
          </cell>
        </row>
        <row r="1134">
          <cell r="J1134" t="str">
            <v>OaxacaSan Felipe Usila</v>
          </cell>
          <cell r="K1134" t="str">
            <v>20136</v>
          </cell>
        </row>
        <row r="1135">
          <cell r="J1135" t="str">
            <v>OaxacaSan Francisco Cahuacuá</v>
          </cell>
          <cell r="K1135" t="str">
            <v>20137</v>
          </cell>
        </row>
        <row r="1136">
          <cell r="J1136" t="str">
            <v>OaxacaSan Francisco Cajonos</v>
          </cell>
          <cell r="K1136" t="str">
            <v>20138</v>
          </cell>
        </row>
        <row r="1137">
          <cell r="J1137" t="str">
            <v>OaxacaSan Francisco Chapulapa</v>
          </cell>
          <cell r="K1137" t="str">
            <v>20139</v>
          </cell>
        </row>
        <row r="1138">
          <cell r="J1138" t="str">
            <v>OaxacaSan Francisco Chindúa</v>
          </cell>
          <cell r="K1138" t="str">
            <v>20140</v>
          </cell>
        </row>
        <row r="1139">
          <cell r="J1139" t="str">
            <v>OaxacaSan Francisco del Mar</v>
          </cell>
          <cell r="K1139" t="str">
            <v>20141</v>
          </cell>
        </row>
        <row r="1140">
          <cell r="J1140" t="str">
            <v>OaxacaSan Francisco Huehuetlán</v>
          </cell>
          <cell r="K1140" t="str">
            <v>20142</v>
          </cell>
        </row>
        <row r="1141">
          <cell r="J1141" t="str">
            <v>OaxacaSan Francisco Ixhuatán</v>
          </cell>
          <cell r="K1141" t="str">
            <v>20143</v>
          </cell>
        </row>
        <row r="1142">
          <cell r="J1142" t="str">
            <v>OaxacaSan Francisco Jaltepetongo</v>
          </cell>
          <cell r="K1142" t="str">
            <v>20144</v>
          </cell>
        </row>
        <row r="1143">
          <cell r="J1143" t="str">
            <v>OaxacaSan Francisco Lachigoló</v>
          </cell>
          <cell r="K1143" t="str">
            <v>20145</v>
          </cell>
        </row>
        <row r="1144">
          <cell r="J1144" t="str">
            <v>OaxacaSan Francisco Logueche</v>
          </cell>
          <cell r="K1144" t="str">
            <v>20146</v>
          </cell>
        </row>
        <row r="1145">
          <cell r="J1145" t="str">
            <v>OaxacaSan Francisco Nuxaño</v>
          </cell>
          <cell r="K1145" t="str">
            <v>20147</v>
          </cell>
        </row>
        <row r="1146">
          <cell r="J1146" t="str">
            <v>OaxacaSan Francisco Ozolotepec</v>
          </cell>
          <cell r="K1146" t="str">
            <v>20148</v>
          </cell>
        </row>
        <row r="1147">
          <cell r="J1147" t="str">
            <v>OaxacaSan Francisco Sola</v>
          </cell>
          <cell r="K1147" t="str">
            <v>20149</v>
          </cell>
        </row>
        <row r="1148">
          <cell r="J1148" t="str">
            <v>OaxacaSan Francisco Telixtlahuaca</v>
          </cell>
          <cell r="K1148" t="str">
            <v>20150</v>
          </cell>
        </row>
        <row r="1149">
          <cell r="J1149" t="str">
            <v>OaxacaSan Francisco Teopan</v>
          </cell>
          <cell r="K1149" t="str">
            <v>20151</v>
          </cell>
        </row>
        <row r="1150">
          <cell r="J1150" t="str">
            <v>OaxacaSan Francisco Tlapancingo</v>
          </cell>
          <cell r="K1150" t="str">
            <v>20152</v>
          </cell>
        </row>
        <row r="1151">
          <cell r="J1151" t="str">
            <v>OaxacaSan Gabriel Mixtepec</v>
          </cell>
          <cell r="K1151" t="str">
            <v>20153</v>
          </cell>
        </row>
        <row r="1152">
          <cell r="J1152" t="str">
            <v>OaxacaSan Ildefonso Amatlán</v>
          </cell>
          <cell r="K1152" t="str">
            <v>20154</v>
          </cell>
        </row>
        <row r="1153">
          <cell r="J1153" t="str">
            <v>OaxacaSan Ildefonso Sola</v>
          </cell>
          <cell r="K1153" t="str">
            <v>20155</v>
          </cell>
        </row>
        <row r="1154">
          <cell r="J1154" t="str">
            <v>OaxacaSan Ildefonso Villa Alta</v>
          </cell>
          <cell r="K1154" t="str">
            <v>20156</v>
          </cell>
        </row>
        <row r="1155">
          <cell r="J1155" t="str">
            <v>OaxacaSan Jacinto Amilpas</v>
          </cell>
          <cell r="K1155" t="str">
            <v>20157</v>
          </cell>
        </row>
        <row r="1156">
          <cell r="J1156" t="str">
            <v>OaxacaSan Jacinto Tlacotepec</v>
          </cell>
          <cell r="K1156" t="str">
            <v>20158</v>
          </cell>
        </row>
        <row r="1157">
          <cell r="J1157" t="str">
            <v>OaxacaSan Jerónimo Coatlán</v>
          </cell>
          <cell r="K1157" t="str">
            <v>20159</v>
          </cell>
        </row>
        <row r="1158">
          <cell r="J1158" t="str">
            <v>OaxacaSan Jerónimo Silacayoapilla</v>
          </cell>
          <cell r="K1158" t="str">
            <v>20160</v>
          </cell>
        </row>
        <row r="1159">
          <cell r="J1159" t="str">
            <v>OaxacaSan Jerónimo Sosola</v>
          </cell>
          <cell r="K1159" t="str">
            <v>20161</v>
          </cell>
        </row>
        <row r="1160">
          <cell r="J1160" t="str">
            <v>OaxacaSan Jerónimo Taviche</v>
          </cell>
          <cell r="K1160" t="str">
            <v>20162</v>
          </cell>
        </row>
        <row r="1161">
          <cell r="J1161" t="str">
            <v>OaxacaSan Jerónimo Tecóatl</v>
          </cell>
          <cell r="K1161" t="str">
            <v>20163</v>
          </cell>
        </row>
        <row r="1162">
          <cell r="J1162" t="str">
            <v>OaxacaSan Jorge Nuchita</v>
          </cell>
          <cell r="K1162" t="str">
            <v>20164</v>
          </cell>
        </row>
        <row r="1163">
          <cell r="J1163" t="str">
            <v>OaxacaSan José Ayuquila</v>
          </cell>
          <cell r="K1163" t="str">
            <v>20165</v>
          </cell>
        </row>
        <row r="1164">
          <cell r="J1164" t="str">
            <v>OaxacaSan José Chiltepec</v>
          </cell>
          <cell r="K1164" t="str">
            <v>20166</v>
          </cell>
        </row>
        <row r="1165">
          <cell r="J1165" t="str">
            <v>OaxacaSan José del Peñasco</v>
          </cell>
          <cell r="K1165" t="str">
            <v>20167</v>
          </cell>
        </row>
        <row r="1166">
          <cell r="J1166" t="str">
            <v>OaxacaSan José Estancia Grande</v>
          </cell>
          <cell r="K1166" t="str">
            <v>20168</v>
          </cell>
        </row>
        <row r="1167">
          <cell r="J1167" t="str">
            <v>OaxacaSan José Independencia</v>
          </cell>
          <cell r="K1167" t="str">
            <v>20169</v>
          </cell>
        </row>
        <row r="1168">
          <cell r="J1168" t="str">
            <v>OaxacaSan José Lachiguiri</v>
          </cell>
          <cell r="K1168" t="str">
            <v>20170</v>
          </cell>
        </row>
        <row r="1169">
          <cell r="J1169" t="str">
            <v>OaxacaSan José Tenango</v>
          </cell>
          <cell r="K1169" t="str">
            <v>20171</v>
          </cell>
        </row>
        <row r="1170">
          <cell r="J1170" t="str">
            <v>OaxacaSan Juan Achiutla</v>
          </cell>
          <cell r="K1170" t="str">
            <v>20172</v>
          </cell>
        </row>
        <row r="1171">
          <cell r="J1171" t="str">
            <v>OaxacaSan Juan Atepec</v>
          </cell>
          <cell r="K1171" t="str">
            <v>20173</v>
          </cell>
        </row>
        <row r="1172">
          <cell r="J1172" t="str">
            <v>OaxacaÁnimas Trujano</v>
          </cell>
          <cell r="K1172" t="str">
            <v>20174</v>
          </cell>
        </row>
        <row r="1173">
          <cell r="J1173" t="str">
            <v>OaxacaSan Juan Bautista Atatlahuca</v>
          </cell>
          <cell r="K1173" t="str">
            <v>20175</v>
          </cell>
        </row>
        <row r="1174">
          <cell r="J1174" t="str">
            <v>OaxacaSan Juan Bautista Coixtlahuaca</v>
          </cell>
          <cell r="K1174" t="str">
            <v>20176</v>
          </cell>
        </row>
        <row r="1175">
          <cell r="J1175" t="str">
            <v>OaxacaSan Juan Bautista Cuicatlán</v>
          </cell>
          <cell r="K1175" t="str">
            <v>20177</v>
          </cell>
        </row>
        <row r="1176">
          <cell r="J1176" t="str">
            <v>OaxacaSan Juan Bautista Guelache</v>
          </cell>
          <cell r="K1176" t="str">
            <v>20178</v>
          </cell>
        </row>
        <row r="1177">
          <cell r="J1177" t="str">
            <v>OaxacaSan Juan Bautista Jayacatlán</v>
          </cell>
          <cell r="K1177" t="str">
            <v>20179</v>
          </cell>
        </row>
        <row r="1178">
          <cell r="J1178" t="str">
            <v>OaxacaSan Juan Bautista Lo de Soto</v>
          </cell>
          <cell r="K1178" t="str">
            <v>20180</v>
          </cell>
        </row>
        <row r="1179">
          <cell r="J1179" t="str">
            <v>OaxacaSan Juan Bautista Suchitepec</v>
          </cell>
          <cell r="K1179" t="str">
            <v>20181</v>
          </cell>
        </row>
        <row r="1180">
          <cell r="J1180" t="str">
            <v>OaxacaSan Juan Bautista Tlacoatzintepec</v>
          </cell>
          <cell r="K1180" t="str">
            <v>20182</v>
          </cell>
        </row>
        <row r="1181">
          <cell r="J1181" t="str">
            <v>OaxacaSan Juan Bautista Tlachichilco</v>
          </cell>
          <cell r="K1181" t="str">
            <v>20183</v>
          </cell>
        </row>
        <row r="1182">
          <cell r="J1182" t="str">
            <v>OaxacaSan Juan Bautista Tuxtepec</v>
          </cell>
          <cell r="K1182" t="str">
            <v>20184</v>
          </cell>
        </row>
        <row r="1183">
          <cell r="J1183" t="str">
            <v>OaxacaSan Juan Cacahuatepec</v>
          </cell>
          <cell r="K1183" t="str">
            <v>20185</v>
          </cell>
        </row>
        <row r="1184">
          <cell r="J1184" t="str">
            <v>OaxacaSan Juan Cieneguilla</v>
          </cell>
          <cell r="K1184" t="str">
            <v>20186</v>
          </cell>
        </row>
        <row r="1185">
          <cell r="J1185" t="str">
            <v>OaxacaSan Juan Coatzóspam</v>
          </cell>
          <cell r="K1185" t="str">
            <v>20187</v>
          </cell>
        </row>
        <row r="1186">
          <cell r="J1186" t="str">
            <v>OaxacaSan Juan Colorado</v>
          </cell>
          <cell r="K1186" t="str">
            <v>20188</v>
          </cell>
        </row>
        <row r="1187">
          <cell r="J1187" t="str">
            <v>OaxacaSan Juan Comaltepec</v>
          </cell>
          <cell r="K1187" t="str">
            <v>20189</v>
          </cell>
        </row>
        <row r="1188">
          <cell r="J1188" t="str">
            <v>OaxacaSan Juan Cotzocón</v>
          </cell>
          <cell r="K1188" t="str">
            <v>20190</v>
          </cell>
        </row>
        <row r="1189">
          <cell r="J1189" t="str">
            <v>OaxacaSan Juan Chicomezúchil</v>
          </cell>
          <cell r="K1189" t="str">
            <v>20191</v>
          </cell>
        </row>
        <row r="1190">
          <cell r="J1190" t="str">
            <v>OaxacaSan Juan Chilateca</v>
          </cell>
          <cell r="K1190" t="str">
            <v>20192</v>
          </cell>
        </row>
        <row r="1191">
          <cell r="J1191" t="str">
            <v>OaxacaSan Juan del Estado</v>
          </cell>
          <cell r="K1191" t="str">
            <v>20193</v>
          </cell>
        </row>
        <row r="1192">
          <cell r="J1192" t="str">
            <v>OaxacaSan Juan del Río</v>
          </cell>
          <cell r="K1192" t="str">
            <v>20194</v>
          </cell>
        </row>
        <row r="1193">
          <cell r="J1193" t="str">
            <v>OaxacaSan Juan Diuxi</v>
          </cell>
          <cell r="K1193" t="str">
            <v>20195</v>
          </cell>
        </row>
        <row r="1194">
          <cell r="J1194" t="str">
            <v>OaxacaSan Juan Evangelista Analco</v>
          </cell>
          <cell r="K1194" t="str">
            <v>20196</v>
          </cell>
        </row>
        <row r="1195">
          <cell r="J1195" t="str">
            <v>OaxacaSan Juan Guelavía</v>
          </cell>
          <cell r="K1195" t="str">
            <v>20197</v>
          </cell>
        </row>
        <row r="1196">
          <cell r="J1196" t="str">
            <v>OaxacaSan Juan Guichicovi</v>
          </cell>
          <cell r="K1196" t="str">
            <v>20198</v>
          </cell>
        </row>
        <row r="1197">
          <cell r="J1197" t="str">
            <v>OaxacaSan Juan Ihualtepec</v>
          </cell>
          <cell r="K1197" t="str">
            <v>20199</v>
          </cell>
        </row>
        <row r="1198">
          <cell r="J1198" t="str">
            <v>OaxacaSan Juan Juquila Mixes</v>
          </cell>
          <cell r="K1198" t="str">
            <v>20200</v>
          </cell>
        </row>
        <row r="1199">
          <cell r="J1199" t="str">
            <v>OaxacaSan Juan Juquila Vijanos</v>
          </cell>
          <cell r="K1199" t="str">
            <v>20201</v>
          </cell>
        </row>
        <row r="1200">
          <cell r="J1200" t="str">
            <v>OaxacaSan Juan Lachao</v>
          </cell>
          <cell r="K1200" t="str">
            <v>20202</v>
          </cell>
        </row>
        <row r="1201">
          <cell r="J1201" t="str">
            <v>OaxacaSan Juan Lachigalla</v>
          </cell>
          <cell r="K1201" t="str">
            <v>20203</v>
          </cell>
        </row>
        <row r="1202">
          <cell r="J1202" t="str">
            <v>OaxacaSan Juan Lajarcia</v>
          </cell>
          <cell r="K1202" t="str">
            <v>20204</v>
          </cell>
        </row>
        <row r="1203">
          <cell r="J1203" t="str">
            <v>OaxacaSan Juan Lalana</v>
          </cell>
          <cell r="K1203" t="str">
            <v>20205</v>
          </cell>
        </row>
        <row r="1204">
          <cell r="J1204" t="str">
            <v>OaxacaSan Juan de los Cués</v>
          </cell>
          <cell r="K1204" t="str">
            <v>20206</v>
          </cell>
        </row>
        <row r="1205">
          <cell r="J1205" t="str">
            <v>OaxacaSan Juan Mazatlán</v>
          </cell>
          <cell r="K1205" t="str">
            <v>20207</v>
          </cell>
        </row>
        <row r="1206">
          <cell r="J1206" t="str">
            <v>OaxacaSan Juan Mixtepec</v>
          </cell>
          <cell r="K1206" t="str">
            <v>20208</v>
          </cell>
        </row>
        <row r="1207">
          <cell r="J1207" t="str">
            <v>OaxacaSan Juan Mixtepec</v>
          </cell>
          <cell r="K1207" t="str">
            <v>20209</v>
          </cell>
        </row>
        <row r="1208">
          <cell r="J1208" t="str">
            <v>OaxacaSan Juan Ñumí</v>
          </cell>
          <cell r="K1208" t="str">
            <v>20210</v>
          </cell>
        </row>
        <row r="1209">
          <cell r="J1209" t="str">
            <v>OaxacaSan Juan Ozolotepec</v>
          </cell>
          <cell r="K1209" t="str">
            <v>20211</v>
          </cell>
        </row>
        <row r="1210">
          <cell r="J1210" t="str">
            <v>OaxacaSan Juan Petlapa</v>
          </cell>
          <cell r="K1210" t="str">
            <v>20212</v>
          </cell>
        </row>
        <row r="1211">
          <cell r="J1211" t="str">
            <v>OaxacaSan Juan Quiahije</v>
          </cell>
          <cell r="K1211" t="str">
            <v>20213</v>
          </cell>
        </row>
        <row r="1212">
          <cell r="J1212" t="str">
            <v>OaxacaSan Juan Quiotepec</v>
          </cell>
          <cell r="K1212" t="str">
            <v>20214</v>
          </cell>
        </row>
        <row r="1213">
          <cell r="J1213" t="str">
            <v>OaxacaSan Juan Sayultepec</v>
          </cell>
          <cell r="K1213" t="str">
            <v>20215</v>
          </cell>
        </row>
        <row r="1214">
          <cell r="J1214" t="str">
            <v>OaxacaSan Juan Tabaá</v>
          </cell>
          <cell r="K1214" t="str">
            <v>20216</v>
          </cell>
        </row>
        <row r="1215">
          <cell r="J1215" t="str">
            <v>OaxacaSan Juan Tamazola</v>
          </cell>
          <cell r="K1215" t="str">
            <v>20217</v>
          </cell>
        </row>
        <row r="1216">
          <cell r="J1216" t="str">
            <v>OaxacaSan Juan Teita</v>
          </cell>
          <cell r="K1216" t="str">
            <v>20218</v>
          </cell>
        </row>
        <row r="1217">
          <cell r="J1217" t="str">
            <v>OaxacaSan Juan Teitipac</v>
          </cell>
          <cell r="K1217" t="str">
            <v>20219</v>
          </cell>
        </row>
        <row r="1218">
          <cell r="J1218" t="str">
            <v>OaxacaSan Juan Tepeuxila</v>
          </cell>
          <cell r="K1218" t="str">
            <v>20220</v>
          </cell>
        </row>
        <row r="1219">
          <cell r="J1219" t="str">
            <v>OaxacaSan Juan Teposcolula</v>
          </cell>
          <cell r="K1219" t="str">
            <v>20221</v>
          </cell>
        </row>
        <row r="1220">
          <cell r="J1220" t="str">
            <v>OaxacaSan Juan Yaeé</v>
          </cell>
          <cell r="K1220" t="str">
            <v>20222</v>
          </cell>
        </row>
        <row r="1221">
          <cell r="J1221" t="str">
            <v>OaxacaSan Juan Yatzona</v>
          </cell>
          <cell r="K1221" t="str">
            <v>20223</v>
          </cell>
        </row>
        <row r="1222">
          <cell r="J1222" t="str">
            <v>OaxacaSan Juan Yucuita</v>
          </cell>
          <cell r="K1222" t="str">
            <v>20224</v>
          </cell>
        </row>
        <row r="1223">
          <cell r="J1223" t="str">
            <v>OaxacaSan Lorenzo</v>
          </cell>
          <cell r="K1223" t="str">
            <v>20225</v>
          </cell>
        </row>
        <row r="1224">
          <cell r="J1224" t="str">
            <v>OaxacaSan Lorenzo Albarradas</v>
          </cell>
          <cell r="K1224" t="str">
            <v>20226</v>
          </cell>
        </row>
        <row r="1225">
          <cell r="J1225" t="str">
            <v>OaxacaSan Lorenzo Cacaotepec</v>
          </cell>
          <cell r="K1225" t="str">
            <v>20227</v>
          </cell>
        </row>
        <row r="1226">
          <cell r="J1226" t="str">
            <v>OaxacaSan Lorenzo Cuaunecuiltitla</v>
          </cell>
          <cell r="K1226" t="str">
            <v>20228</v>
          </cell>
        </row>
        <row r="1227">
          <cell r="J1227" t="str">
            <v>OaxacaSan Lorenzo Texmelúcan</v>
          </cell>
          <cell r="K1227" t="str">
            <v>20229</v>
          </cell>
        </row>
        <row r="1228">
          <cell r="J1228" t="str">
            <v>OaxacaSan Lorenzo Victoria</v>
          </cell>
          <cell r="K1228" t="str">
            <v>20230</v>
          </cell>
        </row>
        <row r="1229">
          <cell r="J1229" t="str">
            <v>OaxacaSan Lucas Camotlán</v>
          </cell>
          <cell r="K1229" t="str">
            <v>20231</v>
          </cell>
        </row>
        <row r="1230">
          <cell r="J1230" t="str">
            <v>OaxacaSan Lucas Ojitlán</v>
          </cell>
          <cell r="K1230" t="str">
            <v>20232</v>
          </cell>
        </row>
        <row r="1231">
          <cell r="J1231" t="str">
            <v>OaxacaSan Lucas Quiaviní</v>
          </cell>
          <cell r="K1231" t="str">
            <v>20233</v>
          </cell>
        </row>
        <row r="1232">
          <cell r="J1232" t="str">
            <v>OaxacaSan Lucas Zoquiápam</v>
          </cell>
          <cell r="K1232" t="str">
            <v>20234</v>
          </cell>
        </row>
        <row r="1233">
          <cell r="J1233" t="str">
            <v>OaxacaSan Luis Amatlán</v>
          </cell>
          <cell r="K1233" t="str">
            <v>20235</v>
          </cell>
        </row>
        <row r="1234">
          <cell r="J1234" t="str">
            <v>OaxacaSan Marcial Ozolotepec</v>
          </cell>
          <cell r="K1234" t="str">
            <v>20236</v>
          </cell>
        </row>
        <row r="1235">
          <cell r="J1235" t="str">
            <v>OaxacaSan Marcos Arteaga</v>
          </cell>
          <cell r="K1235" t="str">
            <v>20237</v>
          </cell>
        </row>
        <row r="1236">
          <cell r="J1236" t="str">
            <v>OaxacaSan Martín de los Cansecos</v>
          </cell>
          <cell r="K1236" t="str">
            <v>20238</v>
          </cell>
        </row>
        <row r="1237">
          <cell r="J1237" t="str">
            <v>OaxacaSan Martín Huamelúlpam</v>
          </cell>
          <cell r="K1237" t="str">
            <v>20239</v>
          </cell>
        </row>
        <row r="1238">
          <cell r="J1238" t="str">
            <v>OaxacaSan Martín Itunyoso</v>
          </cell>
          <cell r="K1238" t="str">
            <v>20240</v>
          </cell>
        </row>
        <row r="1239">
          <cell r="J1239" t="str">
            <v>OaxacaSan Martín Lachilá</v>
          </cell>
          <cell r="K1239" t="str">
            <v>20241</v>
          </cell>
        </row>
        <row r="1240">
          <cell r="J1240" t="str">
            <v>OaxacaSan Martín Peras</v>
          </cell>
          <cell r="K1240" t="str">
            <v>20242</v>
          </cell>
        </row>
        <row r="1241">
          <cell r="J1241" t="str">
            <v>OaxacaSan Martín Tilcajete</v>
          </cell>
          <cell r="K1241" t="str">
            <v>20243</v>
          </cell>
        </row>
        <row r="1242">
          <cell r="J1242" t="str">
            <v>OaxacaSan Martín Toxpalan</v>
          </cell>
          <cell r="K1242" t="str">
            <v>20244</v>
          </cell>
        </row>
        <row r="1243">
          <cell r="J1243" t="str">
            <v>OaxacaSan Martín Zacatepec</v>
          </cell>
          <cell r="K1243" t="str">
            <v>20245</v>
          </cell>
        </row>
        <row r="1244">
          <cell r="J1244" t="str">
            <v>OaxacaSan Mateo Cajonos</v>
          </cell>
          <cell r="K1244" t="str">
            <v>20246</v>
          </cell>
        </row>
        <row r="1245">
          <cell r="J1245" t="str">
            <v>OaxacaCapulálpam de Méndez</v>
          </cell>
          <cell r="K1245" t="str">
            <v>20247</v>
          </cell>
        </row>
        <row r="1246">
          <cell r="J1246" t="str">
            <v>OaxacaSan Mateo del Mar</v>
          </cell>
          <cell r="K1246" t="str">
            <v>20248</v>
          </cell>
        </row>
        <row r="1247">
          <cell r="J1247" t="str">
            <v>OaxacaSan Mateo Yoloxochitlán</v>
          </cell>
          <cell r="K1247" t="str">
            <v>20249</v>
          </cell>
        </row>
        <row r="1248">
          <cell r="J1248" t="str">
            <v>OaxacaSan Mateo Etlatongo</v>
          </cell>
          <cell r="K1248" t="str">
            <v>20250</v>
          </cell>
        </row>
        <row r="1249">
          <cell r="J1249" t="str">
            <v>OaxacaSan Mateo Nejápam</v>
          </cell>
          <cell r="K1249" t="str">
            <v>20251</v>
          </cell>
        </row>
        <row r="1250">
          <cell r="J1250" t="str">
            <v>OaxacaSan Mateo Peñasco</v>
          </cell>
          <cell r="K1250" t="str">
            <v>20252</v>
          </cell>
        </row>
        <row r="1251">
          <cell r="J1251" t="str">
            <v>OaxacaSan Mateo Piñas</v>
          </cell>
          <cell r="K1251" t="str">
            <v>20253</v>
          </cell>
        </row>
        <row r="1252">
          <cell r="J1252" t="str">
            <v>OaxacaSan Mateo Río Hondo</v>
          </cell>
          <cell r="K1252" t="str">
            <v>20254</v>
          </cell>
        </row>
        <row r="1253">
          <cell r="J1253" t="str">
            <v>OaxacaSan Mateo Sindihui</v>
          </cell>
          <cell r="K1253" t="str">
            <v>20255</v>
          </cell>
        </row>
        <row r="1254">
          <cell r="J1254" t="str">
            <v>OaxacaSan Mateo Tlapiltepec</v>
          </cell>
          <cell r="K1254" t="str">
            <v>20256</v>
          </cell>
        </row>
        <row r="1255">
          <cell r="J1255" t="str">
            <v>OaxacaSan Melchor Betaza</v>
          </cell>
          <cell r="K1255" t="str">
            <v>20257</v>
          </cell>
        </row>
        <row r="1256">
          <cell r="J1256" t="str">
            <v>OaxacaSan Miguel Achiutla</v>
          </cell>
          <cell r="K1256" t="str">
            <v>20258</v>
          </cell>
        </row>
        <row r="1257">
          <cell r="J1257" t="str">
            <v>OaxacaSan Miguel Ahuehuetitlán</v>
          </cell>
          <cell r="K1257" t="str">
            <v>20259</v>
          </cell>
        </row>
        <row r="1258">
          <cell r="J1258" t="str">
            <v>OaxacaSan Miguel Aloápam</v>
          </cell>
          <cell r="K1258" t="str">
            <v>20260</v>
          </cell>
        </row>
        <row r="1259">
          <cell r="J1259" t="str">
            <v>OaxacaSan Miguel Amatitlán</v>
          </cell>
          <cell r="K1259" t="str">
            <v>20261</v>
          </cell>
        </row>
        <row r="1260">
          <cell r="J1260" t="str">
            <v>OaxacaSan Miguel Amatlán</v>
          </cell>
          <cell r="K1260" t="str">
            <v>20262</v>
          </cell>
        </row>
        <row r="1261">
          <cell r="J1261" t="str">
            <v>OaxacaSan Miguel Coatlán</v>
          </cell>
          <cell r="K1261" t="str">
            <v>20263</v>
          </cell>
        </row>
        <row r="1262">
          <cell r="J1262" t="str">
            <v>OaxacaSan Miguel Chicahua</v>
          </cell>
          <cell r="K1262" t="str">
            <v>20264</v>
          </cell>
        </row>
        <row r="1263">
          <cell r="J1263" t="str">
            <v>OaxacaSan Miguel Chimalapa</v>
          </cell>
          <cell r="K1263" t="str">
            <v>20265</v>
          </cell>
        </row>
        <row r="1264">
          <cell r="J1264" t="str">
            <v>OaxacaSan Miguel del Puerto</v>
          </cell>
          <cell r="K1264" t="str">
            <v>20266</v>
          </cell>
        </row>
        <row r="1265">
          <cell r="J1265" t="str">
            <v>OaxacaSan Miguel del Río</v>
          </cell>
          <cell r="K1265" t="str">
            <v>20267</v>
          </cell>
        </row>
        <row r="1266">
          <cell r="J1266" t="str">
            <v>OaxacaSan Miguel Ejutla</v>
          </cell>
          <cell r="K1266" t="str">
            <v>20268</v>
          </cell>
        </row>
        <row r="1267">
          <cell r="J1267" t="str">
            <v>OaxacaSan Miguel el Grande</v>
          </cell>
          <cell r="K1267" t="str">
            <v>20269</v>
          </cell>
        </row>
        <row r="1268">
          <cell r="J1268" t="str">
            <v>OaxacaSan Miguel Huautla</v>
          </cell>
          <cell r="K1268" t="str">
            <v>20270</v>
          </cell>
        </row>
        <row r="1269">
          <cell r="J1269" t="str">
            <v>OaxacaSan Miguel Mixtepec</v>
          </cell>
          <cell r="K1269" t="str">
            <v>20271</v>
          </cell>
        </row>
        <row r="1270">
          <cell r="J1270" t="str">
            <v>OaxacaSan Miguel Panixtlahuaca</v>
          </cell>
          <cell r="K1270" t="str">
            <v>20272</v>
          </cell>
        </row>
        <row r="1271">
          <cell r="J1271" t="str">
            <v>OaxacaSan Miguel Peras</v>
          </cell>
          <cell r="K1271" t="str">
            <v>20273</v>
          </cell>
        </row>
        <row r="1272">
          <cell r="J1272" t="str">
            <v>OaxacaSan Miguel Piedras</v>
          </cell>
          <cell r="K1272" t="str">
            <v>20274</v>
          </cell>
        </row>
        <row r="1273">
          <cell r="J1273" t="str">
            <v>OaxacaSan Miguel Quetzaltepec</v>
          </cell>
          <cell r="K1273" t="str">
            <v>20275</v>
          </cell>
        </row>
        <row r="1274">
          <cell r="J1274" t="str">
            <v>OaxacaSan Miguel Santa Flor</v>
          </cell>
          <cell r="K1274" t="str">
            <v>20276</v>
          </cell>
        </row>
        <row r="1275">
          <cell r="J1275" t="str">
            <v>OaxacaVilla Sola de Vega</v>
          </cell>
          <cell r="K1275" t="str">
            <v>20277</v>
          </cell>
        </row>
        <row r="1276">
          <cell r="J1276" t="str">
            <v>OaxacaSan Miguel Soyaltepec</v>
          </cell>
          <cell r="K1276" t="str">
            <v>20278</v>
          </cell>
        </row>
        <row r="1277">
          <cell r="J1277" t="str">
            <v>OaxacaSan Miguel Suchixtepec</v>
          </cell>
          <cell r="K1277" t="str">
            <v>20279</v>
          </cell>
        </row>
        <row r="1278">
          <cell r="J1278" t="str">
            <v>OaxacaVilla Talea de Castro</v>
          </cell>
          <cell r="K1278" t="str">
            <v>20280</v>
          </cell>
        </row>
        <row r="1279">
          <cell r="J1279" t="str">
            <v>OaxacaSan Miguel Tecomatlán</v>
          </cell>
          <cell r="K1279" t="str">
            <v>20281</v>
          </cell>
        </row>
        <row r="1280">
          <cell r="J1280" t="str">
            <v>OaxacaSan Miguel Tenango</v>
          </cell>
          <cell r="K1280" t="str">
            <v>20282</v>
          </cell>
        </row>
        <row r="1281">
          <cell r="J1281" t="str">
            <v>OaxacaSan Miguel Tequixtepec</v>
          </cell>
          <cell r="K1281" t="str">
            <v>20283</v>
          </cell>
        </row>
        <row r="1282">
          <cell r="J1282" t="str">
            <v>OaxacaSan Miguel Tilquiápam</v>
          </cell>
          <cell r="K1282" t="str">
            <v>20284</v>
          </cell>
        </row>
        <row r="1283">
          <cell r="J1283" t="str">
            <v>OaxacaSan Miguel Tlacamama</v>
          </cell>
          <cell r="K1283" t="str">
            <v>20285</v>
          </cell>
        </row>
        <row r="1284">
          <cell r="J1284" t="str">
            <v>OaxacaSan Miguel Tlacotepec</v>
          </cell>
          <cell r="K1284" t="str">
            <v>20286</v>
          </cell>
        </row>
        <row r="1285">
          <cell r="J1285" t="str">
            <v>OaxacaSan Miguel Tulancingo</v>
          </cell>
          <cell r="K1285" t="str">
            <v>20287</v>
          </cell>
        </row>
        <row r="1286">
          <cell r="J1286" t="str">
            <v>OaxacaSan Miguel Yotao</v>
          </cell>
          <cell r="K1286" t="str">
            <v>20288</v>
          </cell>
        </row>
        <row r="1287">
          <cell r="J1287" t="str">
            <v>OaxacaSan Nicolás</v>
          </cell>
          <cell r="K1287" t="str">
            <v>20289</v>
          </cell>
        </row>
        <row r="1288">
          <cell r="J1288" t="str">
            <v>OaxacaSan Nicolás Hidalgo</v>
          </cell>
          <cell r="K1288" t="str">
            <v>20290</v>
          </cell>
        </row>
        <row r="1289">
          <cell r="J1289" t="str">
            <v>OaxacaSan Pablo Coatlán</v>
          </cell>
          <cell r="K1289" t="str">
            <v>20291</v>
          </cell>
        </row>
        <row r="1290">
          <cell r="J1290" t="str">
            <v>OaxacaSan Pablo Cuatro Venados</v>
          </cell>
          <cell r="K1290" t="str">
            <v>20292</v>
          </cell>
        </row>
        <row r="1291">
          <cell r="J1291" t="str">
            <v>OaxacaSan Pablo Etla</v>
          </cell>
          <cell r="K1291" t="str">
            <v>20293</v>
          </cell>
        </row>
        <row r="1292">
          <cell r="J1292" t="str">
            <v>OaxacaSan Pablo Huitzo</v>
          </cell>
          <cell r="K1292" t="str">
            <v>20294</v>
          </cell>
        </row>
        <row r="1293">
          <cell r="J1293" t="str">
            <v>OaxacaSan Pablo Huixtepec</v>
          </cell>
          <cell r="K1293" t="str">
            <v>20295</v>
          </cell>
        </row>
        <row r="1294">
          <cell r="J1294" t="str">
            <v>OaxacaSan Pablo Macuiltianguis</v>
          </cell>
          <cell r="K1294" t="str">
            <v>20296</v>
          </cell>
        </row>
        <row r="1295">
          <cell r="J1295" t="str">
            <v>OaxacaSan Pablo Tijaltepec</v>
          </cell>
          <cell r="K1295" t="str">
            <v>20297</v>
          </cell>
        </row>
        <row r="1296">
          <cell r="J1296" t="str">
            <v>OaxacaSan Pablo Villa de Mitla</v>
          </cell>
          <cell r="K1296" t="str">
            <v>20298</v>
          </cell>
        </row>
        <row r="1297">
          <cell r="J1297" t="str">
            <v>OaxacaSan Pablo Yaganiza</v>
          </cell>
          <cell r="K1297" t="str">
            <v>20299</v>
          </cell>
        </row>
        <row r="1298">
          <cell r="J1298" t="str">
            <v>OaxacaSan Pedro Amuzgos</v>
          </cell>
          <cell r="K1298" t="str">
            <v>20300</v>
          </cell>
        </row>
        <row r="1299">
          <cell r="J1299" t="str">
            <v>OaxacaSan Pedro Apóstol</v>
          </cell>
          <cell r="K1299" t="str">
            <v>20301</v>
          </cell>
        </row>
        <row r="1300">
          <cell r="J1300" t="str">
            <v>OaxacaSan Pedro Atoyac</v>
          </cell>
          <cell r="K1300" t="str">
            <v>20302</v>
          </cell>
        </row>
        <row r="1301">
          <cell r="J1301" t="str">
            <v>OaxacaSan Pedro Cajonos</v>
          </cell>
          <cell r="K1301" t="str">
            <v>20303</v>
          </cell>
        </row>
        <row r="1302">
          <cell r="J1302" t="str">
            <v>OaxacaSan Pedro Coxcaltepec Cántaros</v>
          </cell>
          <cell r="K1302" t="str">
            <v>20304</v>
          </cell>
        </row>
        <row r="1303">
          <cell r="J1303" t="str">
            <v>OaxacaSan Pedro Comitancillo</v>
          </cell>
          <cell r="K1303" t="str">
            <v>20305</v>
          </cell>
        </row>
        <row r="1304">
          <cell r="J1304" t="str">
            <v>OaxacaSan Pedro el Alto</v>
          </cell>
          <cell r="K1304" t="str">
            <v>20306</v>
          </cell>
        </row>
        <row r="1305">
          <cell r="J1305" t="str">
            <v>OaxacaSan Pedro Huamelula</v>
          </cell>
          <cell r="K1305" t="str">
            <v>20307</v>
          </cell>
        </row>
        <row r="1306">
          <cell r="J1306" t="str">
            <v>OaxacaSan Pedro Huilotepec</v>
          </cell>
          <cell r="K1306" t="str">
            <v>20308</v>
          </cell>
        </row>
        <row r="1307">
          <cell r="J1307" t="str">
            <v>OaxacaSan Pedro Ixcatlán</v>
          </cell>
          <cell r="K1307" t="str">
            <v>20309</v>
          </cell>
        </row>
        <row r="1308">
          <cell r="J1308" t="str">
            <v>OaxacaSan Pedro Ixtlahuaca</v>
          </cell>
          <cell r="K1308" t="str">
            <v>20310</v>
          </cell>
        </row>
        <row r="1309">
          <cell r="J1309" t="str">
            <v>OaxacaSan Pedro Jaltepetongo</v>
          </cell>
          <cell r="K1309" t="str">
            <v>20311</v>
          </cell>
        </row>
        <row r="1310">
          <cell r="J1310" t="str">
            <v>OaxacaSan Pedro Jicayán</v>
          </cell>
          <cell r="K1310" t="str">
            <v>20312</v>
          </cell>
        </row>
        <row r="1311">
          <cell r="J1311" t="str">
            <v>OaxacaSan Pedro Jocotipac</v>
          </cell>
          <cell r="K1311" t="str">
            <v>20313</v>
          </cell>
        </row>
        <row r="1312">
          <cell r="J1312" t="str">
            <v>OaxacaSan Pedro Juchatengo</v>
          </cell>
          <cell r="K1312" t="str">
            <v>20314</v>
          </cell>
        </row>
        <row r="1313">
          <cell r="J1313" t="str">
            <v>OaxacaSan Pedro Mártir</v>
          </cell>
          <cell r="K1313" t="str">
            <v>20315</v>
          </cell>
        </row>
        <row r="1314">
          <cell r="J1314" t="str">
            <v>OaxacaSan Pedro Mártir Quiechapa</v>
          </cell>
          <cell r="K1314" t="str">
            <v>20316</v>
          </cell>
        </row>
        <row r="1315">
          <cell r="J1315" t="str">
            <v>OaxacaSan Pedro Mártir Yucuxaco</v>
          </cell>
          <cell r="K1315" t="str">
            <v>20317</v>
          </cell>
        </row>
        <row r="1316">
          <cell r="J1316" t="str">
            <v>OaxacaSan Pedro Mixtepec</v>
          </cell>
          <cell r="K1316" t="str">
            <v>20318</v>
          </cell>
        </row>
        <row r="1317">
          <cell r="J1317" t="str">
            <v>OaxacaSan Pedro Mixtepec</v>
          </cell>
          <cell r="K1317" t="str">
            <v>20319</v>
          </cell>
        </row>
        <row r="1318">
          <cell r="J1318" t="str">
            <v>OaxacaSan Pedro Molinos</v>
          </cell>
          <cell r="K1318" t="str">
            <v>20320</v>
          </cell>
        </row>
        <row r="1319">
          <cell r="J1319" t="str">
            <v>OaxacaSan Pedro Nopala</v>
          </cell>
          <cell r="K1319" t="str">
            <v>20321</v>
          </cell>
        </row>
        <row r="1320">
          <cell r="J1320" t="str">
            <v>OaxacaSan Pedro Ocopetatillo</v>
          </cell>
          <cell r="K1320" t="str">
            <v>20322</v>
          </cell>
        </row>
        <row r="1321">
          <cell r="J1321" t="str">
            <v>OaxacaSan Pedro Ocotepec</v>
          </cell>
          <cell r="K1321" t="str">
            <v>20323</v>
          </cell>
        </row>
        <row r="1322">
          <cell r="J1322" t="str">
            <v>OaxacaSan Pedro Pochutla</v>
          </cell>
          <cell r="K1322" t="str">
            <v>20324</v>
          </cell>
        </row>
        <row r="1323">
          <cell r="J1323" t="str">
            <v>OaxacaSan Pedro Quiatoni</v>
          </cell>
          <cell r="K1323" t="str">
            <v>20325</v>
          </cell>
        </row>
        <row r="1324">
          <cell r="J1324" t="str">
            <v>OaxacaSan Pedro Sochiápam</v>
          </cell>
          <cell r="K1324" t="str">
            <v>20326</v>
          </cell>
        </row>
        <row r="1325">
          <cell r="J1325" t="str">
            <v>OaxacaSan Pedro Tapanatepec</v>
          </cell>
          <cell r="K1325" t="str">
            <v>20327</v>
          </cell>
        </row>
        <row r="1326">
          <cell r="J1326" t="str">
            <v>OaxacaSan Pedro Taviche</v>
          </cell>
          <cell r="K1326" t="str">
            <v>20328</v>
          </cell>
        </row>
        <row r="1327">
          <cell r="J1327" t="str">
            <v>OaxacaSan Pedro Teozacoalco</v>
          </cell>
          <cell r="K1327" t="str">
            <v>20329</v>
          </cell>
        </row>
        <row r="1328">
          <cell r="J1328" t="str">
            <v>OaxacaSan Pedro Teutila</v>
          </cell>
          <cell r="K1328" t="str">
            <v>20330</v>
          </cell>
        </row>
        <row r="1329">
          <cell r="J1329" t="str">
            <v>OaxacaSan Pedro Tidaá</v>
          </cell>
          <cell r="K1329" t="str">
            <v>20331</v>
          </cell>
        </row>
        <row r="1330">
          <cell r="J1330" t="str">
            <v>OaxacaSan Pedro Topiltepec</v>
          </cell>
          <cell r="K1330" t="str">
            <v>20332</v>
          </cell>
        </row>
        <row r="1331">
          <cell r="J1331" t="str">
            <v>OaxacaSan Pedro Totolápam</v>
          </cell>
          <cell r="K1331" t="str">
            <v>20333</v>
          </cell>
        </row>
        <row r="1332">
          <cell r="J1332" t="str">
            <v>OaxacaVilla de Tututepec de Melchor Ocampo</v>
          </cell>
          <cell r="K1332" t="str">
            <v>20334</v>
          </cell>
        </row>
        <row r="1333">
          <cell r="J1333" t="str">
            <v>OaxacaSan Pedro Yaneri</v>
          </cell>
          <cell r="K1333" t="str">
            <v>20335</v>
          </cell>
        </row>
        <row r="1334">
          <cell r="J1334" t="str">
            <v>OaxacaSan Pedro Yólox</v>
          </cell>
          <cell r="K1334" t="str">
            <v>20336</v>
          </cell>
        </row>
        <row r="1335">
          <cell r="J1335" t="str">
            <v>OaxacaSan Pedro y San Pablo Ayutla</v>
          </cell>
          <cell r="K1335" t="str">
            <v>20337</v>
          </cell>
        </row>
        <row r="1336">
          <cell r="J1336" t="str">
            <v>OaxacaVilla de Etla</v>
          </cell>
          <cell r="K1336" t="str">
            <v>20338</v>
          </cell>
        </row>
        <row r="1337">
          <cell r="J1337" t="str">
            <v>OaxacaSan Pedro y San Pablo Teposcolula</v>
          </cell>
          <cell r="K1337" t="str">
            <v>20339</v>
          </cell>
        </row>
        <row r="1338">
          <cell r="J1338" t="str">
            <v>OaxacaSan Pedro y San Pablo Tequixtepec</v>
          </cell>
          <cell r="K1338" t="str">
            <v>20340</v>
          </cell>
        </row>
        <row r="1339">
          <cell r="J1339" t="str">
            <v>OaxacaSan Pedro Yucunama</v>
          </cell>
          <cell r="K1339" t="str">
            <v>20341</v>
          </cell>
        </row>
        <row r="1340">
          <cell r="J1340" t="str">
            <v>OaxacaSan Raymundo Jalpan</v>
          </cell>
          <cell r="K1340" t="str">
            <v>20342</v>
          </cell>
        </row>
        <row r="1341">
          <cell r="J1341" t="str">
            <v>OaxacaSan Sebastián Abasolo</v>
          </cell>
          <cell r="K1341" t="str">
            <v>20343</v>
          </cell>
        </row>
        <row r="1342">
          <cell r="J1342" t="str">
            <v>OaxacaSan Sebastián Coatlán</v>
          </cell>
          <cell r="K1342" t="str">
            <v>20344</v>
          </cell>
        </row>
        <row r="1343">
          <cell r="J1343" t="str">
            <v>OaxacaSan Sebastián Ixcapa</v>
          </cell>
          <cell r="K1343" t="str">
            <v>20345</v>
          </cell>
        </row>
        <row r="1344">
          <cell r="J1344" t="str">
            <v>OaxacaSan Sebastián Nicananduta</v>
          </cell>
          <cell r="K1344" t="str">
            <v>20346</v>
          </cell>
        </row>
        <row r="1345">
          <cell r="J1345" t="str">
            <v>OaxacaSan Sebastián Río Hondo</v>
          </cell>
          <cell r="K1345" t="str">
            <v>20347</v>
          </cell>
        </row>
        <row r="1346">
          <cell r="J1346" t="str">
            <v>OaxacaSan Sebastián Tecomaxtlahuaca</v>
          </cell>
          <cell r="K1346" t="str">
            <v>20348</v>
          </cell>
        </row>
        <row r="1347">
          <cell r="J1347" t="str">
            <v>OaxacaSan Sebastián Teitipac</v>
          </cell>
          <cell r="K1347" t="str">
            <v>20349</v>
          </cell>
        </row>
        <row r="1348">
          <cell r="J1348" t="str">
            <v>OaxacaSan Sebastián Tutla</v>
          </cell>
          <cell r="K1348" t="str">
            <v>20350</v>
          </cell>
        </row>
        <row r="1349">
          <cell r="J1349" t="str">
            <v>OaxacaSan Simón Almolongas</v>
          </cell>
          <cell r="K1349" t="str">
            <v>20351</v>
          </cell>
        </row>
        <row r="1350">
          <cell r="J1350" t="str">
            <v>OaxacaSan Simón Zahuatlán</v>
          </cell>
          <cell r="K1350" t="str">
            <v>20352</v>
          </cell>
        </row>
        <row r="1351">
          <cell r="J1351" t="str">
            <v>OaxacaSanta Ana</v>
          </cell>
          <cell r="K1351" t="str">
            <v>20353</v>
          </cell>
        </row>
        <row r="1352">
          <cell r="J1352" t="str">
            <v>OaxacaSanta Ana Ateixtlahuaca</v>
          </cell>
          <cell r="K1352" t="str">
            <v>20354</v>
          </cell>
        </row>
        <row r="1353">
          <cell r="J1353" t="str">
            <v>OaxacaSanta Ana Cuauhtémoc</v>
          </cell>
          <cell r="K1353" t="str">
            <v>20355</v>
          </cell>
        </row>
        <row r="1354">
          <cell r="J1354" t="str">
            <v>OaxacaSanta Ana del Valle</v>
          </cell>
          <cell r="K1354" t="str">
            <v>20356</v>
          </cell>
        </row>
        <row r="1355">
          <cell r="J1355" t="str">
            <v>OaxacaSanta Ana Tavela</v>
          </cell>
          <cell r="K1355" t="str">
            <v>20357</v>
          </cell>
        </row>
        <row r="1356">
          <cell r="J1356" t="str">
            <v>OaxacaSanta Ana Tlapacoyan</v>
          </cell>
          <cell r="K1356" t="str">
            <v>20358</v>
          </cell>
        </row>
        <row r="1357">
          <cell r="J1357" t="str">
            <v>OaxacaSanta Ana Yareni</v>
          </cell>
          <cell r="K1357" t="str">
            <v>20359</v>
          </cell>
        </row>
        <row r="1358">
          <cell r="J1358" t="str">
            <v>OaxacaSanta Ana Zegache</v>
          </cell>
          <cell r="K1358" t="str">
            <v>20360</v>
          </cell>
        </row>
        <row r="1359">
          <cell r="J1359" t="str">
            <v>OaxacaSanta Catalina Quierí</v>
          </cell>
          <cell r="K1359" t="str">
            <v>20361</v>
          </cell>
        </row>
        <row r="1360">
          <cell r="J1360" t="str">
            <v>OaxacaSanta Catarina Cuixtla</v>
          </cell>
          <cell r="K1360" t="str">
            <v>20362</v>
          </cell>
        </row>
        <row r="1361">
          <cell r="J1361" t="str">
            <v>OaxacaSanta Catarina Ixtepeji</v>
          </cell>
          <cell r="K1361" t="str">
            <v>20363</v>
          </cell>
        </row>
        <row r="1362">
          <cell r="J1362" t="str">
            <v>OaxacaSanta Catarina Juquila</v>
          </cell>
          <cell r="K1362" t="str">
            <v>20364</v>
          </cell>
        </row>
        <row r="1363">
          <cell r="J1363" t="str">
            <v>OaxacaSanta Catarina Lachatao</v>
          </cell>
          <cell r="K1363" t="str">
            <v>20365</v>
          </cell>
        </row>
        <row r="1364">
          <cell r="J1364" t="str">
            <v>OaxacaSanta Catarina Loxicha</v>
          </cell>
          <cell r="K1364" t="str">
            <v>20366</v>
          </cell>
        </row>
        <row r="1365">
          <cell r="J1365" t="str">
            <v>OaxacaSanta Catarina Mechoacán</v>
          </cell>
          <cell r="K1365" t="str">
            <v>20367</v>
          </cell>
        </row>
        <row r="1366">
          <cell r="J1366" t="str">
            <v>OaxacaSanta Catarina Minas</v>
          </cell>
          <cell r="K1366" t="str">
            <v>20368</v>
          </cell>
        </row>
        <row r="1367">
          <cell r="J1367" t="str">
            <v>OaxacaSanta Catarina Quiané</v>
          </cell>
          <cell r="K1367" t="str">
            <v>20369</v>
          </cell>
        </row>
        <row r="1368">
          <cell r="J1368" t="str">
            <v>OaxacaSanta Catarina Tayata</v>
          </cell>
          <cell r="K1368" t="str">
            <v>20370</v>
          </cell>
        </row>
        <row r="1369">
          <cell r="J1369" t="str">
            <v>OaxacaSanta Catarina Ticuá</v>
          </cell>
          <cell r="K1369" t="str">
            <v>20371</v>
          </cell>
        </row>
        <row r="1370">
          <cell r="J1370" t="str">
            <v>OaxacaSanta Catarina Yosonotú</v>
          </cell>
          <cell r="K1370" t="str">
            <v>20372</v>
          </cell>
        </row>
        <row r="1371">
          <cell r="J1371" t="str">
            <v>OaxacaSanta Catarina Zapoquila</v>
          </cell>
          <cell r="K1371" t="str">
            <v>20373</v>
          </cell>
        </row>
        <row r="1372">
          <cell r="J1372" t="str">
            <v>OaxacaSanta Cruz Acatepec</v>
          </cell>
          <cell r="K1372" t="str">
            <v>20374</v>
          </cell>
        </row>
        <row r="1373">
          <cell r="J1373" t="str">
            <v>OaxacaSanta Cruz Amilpas</v>
          </cell>
          <cell r="K1373" t="str">
            <v>20375</v>
          </cell>
        </row>
        <row r="1374">
          <cell r="J1374" t="str">
            <v>OaxacaSanta Cruz de Bravo</v>
          </cell>
          <cell r="K1374" t="str">
            <v>20376</v>
          </cell>
        </row>
        <row r="1375">
          <cell r="J1375" t="str">
            <v>OaxacaSanta Cruz Itundujia</v>
          </cell>
          <cell r="K1375" t="str">
            <v>20377</v>
          </cell>
        </row>
        <row r="1376">
          <cell r="J1376" t="str">
            <v>OaxacaSanta Cruz Mixtepec</v>
          </cell>
          <cell r="K1376" t="str">
            <v>20378</v>
          </cell>
        </row>
        <row r="1377">
          <cell r="J1377" t="str">
            <v>OaxacaSanta Cruz Nundaco</v>
          </cell>
          <cell r="K1377" t="str">
            <v>20379</v>
          </cell>
        </row>
        <row r="1378">
          <cell r="J1378" t="str">
            <v>OaxacaSanta Cruz Papalutla</v>
          </cell>
          <cell r="K1378" t="str">
            <v>20380</v>
          </cell>
        </row>
        <row r="1379">
          <cell r="J1379" t="str">
            <v>OaxacaSanta Cruz Tacache de Mina</v>
          </cell>
          <cell r="K1379" t="str">
            <v>20381</v>
          </cell>
        </row>
        <row r="1380">
          <cell r="J1380" t="str">
            <v>OaxacaSanta Cruz Tacahua</v>
          </cell>
          <cell r="K1380" t="str">
            <v>20382</v>
          </cell>
        </row>
        <row r="1381">
          <cell r="J1381" t="str">
            <v>OaxacaSanta Cruz Tayata</v>
          </cell>
          <cell r="K1381" t="str">
            <v>20383</v>
          </cell>
        </row>
        <row r="1382">
          <cell r="J1382" t="str">
            <v>OaxacaSanta Cruz Xitla</v>
          </cell>
          <cell r="K1382" t="str">
            <v>20384</v>
          </cell>
        </row>
        <row r="1383">
          <cell r="J1383" t="str">
            <v>OaxacaSanta Cruz Xoxocotlán</v>
          </cell>
          <cell r="K1383" t="str">
            <v>20385</v>
          </cell>
        </row>
        <row r="1384">
          <cell r="J1384" t="str">
            <v>OaxacaSanta Cruz Zenzontepec</v>
          </cell>
          <cell r="K1384" t="str">
            <v>20386</v>
          </cell>
        </row>
        <row r="1385">
          <cell r="J1385" t="str">
            <v>OaxacaSanta Gertrudis</v>
          </cell>
          <cell r="K1385" t="str">
            <v>20387</v>
          </cell>
        </row>
        <row r="1386">
          <cell r="J1386" t="str">
            <v>OaxacaSanta Inés del Monte</v>
          </cell>
          <cell r="K1386" t="str">
            <v>20388</v>
          </cell>
        </row>
        <row r="1387">
          <cell r="J1387" t="str">
            <v>OaxacaSanta Inés Yatzeche</v>
          </cell>
          <cell r="K1387" t="str">
            <v>20389</v>
          </cell>
        </row>
        <row r="1388">
          <cell r="J1388" t="str">
            <v>OaxacaSanta Lucía del Camino</v>
          </cell>
          <cell r="K1388" t="str">
            <v>20390</v>
          </cell>
        </row>
        <row r="1389">
          <cell r="J1389" t="str">
            <v>OaxacaSanta Lucía Miahuatlán</v>
          </cell>
          <cell r="K1389" t="str">
            <v>20391</v>
          </cell>
        </row>
        <row r="1390">
          <cell r="J1390" t="str">
            <v>OaxacaSanta Lucía Monteverde</v>
          </cell>
          <cell r="K1390" t="str">
            <v>20392</v>
          </cell>
        </row>
        <row r="1391">
          <cell r="J1391" t="str">
            <v>OaxacaSanta Lucía Ocotlán</v>
          </cell>
          <cell r="K1391" t="str">
            <v>20393</v>
          </cell>
        </row>
        <row r="1392">
          <cell r="J1392" t="str">
            <v>OaxacaSanta María Alotepec</v>
          </cell>
          <cell r="K1392" t="str">
            <v>20394</v>
          </cell>
        </row>
        <row r="1393">
          <cell r="J1393" t="str">
            <v>OaxacaSanta María Apazco</v>
          </cell>
          <cell r="K1393" t="str">
            <v>20395</v>
          </cell>
        </row>
        <row r="1394">
          <cell r="J1394" t="str">
            <v>OaxacaSanta María la Asunción</v>
          </cell>
          <cell r="K1394" t="str">
            <v>20396</v>
          </cell>
        </row>
        <row r="1395">
          <cell r="J1395" t="str">
            <v>OaxacaHeroica Ciudad de Tlaxiaco</v>
          </cell>
          <cell r="K1395" t="str">
            <v>20397</v>
          </cell>
        </row>
        <row r="1396">
          <cell r="J1396" t="str">
            <v>OaxacaAyoquezco de Aldama</v>
          </cell>
          <cell r="K1396" t="str">
            <v>20398</v>
          </cell>
        </row>
        <row r="1397">
          <cell r="J1397" t="str">
            <v>OaxacaSanta María Atzompa</v>
          </cell>
          <cell r="K1397" t="str">
            <v>20399</v>
          </cell>
        </row>
        <row r="1398">
          <cell r="J1398" t="str">
            <v>OaxacaSanta María Camotlán</v>
          </cell>
          <cell r="K1398" t="str">
            <v>20400</v>
          </cell>
        </row>
        <row r="1399">
          <cell r="J1399" t="str">
            <v>OaxacaSanta María Colotepec</v>
          </cell>
          <cell r="K1399" t="str">
            <v>20401</v>
          </cell>
        </row>
        <row r="1400">
          <cell r="J1400" t="str">
            <v>OaxacaSanta María Cortijo</v>
          </cell>
          <cell r="K1400" t="str">
            <v>20402</v>
          </cell>
        </row>
        <row r="1401">
          <cell r="J1401" t="str">
            <v>OaxacaSanta María Coyotepec</v>
          </cell>
          <cell r="K1401" t="str">
            <v>20403</v>
          </cell>
        </row>
        <row r="1402">
          <cell r="J1402" t="str">
            <v>OaxacaSanta María Chachoápam</v>
          </cell>
          <cell r="K1402" t="str">
            <v>20404</v>
          </cell>
        </row>
        <row r="1403">
          <cell r="J1403" t="str">
            <v>OaxacaVilla de Chilapa de Díaz</v>
          </cell>
          <cell r="K1403" t="str">
            <v>20405</v>
          </cell>
        </row>
        <row r="1404">
          <cell r="J1404" t="str">
            <v>OaxacaSanta María Chilchotla</v>
          </cell>
          <cell r="K1404" t="str">
            <v>20406</v>
          </cell>
        </row>
        <row r="1405">
          <cell r="J1405" t="str">
            <v>OaxacaSanta María Chimalapa</v>
          </cell>
          <cell r="K1405" t="str">
            <v>20407</v>
          </cell>
        </row>
        <row r="1406">
          <cell r="J1406" t="str">
            <v>OaxacaSanta María del Rosario</v>
          </cell>
          <cell r="K1406" t="str">
            <v>20408</v>
          </cell>
        </row>
        <row r="1407">
          <cell r="J1407" t="str">
            <v>OaxacaSanta María del Tule</v>
          </cell>
          <cell r="K1407" t="str">
            <v>20409</v>
          </cell>
        </row>
        <row r="1408">
          <cell r="J1408" t="str">
            <v>OaxacaSanta María Ecatepec</v>
          </cell>
          <cell r="K1408" t="str">
            <v>20410</v>
          </cell>
        </row>
        <row r="1409">
          <cell r="J1409" t="str">
            <v>OaxacaSanta María Guelacé</v>
          </cell>
          <cell r="K1409" t="str">
            <v>20411</v>
          </cell>
        </row>
        <row r="1410">
          <cell r="J1410" t="str">
            <v>OaxacaSanta María Guienagati</v>
          </cell>
          <cell r="K1410" t="str">
            <v>20412</v>
          </cell>
        </row>
        <row r="1411">
          <cell r="J1411" t="str">
            <v>OaxacaSanta María Huatulco</v>
          </cell>
          <cell r="K1411" t="str">
            <v>20413</v>
          </cell>
        </row>
        <row r="1412">
          <cell r="J1412" t="str">
            <v>OaxacaSanta María Huazolotitlán</v>
          </cell>
          <cell r="K1412" t="str">
            <v>20414</v>
          </cell>
        </row>
        <row r="1413">
          <cell r="J1413" t="str">
            <v>OaxacaSanta María Ipalapa</v>
          </cell>
          <cell r="K1413" t="str">
            <v>20415</v>
          </cell>
        </row>
        <row r="1414">
          <cell r="J1414" t="str">
            <v>OaxacaSanta María Ixcatlán</v>
          </cell>
          <cell r="K1414" t="str">
            <v>20416</v>
          </cell>
        </row>
        <row r="1415">
          <cell r="J1415" t="str">
            <v>OaxacaSanta María Jacatepec</v>
          </cell>
          <cell r="K1415" t="str">
            <v>20417</v>
          </cell>
        </row>
        <row r="1416">
          <cell r="J1416" t="str">
            <v>OaxacaSanta María Jalapa del Marqués</v>
          </cell>
          <cell r="K1416" t="str">
            <v>20418</v>
          </cell>
        </row>
        <row r="1417">
          <cell r="J1417" t="str">
            <v>OaxacaSanta María Jaltianguis</v>
          </cell>
          <cell r="K1417" t="str">
            <v>20419</v>
          </cell>
        </row>
        <row r="1418">
          <cell r="J1418" t="str">
            <v>OaxacaSanta María Lachixío</v>
          </cell>
          <cell r="K1418" t="str">
            <v>20420</v>
          </cell>
        </row>
        <row r="1419">
          <cell r="J1419" t="str">
            <v>OaxacaSanta María Mixtequilla</v>
          </cell>
          <cell r="K1419" t="str">
            <v>20421</v>
          </cell>
        </row>
        <row r="1420">
          <cell r="J1420" t="str">
            <v>OaxacaSanta María Nativitas</v>
          </cell>
          <cell r="K1420" t="str">
            <v>20422</v>
          </cell>
        </row>
        <row r="1421">
          <cell r="J1421" t="str">
            <v>OaxacaSanta María Nduayaco</v>
          </cell>
          <cell r="K1421" t="str">
            <v>20423</v>
          </cell>
        </row>
        <row r="1422">
          <cell r="J1422" t="str">
            <v>OaxacaSanta María Ozolotepec</v>
          </cell>
          <cell r="K1422" t="str">
            <v>20424</v>
          </cell>
        </row>
        <row r="1423">
          <cell r="J1423" t="str">
            <v>OaxacaSanta María Pápalo</v>
          </cell>
          <cell r="K1423" t="str">
            <v>20425</v>
          </cell>
        </row>
        <row r="1424">
          <cell r="J1424" t="str">
            <v>OaxacaSanta María Peñoles</v>
          </cell>
          <cell r="K1424" t="str">
            <v>20426</v>
          </cell>
        </row>
        <row r="1425">
          <cell r="J1425" t="str">
            <v>OaxacaSanta María Petapa</v>
          </cell>
          <cell r="K1425" t="str">
            <v>20427</v>
          </cell>
        </row>
        <row r="1426">
          <cell r="J1426" t="str">
            <v>OaxacaSanta María Quiegolani</v>
          </cell>
          <cell r="K1426" t="str">
            <v>20428</v>
          </cell>
        </row>
        <row r="1427">
          <cell r="J1427" t="str">
            <v>OaxacaSanta María Sola</v>
          </cell>
          <cell r="K1427" t="str">
            <v>20429</v>
          </cell>
        </row>
        <row r="1428">
          <cell r="J1428" t="str">
            <v>OaxacaSanta María Tataltepec</v>
          </cell>
          <cell r="K1428" t="str">
            <v>20430</v>
          </cell>
        </row>
        <row r="1429">
          <cell r="J1429" t="str">
            <v>OaxacaSanta María Tecomavaca</v>
          </cell>
          <cell r="K1429" t="str">
            <v>20431</v>
          </cell>
        </row>
        <row r="1430">
          <cell r="J1430" t="str">
            <v>OaxacaSanta María Temaxcalapa</v>
          </cell>
          <cell r="K1430" t="str">
            <v>20432</v>
          </cell>
        </row>
        <row r="1431">
          <cell r="J1431" t="str">
            <v>OaxacaSanta María Temaxcaltepec</v>
          </cell>
          <cell r="K1431" t="str">
            <v>20433</v>
          </cell>
        </row>
        <row r="1432">
          <cell r="J1432" t="str">
            <v>OaxacaSanta María Teopoxco</v>
          </cell>
          <cell r="K1432" t="str">
            <v>20434</v>
          </cell>
        </row>
        <row r="1433">
          <cell r="J1433" t="str">
            <v>OaxacaSanta María Tepantlali</v>
          </cell>
          <cell r="K1433" t="str">
            <v>20435</v>
          </cell>
        </row>
        <row r="1434">
          <cell r="J1434" t="str">
            <v>OaxacaSanta María Texcatitlán</v>
          </cell>
          <cell r="K1434" t="str">
            <v>20436</v>
          </cell>
        </row>
        <row r="1435">
          <cell r="J1435" t="str">
            <v>OaxacaSanta María Tlahuitoltepec</v>
          </cell>
          <cell r="K1435" t="str">
            <v>20437</v>
          </cell>
        </row>
        <row r="1436">
          <cell r="J1436" t="str">
            <v>OaxacaSanta María Tlalixtac</v>
          </cell>
          <cell r="K1436" t="str">
            <v>20438</v>
          </cell>
        </row>
        <row r="1437">
          <cell r="J1437" t="str">
            <v>OaxacaSanta María Tonameca</v>
          </cell>
          <cell r="K1437" t="str">
            <v>20439</v>
          </cell>
        </row>
        <row r="1438">
          <cell r="J1438" t="str">
            <v>OaxacaSanta María Totolapilla</v>
          </cell>
          <cell r="K1438" t="str">
            <v>20440</v>
          </cell>
        </row>
        <row r="1439">
          <cell r="J1439" t="str">
            <v>OaxacaSanta María Xadani</v>
          </cell>
          <cell r="K1439" t="str">
            <v>20441</v>
          </cell>
        </row>
        <row r="1440">
          <cell r="J1440" t="str">
            <v>OaxacaSanta María Yalina</v>
          </cell>
          <cell r="K1440" t="str">
            <v>20442</v>
          </cell>
        </row>
        <row r="1441">
          <cell r="J1441" t="str">
            <v>OaxacaSanta María Yavesía</v>
          </cell>
          <cell r="K1441" t="str">
            <v>20443</v>
          </cell>
        </row>
        <row r="1442">
          <cell r="J1442" t="str">
            <v>OaxacaSanta María Yolotepec</v>
          </cell>
          <cell r="K1442" t="str">
            <v>20444</v>
          </cell>
        </row>
        <row r="1443">
          <cell r="J1443" t="str">
            <v>OaxacaSanta María Yosoyúa</v>
          </cell>
          <cell r="K1443" t="str">
            <v>20445</v>
          </cell>
        </row>
        <row r="1444">
          <cell r="J1444" t="str">
            <v>OaxacaSanta María Yucuhiti</v>
          </cell>
          <cell r="K1444" t="str">
            <v>20446</v>
          </cell>
        </row>
        <row r="1445">
          <cell r="J1445" t="str">
            <v>OaxacaSanta María Zacatepec</v>
          </cell>
          <cell r="K1445" t="str">
            <v>20447</v>
          </cell>
        </row>
        <row r="1446">
          <cell r="J1446" t="str">
            <v>OaxacaSanta María Zaniza</v>
          </cell>
          <cell r="K1446" t="str">
            <v>20448</v>
          </cell>
        </row>
        <row r="1447">
          <cell r="J1447" t="str">
            <v>OaxacaSanta María Zoquitlán</v>
          </cell>
          <cell r="K1447" t="str">
            <v>20449</v>
          </cell>
        </row>
        <row r="1448">
          <cell r="J1448" t="str">
            <v>OaxacaSantiago Amoltepec</v>
          </cell>
          <cell r="K1448" t="str">
            <v>20450</v>
          </cell>
        </row>
        <row r="1449">
          <cell r="J1449" t="str">
            <v>OaxacaSantiago Apoala</v>
          </cell>
          <cell r="K1449" t="str">
            <v>20451</v>
          </cell>
        </row>
        <row r="1450">
          <cell r="J1450" t="str">
            <v>OaxacaSantiago Apóstol</v>
          </cell>
          <cell r="K1450" t="str">
            <v>20452</v>
          </cell>
        </row>
        <row r="1451">
          <cell r="J1451" t="str">
            <v>OaxacaSantiago Astata</v>
          </cell>
          <cell r="K1451" t="str">
            <v>20453</v>
          </cell>
        </row>
        <row r="1452">
          <cell r="J1452" t="str">
            <v>OaxacaSantiago Atitlán</v>
          </cell>
          <cell r="K1452" t="str">
            <v>20454</v>
          </cell>
        </row>
        <row r="1453">
          <cell r="J1453" t="str">
            <v>OaxacaSantiago Ayuquililla</v>
          </cell>
          <cell r="K1453" t="str">
            <v>20455</v>
          </cell>
        </row>
        <row r="1454">
          <cell r="J1454" t="str">
            <v>OaxacaSantiago Cacaloxtepec</v>
          </cell>
          <cell r="K1454" t="str">
            <v>20456</v>
          </cell>
        </row>
        <row r="1455">
          <cell r="J1455" t="str">
            <v>OaxacaSantiago Camotlán</v>
          </cell>
          <cell r="K1455" t="str">
            <v>20457</v>
          </cell>
        </row>
        <row r="1456">
          <cell r="J1456" t="str">
            <v>OaxacaSantiago Comaltepec</v>
          </cell>
          <cell r="K1456" t="str">
            <v>20458</v>
          </cell>
        </row>
        <row r="1457">
          <cell r="J1457" t="str">
            <v>OaxacaSantiago Chazumba</v>
          </cell>
          <cell r="K1457" t="str">
            <v>20459</v>
          </cell>
        </row>
        <row r="1458">
          <cell r="J1458" t="str">
            <v>OaxacaSantiago Choápam</v>
          </cell>
          <cell r="K1458" t="str">
            <v>20460</v>
          </cell>
        </row>
        <row r="1459">
          <cell r="J1459" t="str">
            <v>OaxacaSantiago del Río</v>
          </cell>
          <cell r="K1459" t="str">
            <v>20461</v>
          </cell>
        </row>
        <row r="1460">
          <cell r="J1460" t="str">
            <v>OaxacaSantiago Huajolotitlán</v>
          </cell>
          <cell r="K1460" t="str">
            <v>20462</v>
          </cell>
        </row>
        <row r="1461">
          <cell r="J1461" t="str">
            <v>OaxacaSantiago Huauclilla</v>
          </cell>
          <cell r="K1461" t="str">
            <v>20463</v>
          </cell>
        </row>
        <row r="1462">
          <cell r="J1462" t="str">
            <v>OaxacaSantiago Ihuitlán Plumas</v>
          </cell>
          <cell r="K1462" t="str">
            <v>20464</v>
          </cell>
        </row>
        <row r="1463">
          <cell r="J1463" t="str">
            <v>OaxacaSantiago Ixcuintepec</v>
          </cell>
          <cell r="K1463" t="str">
            <v>20465</v>
          </cell>
        </row>
        <row r="1464">
          <cell r="J1464" t="str">
            <v>OaxacaSantiago Ixtayutla</v>
          </cell>
          <cell r="K1464" t="str">
            <v>20466</v>
          </cell>
        </row>
        <row r="1465">
          <cell r="J1465" t="str">
            <v>OaxacaSantiago Jamiltepec</v>
          </cell>
          <cell r="K1465" t="str">
            <v>20467</v>
          </cell>
        </row>
        <row r="1466">
          <cell r="J1466" t="str">
            <v>OaxacaSantiago Jocotepec</v>
          </cell>
          <cell r="K1466" t="str">
            <v>20468</v>
          </cell>
        </row>
        <row r="1467">
          <cell r="J1467" t="str">
            <v>OaxacaSantiago Juxtlahuaca</v>
          </cell>
          <cell r="K1467" t="str">
            <v>20469</v>
          </cell>
        </row>
        <row r="1468">
          <cell r="J1468" t="str">
            <v>OaxacaSantiago Lachiguiri</v>
          </cell>
          <cell r="K1468" t="str">
            <v>20470</v>
          </cell>
        </row>
        <row r="1469">
          <cell r="J1469" t="str">
            <v>OaxacaSantiago Lalopa</v>
          </cell>
          <cell r="K1469" t="str">
            <v>20471</v>
          </cell>
        </row>
        <row r="1470">
          <cell r="J1470" t="str">
            <v>OaxacaSantiago Laollaga</v>
          </cell>
          <cell r="K1470" t="str">
            <v>20472</v>
          </cell>
        </row>
        <row r="1471">
          <cell r="J1471" t="str">
            <v>OaxacaSantiago Laxopa</v>
          </cell>
          <cell r="K1471" t="str">
            <v>20473</v>
          </cell>
        </row>
        <row r="1472">
          <cell r="J1472" t="str">
            <v>OaxacaSantiago Llano Grande</v>
          </cell>
          <cell r="K1472" t="str">
            <v>20474</v>
          </cell>
        </row>
        <row r="1473">
          <cell r="J1473" t="str">
            <v>OaxacaSantiago Matatlán</v>
          </cell>
          <cell r="K1473" t="str">
            <v>20475</v>
          </cell>
        </row>
        <row r="1474">
          <cell r="J1474" t="str">
            <v>OaxacaSantiago Miltepec</v>
          </cell>
          <cell r="K1474" t="str">
            <v>20476</v>
          </cell>
        </row>
        <row r="1475">
          <cell r="J1475" t="str">
            <v>OaxacaSantiago Minas</v>
          </cell>
          <cell r="K1475" t="str">
            <v>20477</v>
          </cell>
        </row>
        <row r="1476">
          <cell r="J1476" t="str">
            <v>OaxacaSantiago Nacaltepec</v>
          </cell>
          <cell r="K1476" t="str">
            <v>20478</v>
          </cell>
        </row>
        <row r="1477">
          <cell r="J1477" t="str">
            <v>OaxacaSantiago Nejapilla</v>
          </cell>
          <cell r="K1477" t="str">
            <v>20479</v>
          </cell>
        </row>
        <row r="1478">
          <cell r="J1478" t="str">
            <v>OaxacaSantiago Nundiche</v>
          </cell>
          <cell r="K1478" t="str">
            <v>20480</v>
          </cell>
        </row>
        <row r="1479">
          <cell r="J1479" t="str">
            <v>OaxacaSantiago Nuyoó</v>
          </cell>
          <cell r="K1479" t="str">
            <v>20481</v>
          </cell>
        </row>
        <row r="1480">
          <cell r="J1480" t="str">
            <v>OaxacaSantiago Pinotepa Nacional</v>
          </cell>
          <cell r="K1480" t="str">
            <v>20482</v>
          </cell>
        </row>
        <row r="1481">
          <cell r="J1481" t="str">
            <v>OaxacaSantiago Suchilquitongo</v>
          </cell>
          <cell r="K1481" t="str">
            <v>20483</v>
          </cell>
        </row>
        <row r="1482">
          <cell r="J1482" t="str">
            <v>OaxacaSantiago Tamazola</v>
          </cell>
          <cell r="K1482" t="str">
            <v>20484</v>
          </cell>
        </row>
        <row r="1483">
          <cell r="J1483" t="str">
            <v>OaxacaSantiago Tapextla</v>
          </cell>
          <cell r="K1483" t="str">
            <v>20485</v>
          </cell>
        </row>
        <row r="1484">
          <cell r="J1484" t="str">
            <v>OaxacaVilla Tejúpam de la Unión</v>
          </cell>
          <cell r="K1484" t="str">
            <v>20486</v>
          </cell>
        </row>
        <row r="1485">
          <cell r="J1485" t="str">
            <v>OaxacaSantiago Tenango</v>
          </cell>
          <cell r="K1485" t="str">
            <v>20487</v>
          </cell>
        </row>
        <row r="1486">
          <cell r="J1486" t="str">
            <v>OaxacaSantiago Tepetlapa</v>
          </cell>
          <cell r="K1486" t="str">
            <v>20488</v>
          </cell>
        </row>
        <row r="1487">
          <cell r="J1487" t="str">
            <v>OaxacaSantiago Tetepec</v>
          </cell>
          <cell r="K1487" t="str">
            <v>20489</v>
          </cell>
        </row>
        <row r="1488">
          <cell r="J1488" t="str">
            <v>OaxacaSantiago Texcalcingo</v>
          </cell>
          <cell r="K1488" t="str">
            <v>20490</v>
          </cell>
        </row>
        <row r="1489">
          <cell r="J1489" t="str">
            <v>OaxacaSantiago Textitlán</v>
          </cell>
          <cell r="K1489" t="str">
            <v>20491</v>
          </cell>
        </row>
        <row r="1490">
          <cell r="J1490" t="str">
            <v>OaxacaSantiago Tilantongo</v>
          </cell>
          <cell r="K1490" t="str">
            <v>20492</v>
          </cell>
        </row>
        <row r="1491">
          <cell r="J1491" t="str">
            <v>OaxacaSantiago Tillo</v>
          </cell>
          <cell r="K1491" t="str">
            <v>20493</v>
          </cell>
        </row>
        <row r="1492">
          <cell r="J1492" t="str">
            <v>OaxacaSantiago Tlazoyaltepec</v>
          </cell>
          <cell r="K1492" t="str">
            <v>20494</v>
          </cell>
        </row>
        <row r="1493">
          <cell r="J1493" t="str">
            <v>OaxacaSantiago Xanica</v>
          </cell>
          <cell r="K1493" t="str">
            <v>20495</v>
          </cell>
        </row>
        <row r="1494">
          <cell r="J1494" t="str">
            <v>OaxacaSantiago Xiacuí</v>
          </cell>
          <cell r="K1494" t="str">
            <v>20496</v>
          </cell>
        </row>
        <row r="1495">
          <cell r="J1495" t="str">
            <v>OaxacaSantiago Yaitepec</v>
          </cell>
          <cell r="K1495" t="str">
            <v>20497</v>
          </cell>
        </row>
        <row r="1496">
          <cell r="J1496" t="str">
            <v>OaxacaSantiago Yaveo</v>
          </cell>
          <cell r="K1496" t="str">
            <v>20498</v>
          </cell>
        </row>
        <row r="1497">
          <cell r="J1497" t="str">
            <v>OaxacaSantiago Yolomécatl</v>
          </cell>
          <cell r="K1497" t="str">
            <v>20499</v>
          </cell>
        </row>
        <row r="1498">
          <cell r="J1498" t="str">
            <v>OaxacaSantiago Yosondúa</v>
          </cell>
          <cell r="K1498" t="str">
            <v>20500</v>
          </cell>
        </row>
        <row r="1499">
          <cell r="J1499" t="str">
            <v>OaxacaSantiago Yucuyachi</v>
          </cell>
          <cell r="K1499" t="str">
            <v>20501</v>
          </cell>
        </row>
        <row r="1500">
          <cell r="J1500" t="str">
            <v>OaxacaSantiago Zacatepec</v>
          </cell>
          <cell r="K1500" t="str">
            <v>20502</v>
          </cell>
        </row>
        <row r="1501">
          <cell r="J1501" t="str">
            <v>OaxacaSantiago Zoochila</v>
          </cell>
          <cell r="K1501" t="str">
            <v>20503</v>
          </cell>
        </row>
        <row r="1502">
          <cell r="J1502" t="str">
            <v>OaxacaNuevo Zoquiápam</v>
          </cell>
          <cell r="K1502" t="str">
            <v>20504</v>
          </cell>
        </row>
        <row r="1503">
          <cell r="J1503" t="str">
            <v>OaxacaSanto Domingo Ingenio</v>
          </cell>
          <cell r="K1503" t="str">
            <v>20505</v>
          </cell>
        </row>
        <row r="1504">
          <cell r="J1504" t="str">
            <v>OaxacaSanto Domingo Albarradas</v>
          </cell>
          <cell r="K1504" t="str">
            <v>20506</v>
          </cell>
        </row>
        <row r="1505">
          <cell r="J1505" t="str">
            <v>OaxacaSanto Domingo Armenta</v>
          </cell>
          <cell r="K1505" t="str">
            <v>20507</v>
          </cell>
        </row>
        <row r="1506">
          <cell r="J1506" t="str">
            <v>OaxacaSanto Domingo Chihuitán</v>
          </cell>
          <cell r="K1506" t="str">
            <v>20508</v>
          </cell>
        </row>
        <row r="1507">
          <cell r="J1507" t="str">
            <v>OaxacaSanto Domingo de Morelos</v>
          </cell>
          <cell r="K1507" t="str">
            <v>20509</v>
          </cell>
        </row>
        <row r="1508">
          <cell r="J1508" t="str">
            <v>OaxacaSanto Domingo Ixcatlán</v>
          </cell>
          <cell r="K1508" t="str">
            <v>20510</v>
          </cell>
        </row>
        <row r="1509">
          <cell r="J1509" t="str">
            <v>OaxacaSanto Domingo Nuxaá</v>
          </cell>
          <cell r="K1509" t="str">
            <v>20511</v>
          </cell>
        </row>
        <row r="1510">
          <cell r="J1510" t="str">
            <v>OaxacaSanto Domingo Ozolotepec</v>
          </cell>
          <cell r="K1510" t="str">
            <v>20512</v>
          </cell>
        </row>
        <row r="1511">
          <cell r="J1511" t="str">
            <v>OaxacaSanto Domingo Petapa</v>
          </cell>
          <cell r="K1511" t="str">
            <v>20513</v>
          </cell>
        </row>
        <row r="1512">
          <cell r="J1512" t="str">
            <v>OaxacaSanto Domingo Roayaga</v>
          </cell>
          <cell r="K1512" t="str">
            <v>20514</v>
          </cell>
        </row>
        <row r="1513">
          <cell r="J1513" t="str">
            <v>OaxacaSanto Domingo Tehuantepec</v>
          </cell>
          <cell r="K1513" t="str">
            <v>20515</v>
          </cell>
        </row>
        <row r="1514">
          <cell r="J1514" t="str">
            <v>OaxacaSanto Domingo Teojomulco</v>
          </cell>
          <cell r="K1514" t="str">
            <v>20516</v>
          </cell>
        </row>
        <row r="1515">
          <cell r="J1515" t="str">
            <v>OaxacaSanto Domingo Tepuxtepec</v>
          </cell>
          <cell r="K1515" t="str">
            <v>20517</v>
          </cell>
        </row>
        <row r="1516">
          <cell r="J1516" t="str">
            <v>OaxacaSanto Domingo Tlatayápam</v>
          </cell>
          <cell r="K1516" t="str">
            <v>20518</v>
          </cell>
        </row>
        <row r="1517">
          <cell r="J1517" t="str">
            <v>OaxacaSanto Domingo Tomaltepec</v>
          </cell>
          <cell r="K1517" t="str">
            <v>20519</v>
          </cell>
        </row>
        <row r="1518">
          <cell r="J1518" t="str">
            <v>OaxacaSanto Domingo Tonalá</v>
          </cell>
          <cell r="K1518" t="str">
            <v>20520</v>
          </cell>
        </row>
        <row r="1519">
          <cell r="J1519" t="str">
            <v>OaxacaSanto Domingo Tonaltepec</v>
          </cell>
          <cell r="K1519" t="str">
            <v>20521</v>
          </cell>
        </row>
        <row r="1520">
          <cell r="J1520" t="str">
            <v>OaxacaSanto Domingo Xagacía</v>
          </cell>
          <cell r="K1520" t="str">
            <v>20522</v>
          </cell>
        </row>
        <row r="1521">
          <cell r="J1521" t="str">
            <v>OaxacaSanto Domingo Yanhuitlán</v>
          </cell>
          <cell r="K1521" t="str">
            <v>20523</v>
          </cell>
        </row>
        <row r="1522">
          <cell r="J1522" t="str">
            <v>OaxacaSanto Domingo Yodohino</v>
          </cell>
          <cell r="K1522" t="str">
            <v>20524</v>
          </cell>
        </row>
        <row r="1523">
          <cell r="J1523" t="str">
            <v>OaxacaSanto Domingo Zanatepec</v>
          </cell>
          <cell r="K1523" t="str">
            <v>20525</v>
          </cell>
        </row>
        <row r="1524">
          <cell r="J1524" t="str">
            <v>OaxacaSantos Reyes Nopala</v>
          </cell>
          <cell r="K1524" t="str">
            <v>20526</v>
          </cell>
        </row>
        <row r="1525">
          <cell r="J1525" t="str">
            <v>OaxacaSantos Reyes Pápalo</v>
          </cell>
          <cell r="K1525" t="str">
            <v>20527</v>
          </cell>
        </row>
        <row r="1526">
          <cell r="J1526" t="str">
            <v>OaxacaSantos Reyes Tepejillo</v>
          </cell>
          <cell r="K1526" t="str">
            <v>20528</v>
          </cell>
        </row>
        <row r="1527">
          <cell r="J1527" t="str">
            <v>OaxacaSantos Reyes Yucuná</v>
          </cell>
          <cell r="K1527" t="str">
            <v>20529</v>
          </cell>
        </row>
        <row r="1528">
          <cell r="J1528" t="str">
            <v>OaxacaSanto Tomás Jalieza</v>
          </cell>
          <cell r="K1528" t="str">
            <v>20530</v>
          </cell>
        </row>
        <row r="1529">
          <cell r="J1529" t="str">
            <v>OaxacaSanto Tomás Mazaltepec</v>
          </cell>
          <cell r="K1529" t="str">
            <v>20531</v>
          </cell>
        </row>
        <row r="1530">
          <cell r="J1530" t="str">
            <v>OaxacaSanto Tomás Ocotepec</v>
          </cell>
          <cell r="K1530" t="str">
            <v>20532</v>
          </cell>
        </row>
        <row r="1531">
          <cell r="J1531" t="str">
            <v>OaxacaSanto Tomás Tamazulapan</v>
          </cell>
          <cell r="K1531" t="str">
            <v>20533</v>
          </cell>
        </row>
        <row r="1532">
          <cell r="J1532" t="str">
            <v>OaxacaSan Vicente Coatlán</v>
          </cell>
          <cell r="K1532" t="str">
            <v>20534</v>
          </cell>
        </row>
        <row r="1533">
          <cell r="J1533" t="str">
            <v>OaxacaSan Vicente Lachixío</v>
          </cell>
          <cell r="K1533" t="str">
            <v>20535</v>
          </cell>
        </row>
        <row r="1534">
          <cell r="J1534" t="str">
            <v>OaxacaSan Vicente Nuñú</v>
          </cell>
          <cell r="K1534" t="str">
            <v>20536</v>
          </cell>
        </row>
        <row r="1535">
          <cell r="J1535" t="str">
            <v>OaxacaSilacayoápam</v>
          </cell>
          <cell r="K1535" t="str">
            <v>20537</v>
          </cell>
        </row>
        <row r="1536">
          <cell r="J1536" t="str">
            <v>OaxacaSitio de Xitlapehua</v>
          </cell>
          <cell r="K1536" t="str">
            <v>20538</v>
          </cell>
        </row>
        <row r="1537">
          <cell r="J1537" t="str">
            <v>OaxacaSoledad Etla</v>
          </cell>
          <cell r="K1537" t="str">
            <v>20539</v>
          </cell>
        </row>
        <row r="1538">
          <cell r="J1538" t="str">
            <v>OaxacaVilla de Tamazulápam del Progreso</v>
          </cell>
          <cell r="K1538" t="str">
            <v>20540</v>
          </cell>
        </row>
        <row r="1539">
          <cell r="J1539" t="str">
            <v>OaxacaTanetze de Zaragoza</v>
          </cell>
          <cell r="K1539" t="str">
            <v>20541</v>
          </cell>
        </row>
        <row r="1540">
          <cell r="J1540" t="str">
            <v>OaxacaTaniche</v>
          </cell>
          <cell r="K1540" t="str">
            <v>20542</v>
          </cell>
        </row>
        <row r="1541">
          <cell r="J1541" t="str">
            <v>OaxacaTataltepec de Valdés</v>
          </cell>
          <cell r="K1541" t="str">
            <v>20543</v>
          </cell>
        </row>
        <row r="1542">
          <cell r="J1542" t="str">
            <v>OaxacaTeococuilco de Marcos Pérez</v>
          </cell>
          <cell r="K1542" t="str">
            <v>20544</v>
          </cell>
        </row>
        <row r="1543">
          <cell r="J1543" t="str">
            <v>OaxacaTeotitlán de Flores Magón</v>
          </cell>
          <cell r="K1543" t="str">
            <v>20545</v>
          </cell>
        </row>
        <row r="1544">
          <cell r="J1544" t="str">
            <v>OaxacaTeotitlán del Valle</v>
          </cell>
          <cell r="K1544" t="str">
            <v>20546</v>
          </cell>
        </row>
        <row r="1545">
          <cell r="J1545" t="str">
            <v>OaxacaTeotongo</v>
          </cell>
          <cell r="K1545" t="str">
            <v>20547</v>
          </cell>
        </row>
        <row r="1546">
          <cell r="J1546" t="str">
            <v>OaxacaTepelmeme Villa de Morelos</v>
          </cell>
          <cell r="K1546" t="str">
            <v>20548</v>
          </cell>
        </row>
        <row r="1547">
          <cell r="J1547" t="str">
            <v>OaxacaHeroica Villa Tezoatlán de Segura y Luna, Cuna de la Independencia de Oaxaca</v>
          </cell>
          <cell r="K1547" t="str">
            <v>20549</v>
          </cell>
        </row>
        <row r="1548">
          <cell r="J1548" t="str">
            <v>OaxacaSan Jerónimo Tlacochahuaya</v>
          </cell>
          <cell r="K1548" t="str">
            <v>20550</v>
          </cell>
        </row>
        <row r="1549">
          <cell r="J1549" t="str">
            <v>OaxacaTlacolula de Matamoros</v>
          </cell>
          <cell r="K1549" t="str">
            <v>20551</v>
          </cell>
        </row>
        <row r="1550">
          <cell r="J1550" t="str">
            <v>OaxacaTlacotepec Plumas</v>
          </cell>
          <cell r="K1550" t="str">
            <v>20552</v>
          </cell>
        </row>
        <row r="1551">
          <cell r="J1551" t="str">
            <v>OaxacaTlalixtac de Cabrera</v>
          </cell>
          <cell r="K1551" t="str">
            <v>20553</v>
          </cell>
        </row>
        <row r="1552">
          <cell r="J1552" t="str">
            <v>OaxacaTotontepec Villa de Morelos</v>
          </cell>
          <cell r="K1552" t="str">
            <v>20554</v>
          </cell>
        </row>
        <row r="1553">
          <cell r="J1553" t="str">
            <v>OaxacaTrinidad Zaachila</v>
          </cell>
          <cell r="K1553" t="str">
            <v>20555</v>
          </cell>
        </row>
        <row r="1554">
          <cell r="J1554" t="str">
            <v>OaxacaLa Trinidad Vista Hermosa</v>
          </cell>
          <cell r="K1554" t="str">
            <v>20556</v>
          </cell>
        </row>
        <row r="1555">
          <cell r="J1555" t="str">
            <v>OaxacaUnión Hidalgo</v>
          </cell>
          <cell r="K1555" t="str">
            <v>20557</v>
          </cell>
        </row>
        <row r="1556">
          <cell r="J1556" t="str">
            <v>OaxacaValerio Trujano</v>
          </cell>
          <cell r="K1556" t="str">
            <v>20558</v>
          </cell>
        </row>
        <row r="1557">
          <cell r="J1557" t="str">
            <v>OaxacaSan Juan Bautista Valle Nacional</v>
          </cell>
          <cell r="K1557" t="str">
            <v>20559</v>
          </cell>
        </row>
        <row r="1558">
          <cell r="J1558" t="str">
            <v>OaxacaVilla Díaz Ordaz</v>
          </cell>
          <cell r="K1558" t="str">
            <v>20560</v>
          </cell>
        </row>
        <row r="1559">
          <cell r="J1559" t="str">
            <v>OaxacaYaxe</v>
          </cell>
          <cell r="K1559" t="str">
            <v>20561</v>
          </cell>
        </row>
        <row r="1560">
          <cell r="J1560" t="str">
            <v>OaxacaMagdalena Yodocono de Porfirio Díaz</v>
          </cell>
          <cell r="K1560" t="str">
            <v>20562</v>
          </cell>
        </row>
        <row r="1561">
          <cell r="J1561" t="str">
            <v>OaxacaYogana</v>
          </cell>
          <cell r="K1561" t="str">
            <v>20563</v>
          </cell>
        </row>
        <row r="1562">
          <cell r="J1562" t="str">
            <v>OaxacaYutanduchi de Guerrero</v>
          </cell>
          <cell r="K1562" t="str">
            <v>20564</v>
          </cell>
        </row>
        <row r="1563">
          <cell r="J1563" t="str">
            <v>OaxacaVilla de Zaachila</v>
          </cell>
          <cell r="K1563" t="str">
            <v>20565</v>
          </cell>
        </row>
        <row r="1564">
          <cell r="J1564" t="str">
            <v>OaxacaSan Mateo Yucutindoo</v>
          </cell>
          <cell r="K1564" t="str">
            <v>20566</v>
          </cell>
        </row>
        <row r="1565">
          <cell r="J1565" t="str">
            <v>OaxacaZapotitlán Lagunas</v>
          </cell>
          <cell r="K1565" t="str">
            <v>20567</v>
          </cell>
        </row>
        <row r="1566">
          <cell r="J1566" t="str">
            <v>OaxacaZapotitlán Palmas</v>
          </cell>
          <cell r="K1566" t="str">
            <v>20568</v>
          </cell>
        </row>
        <row r="1567">
          <cell r="J1567" t="str">
            <v>OaxacaSanta Inés de Zaragoza</v>
          </cell>
          <cell r="K1567" t="str">
            <v>20569</v>
          </cell>
        </row>
        <row r="1568">
          <cell r="J1568" t="str">
            <v>OaxacaZimatlán de Álvarez</v>
          </cell>
          <cell r="K1568" t="str">
            <v>20570</v>
          </cell>
        </row>
        <row r="1569">
          <cell r="J1569" t="str">
            <v>PueblaAcajete</v>
          </cell>
          <cell r="K1569" t="str">
            <v>21001</v>
          </cell>
        </row>
        <row r="1570">
          <cell r="J1570" t="str">
            <v>PueblaAcateno</v>
          </cell>
          <cell r="K1570" t="str">
            <v>21002</v>
          </cell>
        </row>
        <row r="1571">
          <cell r="J1571" t="str">
            <v>PueblaAcatlán</v>
          </cell>
          <cell r="K1571" t="str">
            <v>21003</v>
          </cell>
        </row>
        <row r="1572">
          <cell r="J1572" t="str">
            <v>PueblaAcatzingo</v>
          </cell>
          <cell r="K1572" t="str">
            <v>21004</v>
          </cell>
        </row>
        <row r="1573">
          <cell r="J1573" t="str">
            <v>PueblaActeopan</v>
          </cell>
          <cell r="K1573" t="str">
            <v>21005</v>
          </cell>
        </row>
        <row r="1574">
          <cell r="J1574" t="str">
            <v>PueblaAhuacatlán</v>
          </cell>
          <cell r="K1574" t="str">
            <v>21006</v>
          </cell>
        </row>
        <row r="1575">
          <cell r="J1575" t="str">
            <v>PueblaAhuatlán</v>
          </cell>
          <cell r="K1575" t="str">
            <v>21007</v>
          </cell>
        </row>
        <row r="1576">
          <cell r="J1576" t="str">
            <v>PueblaAhuazotepec</v>
          </cell>
          <cell r="K1576" t="str">
            <v>21008</v>
          </cell>
        </row>
        <row r="1577">
          <cell r="J1577" t="str">
            <v>PueblaAhuehuetitla</v>
          </cell>
          <cell r="K1577" t="str">
            <v>21009</v>
          </cell>
        </row>
        <row r="1578">
          <cell r="J1578" t="str">
            <v>PueblaAjalpan</v>
          </cell>
          <cell r="K1578" t="str">
            <v>21010</v>
          </cell>
        </row>
        <row r="1579">
          <cell r="J1579" t="str">
            <v>PueblaAlbino Zertuche</v>
          </cell>
          <cell r="K1579" t="str">
            <v>21011</v>
          </cell>
        </row>
        <row r="1580">
          <cell r="J1580" t="str">
            <v>PueblaAljojuca</v>
          </cell>
          <cell r="K1580" t="str">
            <v>21012</v>
          </cell>
        </row>
        <row r="1581">
          <cell r="J1581" t="str">
            <v>PueblaAltepexi</v>
          </cell>
          <cell r="K1581" t="str">
            <v>21013</v>
          </cell>
        </row>
        <row r="1582">
          <cell r="J1582" t="str">
            <v>PueblaAmixtlán</v>
          </cell>
          <cell r="K1582" t="str">
            <v>21014</v>
          </cell>
        </row>
        <row r="1583">
          <cell r="J1583" t="str">
            <v>PueblaAmozoc</v>
          </cell>
          <cell r="K1583" t="str">
            <v>21015</v>
          </cell>
        </row>
        <row r="1584">
          <cell r="J1584" t="str">
            <v>PueblaAquixtla</v>
          </cell>
          <cell r="K1584" t="str">
            <v>21016</v>
          </cell>
        </row>
        <row r="1585">
          <cell r="J1585" t="str">
            <v>PueblaAtempan</v>
          </cell>
          <cell r="K1585" t="str">
            <v>21017</v>
          </cell>
        </row>
        <row r="1586">
          <cell r="J1586" t="str">
            <v>PueblaAtexcal</v>
          </cell>
          <cell r="K1586" t="str">
            <v>21018</v>
          </cell>
        </row>
        <row r="1587">
          <cell r="J1587" t="str">
            <v>PueblaAtlixco</v>
          </cell>
          <cell r="K1587" t="str">
            <v>21019</v>
          </cell>
        </row>
        <row r="1588">
          <cell r="J1588" t="str">
            <v>PueblaAtoyatempan</v>
          </cell>
          <cell r="K1588" t="str">
            <v>21020</v>
          </cell>
        </row>
        <row r="1589">
          <cell r="J1589" t="str">
            <v>PueblaAtzala</v>
          </cell>
          <cell r="K1589" t="str">
            <v>21021</v>
          </cell>
        </row>
        <row r="1590">
          <cell r="J1590" t="str">
            <v>PueblaAtzitzihuacán</v>
          </cell>
          <cell r="K1590" t="str">
            <v>21022</v>
          </cell>
        </row>
        <row r="1591">
          <cell r="J1591" t="str">
            <v>PueblaAtzitzintla</v>
          </cell>
          <cell r="K1591" t="str">
            <v>21023</v>
          </cell>
        </row>
        <row r="1592">
          <cell r="J1592" t="str">
            <v>PueblaAxutla</v>
          </cell>
          <cell r="K1592" t="str">
            <v>21024</v>
          </cell>
        </row>
        <row r="1593">
          <cell r="J1593" t="str">
            <v>PueblaAyotoxco de Guerrero</v>
          </cell>
          <cell r="K1593" t="str">
            <v>21025</v>
          </cell>
        </row>
        <row r="1594">
          <cell r="J1594" t="str">
            <v>PueblaCalpan</v>
          </cell>
          <cell r="K1594" t="str">
            <v>21026</v>
          </cell>
        </row>
        <row r="1595">
          <cell r="J1595" t="str">
            <v>PueblaCaltepec</v>
          </cell>
          <cell r="K1595" t="str">
            <v>21027</v>
          </cell>
        </row>
        <row r="1596">
          <cell r="J1596" t="str">
            <v>PueblaCamocuautla</v>
          </cell>
          <cell r="K1596" t="str">
            <v>21028</v>
          </cell>
        </row>
        <row r="1597">
          <cell r="J1597" t="str">
            <v>PueblaCaxhuacan</v>
          </cell>
          <cell r="K1597" t="str">
            <v>21029</v>
          </cell>
        </row>
        <row r="1598">
          <cell r="J1598" t="str">
            <v>PueblaCoatepec</v>
          </cell>
          <cell r="K1598" t="str">
            <v>21030</v>
          </cell>
        </row>
        <row r="1599">
          <cell r="J1599" t="str">
            <v>PueblaCoatzingo</v>
          </cell>
          <cell r="K1599" t="str">
            <v>21031</v>
          </cell>
        </row>
        <row r="1600">
          <cell r="J1600" t="str">
            <v>PueblaCohetzala</v>
          </cell>
          <cell r="K1600" t="str">
            <v>21032</v>
          </cell>
        </row>
        <row r="1601">
          <cell r="J1601" t="str">
            <v>PueblaCohuecan</v>
          </cell>
          <cell r="K1601" t="str">
            <v>21033</v>
          </cell>
        </row>
        <row r="1602">
          <cell r="J1602" t="str">
            <v>PueblaCoronango</v>
          </cell>
          <cell r="K1602" t="str">
            <v>21034</v>
          </cell>
        </row>
        <row r="1603">
          <cell r="J1603" t="str">
            <v>PueblaCoxcatlán</v>
          </cell>
          <cell r="K1603" t="str">
            <v>21035</v>
          </cell>
        </row>
        <row r="1604">
          <cell r="J1604" t="str">
            <v>PueblaCoyomeapan</v>
          </cell>
          <cell r="K1604" t="str">
            <v>21036</v>
          </cell>
        </row>
        <row r="1605">
          <cell r="J1605" t="str">
            <v>PueblaCoyotepec</v>
          </cell>
          <cell r="K1605" t="str">
            <v>21037</v>
          </cell>
        </row>
        <row r="1606">
          <cell r="J1606" t="str">
            <v>PueblaCuapiaxtla de Madero</v>
          </cell>
          <cell r="K1606" t="str">
            <v>21038</v>
          </cell>
        </row>
        <row r="1607">
          <cell r="J1607" t="str">
            <v>PueblaCuautempan</v>
          </cell>
          <cell r="K1607" t="str">
            <v>21039</v>
          </cell>
        </row>
        <row r="1608">
          <cell r="J1608" t="str">
            <v>PueblaCuautinchán</v>
          </cell>
          <cell r="K1608" t="str">
            <v>21040</v>
          </cell>
        </row>
        <row r="1609">
          <cell r="J1609" t="str">
            <v>PueblaCuautlancingo</v>
          </cell>
          <cell r="K1609" t="str">
            <v>21041</v>
          </cell>
        </row>
        <row r="1610">
          <cell r="J1610" t="str">
            <v>PueblaCuayuca de Andrade</v>
          </cell>
          <cell r="K1610" t="str">
            <v>21042</v>
          </cell>
        </row>
        <row r="1611">
          <cell r="J1611" t="str">
            <v>PueblaCuetzalan del Progreso</v>
          </cell>
          <cell r="K1611" t="str">
            <v>21043</v>
          </cell>
        </row>
        <row r="1612">
          <cell r="J1612" t="str">
            <v>PueblaCuyoaco</v>
          </cell>
          <cell r="K1612" t="str">
            <v>21044</v>
          </cell>
        </row>
        <row r="1613">
          <cell r="J1613" t="str">
            <v>PueblaChalchicomula de Sesma</v>
          </cell>
          <cell r="K1613" t="str">
            <v>21045</v>
          </cell>
        </row>
        <row r="1614">
          <cell r="J1614" t="str">
            <v>PueblaChapulco</v>
          </cell>
          <cell r="K1614" t="str">
            <v>21046</v>
          </cell>
        </row>
        <row r="1615">
          <cell r="J1615" t="str">
            <v>PueblaChiautla</v>
          </cell>
          <cell r="K1615" t="str">
            <v>21047</v>
          </cell>
        </row>
        <row r="1616">
          <cell r="J1616" t="str">
            <v>PueblaChiautzingo</v>
          </cell>
          <cell r="K1616" t="str">
            <v>21048</v>
          </cell>
        </row>
        <row r="1617">
          <cell r="J1617" t="str">
            <v>PueblaChiconcuautla</v>
          </cell>
          <cell r="K1617" t="str">
            <v>21049</v>
          </cell>
        </row>
        <row r="1618">
          <cell r="J1618" t="str">
            <v>PueblaChichiquila</v>
          </cell>
          <cell r="K1618" t="str">
            <v>21050</v>
          </cell>
        </row>
        <row r="1619">
          <cell r="J1619" t="str">
            <v>PueblaChietla</v>
          </cell>
          <cell r="K1619" t="str">
            <v>21051</v>
          </cell>
        </row>
        <row r="1620">
          <cell r="J1620" t="str">
            <v>PueblaChigmecatitlán</v>
          </cell>
          <cell r="K1620" t="str">
            <v>21052</v>
          </cell>
        </row>
        <row r="1621">
          <cell r="J1621" t="str">
            <v>PueblaChignahuapan</v>
          </cell>
          <cell r="K1621" t="str">
            <v>21053</v>
          </cell>
        </row>
        <row r="1622">
          <cell r="J1622" t="str">
            <v>PueblaChignautla</v>
          </cell>
          <cell r="K1622" t="str">
            <v>21054</v>
          </cell>
        </row>
        <row r="1623">
          <cell r="J1623" t="str">
            <v>PueblaChila</v>
          </cell>
          <cell r="K1623" t="str">
            <v>21055</v>
          </cell>
        </row>
        <row r="1624">
          <cell r="J1624" t="str">
            <v>PueblaChila de la Sal</v>
          </cell>
          <cell r="K1624" t="str">
            <v>21056</v>
          </cell>
        </row>
        <row r="1625">
          <cell r="J1625" t="str">
            <v>PueblaHoney</v>
          </cell>
          <cell r="K1625" t="str">
            <v>21057</v>
          </cell>
        </row>
        <row r="1626">
          <cell r="J1626" t="str">
            <v>PueblaChilchotla</v>
          </cell>
          <cell r="K1626" t="str">
            <v>21058</v>
          </cell>
        </row>
        <row r="1627">
          <cell r="J1627" t="str">
            <v>PueblaChinantla</v>
          </cell>
          <cell r="K1627" t="str">
            <v>21059</v>
          </cell>
        </row>
        <row r="1628">
          <cell r="J1628" t="str">
            <v>PueblaDomingo Arenas</v>
          </cell>
          <cell r="K1628" t="str">
            <v>21060</v>
          </cell>
        </row>
        <row r="1629">
          <cell r="J1629" t="str">
            <v>PueblaEloxochitlán</v>
          </cell>
          <cell r="K1629" t="str">
            <v>21061</v>
          </cell>
        </row>
        <row r="1630">
          <cell r="J1630" t="str">
            <v>PueblaEpatlán</v>
          </cell>
          <cell r="K1630" t="str">
            <v>21062</v>
          </cell>
        </row>
        <row r="1631">
          <cell r="J1631" t="str">
            <v>PueblaEsperanza</v>
          </cell>
          <cell r="K1631" t="str">
            <v>21063</v>
          </cell>
        </row>
        <row r="1632">
          <cell r="J1632" t="str">
            <v>PueblaFrancisco Z. Mena</v>
          </cell>
          <cell r="K1632" t="str">
            <v>21064</v>
          </cell>
        </row>
        <row r="1633">
          <cell r="J1633" t="str">
            <v>PueblaGeneral Felipe Ángeles</v>
          </cell>
          <cell r="K1633" t="str">
            <v>21065</v>
          </cell>
        </row>
        <row r="1634">
          <cell r="J1634" t="str">
            <v>PueblaGuadalupe</v>
          </cell>
          <cell r="K1634" t="str">
            <v>21066</v>
          </cell>
        </row>
        <row r="1635">
          <cell r="J1635" t="str">
            <v>PueblaGuadalupe Victoria</v>
          </cell>
          <cell r="K1635" t="str">
            <v>21067</v>
          </cell>
        </row>
        <row r="1636">
          <cell r="J1636" t="str">
            <v>PueblaHermenegildo Galeana</v>
          </cell>
          <cell r="K1636" t="str">
            <v>21068</v>
          </cell>
        </row>
        <row r="1637">
          <cell r="J1637" t="str">
            <v>PueblaHuaquechula</v>
          </cell>
          <cell r="K1637" t="str">
            <v>21069</v>
          </cell>
        </row>
        <row r="1638">
          <cell r="J1638" t="str">
            <v>PueblaHuatlatlauca</v>
          </cell>
          <cell r="K1638" t="str">
            <v>21070</v>
          </cell>
        </row>
        <row r="1639">
          <cell r="J1639" t="str">
            <v>PueblaHuauchinango</v>
          </cell>
          <cell r="K1639" t="str">
            <v>21071</v>
          </cell>
        </row>
        <row r="1640">
          <cell r="J1640" t="str">
            <v>PueblaHuehuetla</v>
          </cell>
          <cell r="K1640" t="str">
            <v>21072</v>
          </cell>
        </row>
        <row r="1641">
          <cell r="J1641" t="str">
            <v>PueblaHuehuetlán el Chico</v>
          </cell>
          <cell r="K1641" t="str">
            <v>21073</v>
          </cell>
        </row>
        <row r="1642">
          <cell r="J1642" t="str">
            <v>PueblaHuejotzingo</v>
          </cell>
          <cell r="K1642" t="str">
            <v>21074</v>
          </cell>
        </row>
        <row r="1643">
          <cell r="J1643" t="str">
            <v>PueblaHueyapan</v>
          </cell>
          <cell r="K1643" t="str">
            <v>21075</v>
          </cell>
        </row>
        <row r="1644">
          <cell r="J1644" t="str">
            <v>PueblaHueytamalco</v>
          </cell>
          <cell r="K1644" t="str">
            <v>21076</v>
          </cell>
        </row>
        <row r="1645">
          <cell r="J1645" t="str">
            <v>PueblaHueytlalpan</v>
          </cell>
          <cell r="K1645" t="str">
            <v>21077</v>
          </cell>
        </row>
        <row r="1646">
          <cell r="J1646" t="str">
            <v>PueblaHuitzilan de Serdán</v>
          </cell>
          <cell r="K1646" t="str">
            <v>21078</v>
          </cell>
        </row>
        <row r="1647">
          <cell r="J1647" t="str">
            <v>PueblaHuitziltepec</v>
          </cell>
          <cell r="K1647" t="str">
            <v>21079</v>
          </cell>
        </row>
        <row r="1648">
          <cell r="J1648" t="str">
            <v>PueblaAtlequizayan</v>
          </cell>
          <cell r="K1648" t="str">
            <v>21080</v>
          </cell>
        </row>
        <row r="1649">
          <cell r="J1649" t="str">
            <v>PueblaIxcamilpa de Guerrero</v>
          </cell>
          <cell r="K1649" t="str">
            <v>21081</v>
          </cell>
        </row>
        <row r="1650">
          <cell r="J1650" t="str">
            <v>PueblaIxcaquixtla</v>
          </cell>
          <cell r="K1650" t="str">
            <v>21082</v>
          </cell>
        </row>
        <row r="1651">
          <cell r="J1651" t="str">
            <v>PueblaIxtacamaxtitlán</v>
          </cell>
          <cell r="K1651" t="str">
            <v>21083</v>
          </cell>
        </row>
        <row r="1652">
          <cell r="J1652" t="str">
            <v>PueblaIxtepec</v>
          </cell>
          <cell r="K1652" t="str">
            <v>21084</v>
          </cell>
        </row>
        <row r="1653">
          <cell r="J1653" t="str">
            <v>PueblaIzúcar de Matamoros</v>
          </cell>
          <cell r="K1653" t="str">
            <v>21085</v>
          </cell>
        </row>
        <row r="1654">
          <cell r="J1654" t="str">
            <v>PueblaJalpan</v>
          </cell>
          <cell r="K1654" t="str">
            <v>21086</v>
          </cell>
        </row>
        <row r="1655">
          <cell r="J1655" t="str">
            <v>PueblaJolalpan</v>
          </cell>
          <cell r="K1655" t="str">
            <v>21087</v>
          </cell>
        </row>
        <row r="1656">
          <cell r="J1656" t="str">
            <v>PueblaJonotla</v>
          </cell>
          <cell r="K1656" t="str">
            <v>21088</v>
          </cell>
        </row>
        <row r="1657">
          <cell r="J1657" t="str">
            <v>PueblaJopala</v>
          </cell>
          <cell r="K1657" t="str">
            <v>21089</v>
          </cell>
        </row>
        <row r="1658">
          <cell r="J1658" t="str">
            <v>PueblaJuan C. Bonilla</v>
          </cell>
          <cell r="K1658" t="str">
            <v>21090</v>
          </cell>
        </row>
        <row r="1659">
          <cell r="J1659" t="str">
            <v>PueblaJuan Galindo</v>
          </cell>
          <cell r="K1659" t="str">
            <v>21091</v>
          </cell>
        </row>
        <row r="1660">
          <cell r="J1660" t="str">
            <v>PueblaJuan N. Méndez</v>
          </cell>
          <cell r="K1660" t="str">
            <v>21092</v>
          </cell>
        </row>
        <row r="1661">
          <cell r="J1661" t="str">
            <v>PueblaLafragua</v>
          </cell>
          <cell r="K1661" t="str">
            <v>21093</v>
          </cell>
        </row>
        <row r="1662">
          <cell r="J1662" t="str">
            <v>PueblaLibres</v>
          </cell>
          <cell r="K1662" t="str">
            <v>21094</v>
          </cell>
        </row>
        <row r="1663">
          <cell r="J1663" t="str">
            <v>PueblaLa Magdalena Tlatlauquitepec</v>
          </cell>
          <cell r="K1663" t="str">
            <v>21095</v>
          </cell>
        </row>
        <row r="1664">
          <cell r="J1664" t="str">
            <v>PueblaMazapiltepec de Juárez</v>
          </cell>
          <cell r="K1664" t="str">
            <v>21096</v>
          </cell>
        </row>
        <row r="1665">
          <cell r="J1665" t="str">
            <v>PueblaMixtla</v>
          </cell>
          <cell r="K1665" t="str">
            <v>21097</v>
          </cell>
        </row>
        <row r="1666">
          <cell r="J1666" t="str">
            <v>PueblaMolcaxac</v>
          </cell>
          <cell r="K1666" t="str">
            <v>21098</v>
          </cell>
        </row>
        <row r="1667">
          <cell r="J1667" t="str">
            <v>PueblaCañada Morelos</v>
          </cell>
          <cell r="K1667" t="str">
            <v>21099</v>
          </cell>
        </row>
        <row r="1668">
          <cell r="J1668" t="str">
            <v>PueblaNaupan</v>
          </cell>
          <cell r="K1668" t="str">
            <v>21100</v>
          </cell>
        </row>
        <row r="1669">
          <cell r="J1669" t="str">
            <v>PueblaNauzontla</v>
          </cell>
          <cell r="K1669" t="str">
            <v>21101</v>
          </cell>
        </row>
        <row r="1670">
          <cell r="J1670" t="str">
            <v>PueblaNealtican</v>
          </cell>
          <cell r="K1670" t="str">
            <v>21102</v>
          </cell>
        </row>
        <row r="1671">
          <cell r="J1671" t="str">
            <v>PueblaNicolás Bravo</v>
          </cell>
          <cell r="K1671" t="str">
            <v>21103</v>
          </cell>
        </row>
        <row r="1672">
          <cell r="J1672" t="str">
            <v>PueblaNopalucan</v>
          </cell>
          <cell r="K1672" t="str">
            <v>21104</v>
          </cell>
        </row>
        <row r="1673">
          <cell r="J1673" t="str">
            <v>PueblaOcotepec</v>
          </cell>
          <cell r="K1673" t="str">
            <v>21105</v>
          </cell>
        </row>
        <row r="1674">
          <cell r="J1674" t="str">
            <v>PueblaOcoyucan</v>
          </cell>
          <cell r="K1674" t="str">
            <v>21106</v>
          </cell>
        </row>
        <row r="1675">
          <cell r="J1675" t="str">
            <v>PueblaOlintla</v>
          </cell>
          <cell r="K1675" t="str">
            <v>21107</v>
          </cell>
        </row>
        <row r="1676">
          <cell r="J1676" t="str">
            <v>PueblaOriental</v>
          </cell>
          <cell r="K1676" t="str">
            <v>21108</v>
          </cell>
        </row>
        <row r="1677">
          <cell r="J1677" t="str">
            <v>PueblaPahuatlán</v>
          </cell>
          <cell r="K1677" t="str">
            <v>21109</v>
          </cell>
        </row>
        <row r="1678">
          <cell r="J1678" t="str">
            <v>PueblaPalmar de Bravo</v>
          </cell>
          <cell r="K1678" t="str">
            <v>21110</v>
          </cell>
        </row>
        <row r="1679">
          <cell r="J1679" t="str">
            <v>PueblaPantepec</v>
          </cell>
          <cell r="K1679" t="str">
            <v>21111</v>
          </cell>
        </row>
        <row r="1680">
          <cell r="J1680" t="str">
            <v>PueblaPetlalcingo</v>
          </cell>
          <cell r="K1680" t="str">
            <v>21112</v>
          </cell>
        </row>
        <row r="1681">
          <cell r="J1681" t="str">
            <v>PueblaPiaxtla</v>
          </cell>
          <cell r="K1681" t="str">
            <v>21113</v>
          </cell>
        </row>
        <row r="1682">
          <cell r="J1682" t="str">
            <v>PueblaPuebla</v>
          </cell>
          <cell r="K1682" t="str">
            <v>21114</v>
          </cell>
        </row>
        <row r="1683">
          <cell r="J1683" t="str">
            <v>PueblaQuecholac</v>
          </cell>
          <cell r="K1683" t="str">
            <v>21115</v>
          </cell>
        </row>
        <row r="1684">
          <cell r="J1684" t="str">
            <v>PueblaQuimixtlán</v>
          </cell>
          <cell r="K1684" t="str">
            <v>21116</v>
          </cell>
        </row>
        <row r="1685">
          <cell r="J1685" t="str">
            <v>PueblaRafael Lara Grajales</v>
          </cell>
          <cell r="K1685" t="str">
            <v>21117</v>
          </cell>
        </row>
        <row r="1686">
          <cell r="J1686" t="str">
            <v>PueblaLos Reyes de Juárez</v>
          </cell>
          <cell r="K1686" t="str">
            <v>21118</v>
          </cell>
        </row>
        <row r="1687">
          <cell r="J1687" t="str">
            <v>PueblaSan Andrés Cholula</v>
          </cell>
          <cell r="K1687" t="str">
            <v>21119</v>
          </cell>
        </row>
        <row r="1688">
          <cell r="J1688" t="str">
            <v>PueblaSan Antonio Cañada</v>
          </cell>
          <cell r="K1688" t="str">
            <v>21120</v>
          </cell>
        </row>
        <row r="1689">
          <cell r="J1689" t="str">
            <v>PueblaSan Diego la Mesa Tochimiltzingo</v>
          </cell>
          <cell r="K1689" t="str">
            <v>21121</v>
          </cell>
        </row>
        <row r="1690">
          <cell r="J1690" t="str">
            <v>PueblaSan Felipe Teotlalcingo</v>
          </cell>
          <cell r="K1690" t="str">
            <v>21122</v>
          </cell>
        </row>
        <row r="1691">
          <cell r="J1691" t="str">
            <v>PueblaSan Felipe Tepatlán</v>
          </cell>
          <cell r="K1691" t="str">
            <v>21123</v>
          </cell>
        </row>
        <row r="1692">
          <cell r="J1692" t="str">
            <v>PueblaSan Gabriel Chilac</v>
          </cell>
          <cell r="K1692" t="str">
            <v>21124</v>
          </cell>
        </row>
        <row r="1693">
          <cell r="J1693" t="str">
            <v>PueblaSan Gregorio Atzompa</v>
          </cell>
          <cell r="K1693" t="str">
            <v>21125</v>
          </cell>
        </row>
        <row r="1694">
          <cell r="J1694" t="str">
            <v>PueblaSan Jerónimo Tecuanipan</v>
          </cell>
          <cell r="K1694" t="str">
            <v>21126</v>
          </cell>
        </row>
        <row r="1695">
          <cell r="J1695" t="str">
            <v>PueblaSan Jerónimo Xayacatlán</v>
          </cell>
          <cell r="K1695" t="str">
            <v>21127</v>
          </cell>
        </row>
        <row r="1696">
          <cell r="J1696" t="str">
            <v>PueblaSan José Chiapa</v>
          </cell>
          <cell r="K1696" t="str">
            <v>21128</v>
          </cell>
        </row>
        <row r="1697">
          <cell r="J1697" t="str">
            <v>PueblaSan José Miahuatlán</v>
          </cell>
          <cell r="K1697" t="str">
            <v>21129</v>
          </cell>
        </row>
        <row r="1698">
          <cell r="J1698" t="str">
            <v>PueblaSan Juan Atenco</v>
          </cell>
          <cell r="K1698" t="str">
            <v>21130</v>
          </cell>
        </row>
        <row r="1699">
          <cell r="J1699" t="str">
            <v>PueblaSan Juan Atzompa</v>
          </cell>
          <cell r="K1699" t="str">
            <v>21131</v>
          </cell>
        </row>
        <row r="1700">
          <cell r="J1700" t="str">
            <v>PueblaSan Martín Texmelucan</v>
          </cell>
          <cell r="K1700" t="str">
            <v>21132</v>
          </cell>
        </row>
        <row r="1701">
          <cell r="J1701" t="str">
            <v>PueblaSan Martín Totoltepec</v>
          </cell>
          <cell r="K1701" t="str">
            <v>21133</v>
          </cell>
        </row>
        <row r="1702">
          <cell r="J1702" t="str">
            <v>PueblaSan Matías Tlalancaleca</v>
          </cell>
          <cell r="K1702" t="str">
            <v>21134</v>
          </cell>
        </row>
        <row r="1703">
          <cell r="J1703" t="str">
            <v>PueblaSan Miguel Ixitlán</v>
          </cell>
          <cell r="K1703" t="str">
            <v>21135</v>
          </cell>
        </row>
        <row r="1704">
          <cell r="J1704" t="str">
            <v>PueblaSan Miguel Xoxtla</v>
          </cell>
          <cell r="K1704" t="str">
            <v>21136</v>
          </cell>
        </row>
        <row r="1705">
          <cell r="J1705" t="str">
            <v>PueblaSan Nicolás Buenos Aires</v>
          </cell>
          <cell r="K1705" t="str">
            <v>21137</v>
          </cell>
        </row>
        <row r="1706">
          <cell r="J1706" t="str">
            <v>PueblaSan Nicolás de los Ranchos</v>
          </cell>
          <cell r="K1706" t="str">
            <v>21138</v>
          </cell>
        </row>
        <row r="1707">
          <cell r="J1707" t="str">
            <v>PueblaSan Pablo Anicano</v>
          </cell>
          <cell r="K1707" t="str">
            <v>21139</v>
          </cell>
        </row>
        <row r="1708">
          <cell r="J1708" t="str">
            <v>PueblaSan Pedro Cholula</v>
          </cell>
          <cell r="K1708" t="str">
            <v>21140</v>
          </cell>
        </row>
        <row r="1709">
          <cell r="J1709" t="str">
            <v>PueblaSan Pedro Yeloixtlahuaca</v>
          </cell>
          <cell r="K1709" t="str">
            <v>21141</v>
          </cell>
        </row>
        <row r="1710">
          <cell r="J1710" t="str">
            <v>PueblaSan Salvador el Seco</v>
          </cell>
          <cell r="K1710" t="str">
            <v>21142</v>
          </cell>
        </row>
        <row r="1711">
          <cell r="J1711" t="str">
            <v>PueblaSan Salvador el Verde</v>
          </cell>
          <cell r="K1711" t="str">
            <v>21143</v>
          </cell>
        </row>
        <row r="1712">
          <cell r="J1712" t="str">
            <v>PueblaSan Salvador Huixcolotla</v>
          </cell>
          <cell r="K1712" t="str">
            <v>21144</v>
          </cell>
        </row>
        <row r="1713">
          <cell r="J1713" t="str">
            <v>PueblaSan Sebastián Tlacotepec</v>
          </cell>
          <cell r="K1713" t="str">
            <v>21145</v>
          </cell>
        </row>
        <row r="1714">
          <cell r="J1714" t="str">
            <v>PueblaSanta Catarina Tlaltempan</v>
          </cell>
          <cell r="K1714" t="str">
            <v>21146</v>
          </cell>
        </row>
        <row r="1715">
          <cell r="J1715" t="str">
            <v>PueblaSanta Inés Ahuatempan</v>
          </cell>
          <cell r="K1715" t="str">
            <v>21147</v>
          </cell>
        </row>
        <row r="1716">
          <cell r="J1716" t="str">
            <v>PueblaSanta Isabel Cholula</v>
          </cell>
          <cell r="K1716" t="str">
            <v>21148</v>
          </cell>
        </row>
        <row r="1717">
          <cell r="J1717" t="str">
            <v>PueblaSantiago Miahuatlán</v>
          </cell>
          <cell r="K1717" t="str">
            <v>21149</v>
          </cell>
        </row>
        <row r="1718">
          <cell r="J1718" t="str">
            <v>PueblaHuehuetlán el Grande</v>
          </cell>
          <cell r="K1718" t="str">
            <v>21150</v>
          </cell>
        </row>
        <row r="1719">
          <cell r="J1719" t="str">
            <v>PueblaSanto Tomás Hueyotlipan</v>
          </cell>
          <cell r="K1719" t="str">
            <v>21151</v>
          </cell>
        </row>
        <row r="1720">
          <cell r="J1720" t="str">
            <v>PueblaSoltepec</v>
          </cell>
          <cell r="K1720" t="str">
            <v>21152</v>
          </cell>
        </row>
        <row r="1721">
          <cell r="J1721" t="str">
            <v>PueblaTecali de Herrera</v>
          </cell>
          <cell r="K1721" t="str">
            <v>21153</v>
          </cell>
        </row>
        <row r="1722">
          <cell r="J1722" t="str">
            <v>PueblaTecamachalco</v>
          </cell>
          <cell r="K1722" t="str">
            <v>21154</v>
          </cell>
        </row>
        <row r="1723">
          <cell r="J1723" t="str">
            <v>PueblaTecomatlán</v>
          </cell>
          <cell r="K1723" t="str">
            <v>21155</v>
          </cell>
        </row>
        <row r="1724">
          <cell r="J1724" t="str">
            <v>PueblaTehuacán</v>
          </cell>
          <cell r="K1724" t="str">
            <v>21156</v>
          </cell>
        </row>
        <row r="1725">
          <cell r="J1725" t="str">
            <v>PueblaTehuitzingo</v>
          </cell>
          <cell r="K1725" t="str">
            <v>21157</v>
          </cell>
        </row>
        <row r="1726">
          <cell r="J1726" t="str">
            <v>PueblaTenampulco</v>
          </cell>
          <cell r="K1726" t="str">
            <v>21158</v>
          </cell>
        </row>
        <row r="1727">
          <cell r="J1727" t="str">
            <v>PueblaTeopantlán</v>
          </cell>
          <cell r="K1727" t="str">
            <v>21159</v>
          </cell>
        </row>
        <row r="1728">
          <cell r="J1728" t="str">
            <v>PueblaTeotlalco</v>
          </cell>
          <cell r="K1728" t="str">
            <v>21160</v>
          </cell>
        </row>
        <row r="1729">
          <cell r="J1729" t="str">
            <v>PueblaTepanco de López</v>
          </cell>
          <cell r="K1729" t="str">
            <v>21161</v>
          </cell>
        </row>
        <row r="1730">
          <cell r="J1730" t="str">
            <v>PueblaTepango de Rodríguez</v>
          </cell>
          <cell r="K1730" t="str">
            <v>21162</v>
          </cell>
        </row>
        <row r="1731">
          <cell r="J1731" t="str">
            <v>PueblaTepatlaxco de Hidalgo</v>
          </cell>
          <cell r="K1731" t="str">
            <v>21163</v>
          </cell>
        </row>
        <row r="1732">
          <cell r="J1732" t="str">
            <v>PueblaTepeaca</v>
          </cell>
          <cell r="K1732" t="str">
            <v>21164</v>
          </cell>
        </row>
        <row r="1733">
          <cell r="J1733" t="str">
            <v>PueblaTepemaxalco</v>
          </cell>
          <cell r="K1733" t="str">
            <v>21165</v>
          </cell>
        </row>
        <row r="1734">
          <cell r="J1734" t="str">
            <v>PueblaTepeojuma</v>
          </cell>
          <cell r="K1734" t="str">
            <v>21166</v>
          </cell>
        </row>
        <row r="1735">
          <cell r="J1735" t="str">
            <v>PueblaTepetzintla</v>
          </cell>
          <cell r="K1735" t="str">
            <v>21167</v>
          </cell>
        </row>
        <row r="1736">
          <cell r="J1736" t="str">
            <v>PueblaTepexco</v>
          </cell>
          <cell r="K1736" t="str">
            <v>21168</v>
          </cell>
        </row>
        <row r="1737">
          <cell r="J1737" t="str">
            <v>PueblaTepexi de Rodríguez</v>
          </cell>
          <cell r="K1737" t="str">
            <v>21169</v>
          </cell>
        </row>
        <row r="1738">
          <cell r="J1738" t="str">
            <v>PueblaTepeyahualco</v>
          </cell>
          <cell r="K1738" t="str">
            <v>21170</v>
          </cell>
        </row>
        <row r="1739">
          <cell r="J1739" t="str">
            <v>PueblaTepeyahualco de Cuauhtémoc</v>
          </cell>
          <cell r="K1739" t="str">
            <v>21171</v>
          </cell>
        </row>
        <row r="1740">
          <cell r="J1740" t="str">
            <v>PueblaTetela de Ocampo</v>
          </cell>
          <cell r="K1740" t="str">
            <v>21172</v>
          </cell>
        </row>
        <row r="1741">
          <cell r="J1741" t="str">
            <v>PueblaTeteles de Avila Castillo</v>
          </cell>
          <cell r="K1741" t="str">
            <v>21173</v>
          </cell>
        </row>
        <row r="1742">
          <cell r="J1742" t="str">
            <v>PueblaTeziutlán</v>
          </cell>
          <cell r="K1742" t="str">
            <v>21174</v>
          </cell>
        </row>
        <row r="1743">
          <cell r="J1743" t="str">
            <v>PueblaTianguismanalco</v>
          </cell>
          <cell r="K1743" t="str">
            <v>21175</v>
          </cell>
        </row>
        <row r="1744">
          <cell r="J1744" t="str">
            <v>PueblaTilapa</v>
          </cell>
          <cell r="K1744" t="str">
            <v>21176</v>
          </cell>
        </row>
        <row r="1745">
          <cell r="J1745" t="str">
            <v>PueblaTlacotepec de Benito Juárez</v>
          </cell>
          <cell r="K1745" t="str">
            <v>21177</v>
          </cell>
        </row>
        <row r="1746">
          <cell r="J1746" t="str">
            <v>PueblaTlacuilotepec</v>
          </cell>
          <cell r="K1746" t="str">
            <v>21178</v>
          </cell>
        </row>
        <row r="1747">
          <cell r="J1747" t="str">
            <v>PueblaTlachichuca</v>
          </cell>
          <cell r="K1747" t="str">
            <v>21179</v>
          </cell>
        </row>
        <row r="1748">
          <cell r="J1748" t="str">
            <v>PueblaTlahuapan</v>
          </cell>
          <cell r="K1748" t="str">
            <v>21180</v>
          </cell>
        </row>
        <row r="1749">
          <cell r="J1749" t="str">
            <v>PueblaTlaltenango</v>
          </cell>
          <cell r="K1749" t="str">
            <v>21181</v>
          </cell>
        </row>
        <row r="1750">
          <cell r="J1750" t="str">
            <v>PueblaTlanepantla</v>
          </cell>
          <cell r="K1750" t="str">
            <v>21182</v>
          </cell>
        </row>
        <row r="1751">
          <cell r="J1751" t="str">
            <v>PueblaTlaola</v>
          </cell>
          <cell r="K1751" t="str">
            <v>21183</v>
          </cell>
        </row>
        <row r="1752">
          <cell r="J1752" t="str">
            <v>PueblaTlapacoya</v>
          </cell>
          <cell r="K1752" t="str">
            <v>21184</v>
          </cell>
        </row>
        <row r="1753">
          <cell r="J1753" t="str">
            <v>PueblaTlapanalá</v>
          </cell>
          <cell r="K1753" t="str">
            <v>21185</v>
          </cell>
        </row>
        <row r="1754">
          <cell r="J1754" t="str">
            <v>PueblaTlatlauquitepec</v>
          </cell>
          <cell r="K1754" t="str">
            <v>21186</v>
          </cell>
        </row>
        <row r="1755">
          <cell r="J1755" t="str">
            <v>PueblaTlaxco</v>
          </cell>
          <cell r="K1755" t="str">
            <v>21187</v>
          </cell>
        </row>
        <row r="1756">
          <cell r="J1756" t="str">
            <v>PueblaTochimilco</v>
          </cell>
          <cell r="K1756" t="str">
            <v>21188</v>
          </cell>
        </row>
        <row r="1757">
          <cell r="J1757" t="str">
            <v>PueblaTochtepec</v>
          </cell>
          <cell r="K1757" t="str">
            <v>21189</v>
          </cell>
        </row>
        <row r="1758">
          <cell r="J1758" t="str">
            <v>PueblaTotoltepec de Guerrero</v>
          </cell>
          <cell r="K1758" t="str">
            <v>21190</v>
          </cell>
        </row>
        <row r="1759">
          <cell r="J1759" t="str">
            <v>PueblaTulcingo</v>
          </cell>
          <cell r="K1759" t="str">
            <v>21191</v>
          </cell>
        </row>
        <row r="1760">
          <cell r="J1760" t="str">
            <v>PueblaTuzamapan de Galeana</v>
          </cell>
          <cell r="K1760" t="str">
            <v>21192</v>
          </cell>
        </row>
        <row r="1761">
          <cell r="J1761" t="str">
            <v>PueblaTzicatlacoyan</v>
          </cell>
          <cell r="K1761" t="str">
            <v>21193</v>
          </cell>
        </row>
        <row r="1762">
          <cell r="J1762" t="str">
            <v>PueblaVenustiano Carranza</v>
          </cell>
          <cell r="K1762" t="str">
            <v>21194</v>
          </cell>
        </row>
        <row r="1763">
          <cell r="J1763" t="str">
            <v>PueblaVicente Guerrero</v>
          </cell>
          <cell r="K1763" t="str">
            <v>21195</v>
          </cell>
        </row>
        <row r="1764">
          <cell r="J1764" t="str">
            <v>PueblaXayacatlán de Bravo</v>
          </cell>
          <cell r="K1764" t="str">
            <v>21196</v>
          </cell>
        </row>
        <row r="1765">
          <cell r="J1765" t="str">
            <v>PueblaXicotepec</v>
          </cell>
          <cell r="K1765" t="str">
            <v>21197</v>
          </cell>
        </row>
        <row r="1766">
          <cell r="J1766" t="str">
            <v>PueblaXicotlán</v>
          </cell>
          <cell r="K1766" t="str">
            <v>21198</v>
          </cell>
        </row>
        <row r="1767">
          <cell r="J1767" t="str">
            <v>PueblaXiutetelco</v>
          </cell>
          <cell r="K1767" t="str">
            <v>21199</v>
          </cell>
        </row>
        <row r="1768">
          <cell r="J1768" t="str">
            <v>PueblaXochiapulco</v>
          </cell>
          <cell r="K1768" t="str">
            <v>21200</v>
          </cell>
        </row>
        <row r="1769">
          <cell r="J1769" t="str">
            <v>PueblaXochiltepec</v>
          </cell>
          <cell r="K1769" t="str">
            <v>21201</v>
          </cell>
        </row>
        <row r="1770">
          <cell r="J1770" t="str">
            <v>PueblaXochitlán de Vicente Suárez</v>
          </cell>
          <cell r="K1770" t="str">
            <v>21202</v>
          </cell>
        </row>
        <row r="1771">
          <cell r="J1771" t="str">
            <v>PueblaXochitlán Todos Santos</v>
          </cell>
          <cell r="K1771" t="str">
            <v>21203</v>
          </cell>
        </row>
        <row r="1772">
          <cell r="J1772" t="str">
            <v>PueblaYaonáhuac</v>
          </cell>
          <cell r="K1772" t="str">
            <v>21204</v>
          </cell>
        </row>
        <row r="1773">
          <cell r="J1773" t="str">
            <v>PueblaYehualtepec</v>
          </cell>
          <cell r="K1773" t="str">
            <v>21205</v>
          </cell>
        </row>
        <row r="1774">
          <cell r="J1774" t="str">
            <v>PueblaZacapala</v>
          </cell>
          <cell r="K1774" t="str">
            <v>21206</v>
          </cell>
        </row>
        <row r="1775">
          <cell r="J1775" t="str">
            <v>PueblaZacapoaxtla</v>
          </cell>
          <cell r="K1775" t="str">
            <v>21207</v>
          </cell>
        </row>
        <row r="1776">
          <cell r="J1776" t="str">
            <v>PueblaZacatlán</v>
          </cell>
          <cell r="K1776" t="str">
            <v>21208</v>
          </cell>
        </row>
        <row r="1777">
          <cell r="J1777" t="str">
            <v>PueblaZapotitlán</v>
          </cell>
          <cell r="K1777" t="str">
            <v>21209</v>
          </cell>
        </row>
        <row r="1778">
          <cell r="J1778" t="str">
            <v>PueblaZapotitlán de Méndez</v>
          </cell>
          <cell r="K1778" t="str">
            <v>21210</v>
          </cell>
        </row>
        <row r="1779">
          <cell r="J1779" t="str">
            <v>PueblaZaragoza</v>
          </cell>
          <cell r="K1779" t="str">
            <v>21211</v>
          </cell>
        </row>
        <row r="1780">
          <cell r="J1780" t="str">
            <v>PueblaZautla</v>
          </cell>
          <cell r="K1780" t="str">
            <v>21212</v>
          </cell>
        </row>
        <row r="1781">
          <cell r="J1781" t="str">
            <v>PueblaZihuateutla</v>
          </cell>
          <cell r="K1781" t="str">
            <v>21213</v>
          </cell>
        </row>
        <row r="1782">
          <cell r="J1782" t="str">
            <v>PueblaZinacatepec</v>
          </cell>
          <cell r="K1782" t="str">
            <v>21214</v>
          </cell>
        </row>
        <row r="1783">
          <cell r="J1783" t="str">
            <v>PueblaZongozotla</v>
          </cell>
          <cell r="K1783" t="str">
            <v>21215</v>
          </cell>
        </row>
        <row r="1784">
          <cell r="J1784" t="str">
            <v>PueblaZoquiapan</v>
          </cell>
          <cell r="K1784" t="str">
            <v>21216</v>
          </cell>
        </row>
        <row r="1785">
          <cell r="J1785" t="str">
            <v>PueblaZoquitlán</v>
          </cell>
          <cell r="K1785" t="str">
            <v>21217</v>
          </cell>
        </row>
        <row r="1786">
          <cell r="J1786" t="str">
            <v>QuerétaroAmealco de Bonfil</v>
          </cell>
          <cell r="K1786" t="str">
            <v>22001</v>
          </cell>
        </row>
        <row r="1787">
          <cell r="J1787" t="str">
            <v>QuerétaroPinal de Amoles</v>
          </cell>
          <cell r="K1787" t="str">
            <v>22002</v>
          </cell>
        </row>
        <row r="1788">
          <cell r="J1788" t="str">
            <v>QuerétaroArroyo Seco</v>
          </cell>
          <cell r="K1788" t="str">
            <v>22003</v>
          </cell>
        </row>
        <row r="1789">
          <cell r="J1789" t="str">
            <v>QuerétaroCadereyta de Montes</v>
          </cell>
          <cell r="K1789" t="str">
            <v>22004</v>
          </cell>
        </row>
        <row r="1790">
          <cell r="J1790" t="str">
            <v>QuerétaroColón</v>
          </cell>
          <cell r="K1790" t="str">
            <v>22005</v>
          </cell>
        </row>
        <row r="1791">
          <cell r="J1791" t="str">
            <v>QuerétaroCorregidora</v>
          </cell>
          <cell r="K1791" t="str">
            <v>22006</v>
          </cell>
        </row>
        <row r="1792">
          <cell r="J1792" t="str">
            <v>QuerétaroEzequiel Montes</v>
          </cell>
          <cell r="K1792" t="str">
            <v>22007</v>
          </cell>
        </row>
        <row r="1793">
          <cell r="J1793" t="str">
            <v>QuerétaroHuimilpan</v>
          </cell>
          <cell r="K1793" t="str">
            <v>22008</v>
          </cell>
        </row>
        <row r="1794">
          <cell r="J1794" t="str">
            <v>QuerétaroJalpan de Serra</v>
          </cell>
          <cell r="K1794" t="str">
            <v>22009</v>
          </cell>
        </row>
        <row r="1795">
          <cell r="J1795" t="str">
            <v>QuerétaroLanda de Matamoros</v>
          </cell>
          <cell r="K1795" t="str">
            <v>22010</v>
          </cell>
        </row>
        <row r="1796">
          <cell r="J1796" t="str">
            <v>QuerétaroEl Marqués</v>
          </cell>
          <cell r="K1796" t="str">
            <v>22011</v>
          </cell>
        </row>
        <row r="1797">
          <cell r="J1797" t="str">
            <v>QuerétaroPedro Escobedo</v>
          </cell>
          <cell r="K1797" t="str">
            <v>22012</v>
          </cell>
        </row>
        <row r="1798">
          <cell r="J1798" t="str">
            <v>QuerétaroPeñamiller</v>
          </cell>
          <cell r="K1798" t="str">
            <v>22013</v>
          </cell>
        </row>
        <row r="1799">
          <cell r="J1799" t="str">
            <v>QuerétaroQuerétaro</v>
          </cell>
          <cell r="K1799" t="str">
            <v>22014</v>
          </cell>
        </row>
        <row r="1800">
          <cell r="J1800" t="str">
            <v>QuerétaroSan Joaquín</v>
          </cell>
          <cell r="K1800" t="str">
            <v>22015</v>
          </cell>
        </row>
        <row r="1801">
          <cell r="J1801" t="str">
            <v>QuerétaroSan Juan del Río</v>
          </cell>
          <cell r="K1801" t="str">
            <v>22016</v>
          </cell>
        </row>
        <row r="1802">
          <cell r="J1802" t="str">
            <v>QuerétaroTequisquiapan</v>
          </cell>
          <cell r="K1802" t="str">
            <v>22017</v>
          </cell>
        </row>
        <row r="1803">
          <cell r="J1803" t="str">
            <v>QuerétaroTolimán</v>
          </cell>
          <cell r="K1803" t="str">
            <v>22018</v>
          </cell>
        </row>
        <row r="1804">
          <cell r="J1804" t="str">
            <v>Quintana RooCozumel</v>
          </cell>
          <cell r="K1804" t="str">
            <v>23001</v>
          </cell>
        </row>
        <row r="1805">
          <cell r="J1805" t="str">
            <v>Quintana RooFelipe Carrillo Puerto</v>
          </cell>
          <cell r="K1805" t="str">
            <v>23002</v>
          </cell>
        </row>
        <row r="1806">
          <cell r="J1806" t="str">
            <v>Quintana RooIsla Mujeres</v>
          </cell>
          <cell r="K1806" t="str">
            <v>23003</v>
          </cell>
        </row>
        <row r="1807">
          <cell r="J1807" t="str">
            <v>Quintana RooOthón P. Blanco</v>
          </cell>
          <cell r="K1807" t="str">
            <v>23004</v>
          </cell>
        </row>
        <row r="1808">
          <cell r="J1808" t="str">
            <v>Quintana RooBenito Juárez</v>
          </cell>
          <cell r="K1808" t="str">
            <v>23005</v>
          </cell>
        </row>
        <row r="1809">
          <cell r="J1809" t="str">
            <v>Quintana RooJosé María Morelos</v>
          </cell>
          <cell r="K1809" t="str">
            <v>23006</v>
          </cell>
        </row>
        <row r="1810">
          <cell r="J1810" t="str">
            <v>Quintana RooLázaro Cárdenas</v>
          </cell>
          <cell r="K1810" t="str">
            <v>23007</v>
          </cell>
        </row>
        <row r="1811">
          <cell r="J1811" t="str">
            <v>Quintana RooSolidaridad</v>
          </cell>
          <cell r="K1811" t="str">
            <v>23008</v>
          </cell>
        </row>
        <row r="1812">
          <cell r="J1812" t="str">
            <v>Quintana RooTulum</v>
          </cell>
          <cell r="K1812" t="str">
            <v>23009</v>
          </cell>
        </row>
        <row r="1813">
          <cell r="J1813" t="str">
            <v>Quintana RooBacalar</v>
          </cell>
          <cell r="K1813" t="str">
            <v>23010</v>
          </cell>
        </row>
        <row r="1814">
          <cell r="J1814" t="str">
            <v>Quintana RooPuerto Morelos</v>
          </cell>
          <cell r="K1814" t="str">
            <v>23011</v>
          </cell>
        </row>
        <row r="1815">
          <cell r="J1815" t="str">
            <v>San Luis PotosíAhualulco</v>
          </cell>
          <cell r="K1815" t="str">
            <v>24001</v>
          </cell>
        </row>
        <row r="1816">
          <cell r="J1816" t="str">
            <v>San Luis PotosíAlaquines</v>
          </cell>
          <cell r="K1816" t="str">
            <v>24002</v>
          </cell>
        </row>
        <row r="1817">
          <cell r="J1817" t="str">
            <v>San Luis PotosíAquismón</v>
          </cell>
          <cell r="K1817" t="str">
            <v>24003</v>
          </cell>
        </row>
        <row r="1818">
          <cell r="J1818" t="str">
            <v>San Luis PotosíArmadillo de los Infante</v>
          </cell>
          <cell r="K1818" t="str">
            <v>24004</v>
          </cell>
        </row>
        <row r="1819">
          <cell r="J1819" t="str">
            <v>San Luis PotosíCárdenas</v>
          </cell>
          <cell r="K1819" t="str">
            <v>24005</v>
          </cell>
        </row>
        <row r="1820">
          <cell r="J1820" t="str">
            <v>San Luis PotosíCatorce</v>
          </cell>
          <cell r="K1820" t="str">
            <v>24006</v>
          </cell>
        </row>
        <row r="1821">
          <cell r="J1821" t="str">
            <v>San Luis PotosíCedral</v>
          </cell>
          <cell r="K1821" t="str">
            <v>24007</v>
          </cell>
        </row>
        <row r="1822">
          <cell r="J1822" t="str">
            <v>San Luis PotosíCerritos</v>
          </cell>
          <cell r="K1822" t="str">
            <v>24008</v>
          </cell>
        </row>
        <row r="1823">
          <cell r="J1823" t="str">
            <v>San Luis PotosíCerro de San Pedro</v>
          </cell>
          <cell r="K1823" t="str">
            <v>24009</v>
          </cell>
        </row>
        <row r="1824">
          <cell r="J1824" t="str">
            <v>San Luis PotosíCiudad del Maíz</v>
          </cell>
          <cell r="K1824" t="str">
            <v>24010</v>
          </cell>
        </row>
        <row r="1825">
          <cell r="J1825" t="str">
            <v>San Luis PotosíCiudad Fernández</v>
          </cell>
          <cell r="K1825" t="str">
            <v>24011</v>
          </cell>
        </row>
        <row r="1826">
          <cell r="J1826" t="str">
            <v>San Luis PotosíTancanhuitz</v>
          </cell>
          <cell r="K1826" t="str">
            <v>24012</v>
          </cell>
        </row>
        <row r="1827">
          <cell r="J1827" t="str">
            <v>San Luis PotosíCiudad Valles</v>
          </cell>
          <cell r="K1827" t="str">
            <v>24013</v>
          </cell>
        </row>
        <row r="1828">
          <cell r="J1828" t="str">
            <v>San Luis PotosíCoxcatlán</v>
          </cell>
          <cell r="K1828" t="str">
            <v>24014</v>
          </cell>
        </row>
        <row r="1829">
          <cell r="J1829" t="str">
            <v>San Luis PotosíCharcas</v>
          </cell>
          <cell r="K1829" t="str">
            <v>24015</v>
          </cell>
        </row>
        <row r="1830">
          <cell r="J1830" t="str">
            <v>San Luis PotosíEbano</v>
          </cell>
          <cell r="K1830" t="str">
            <v>24016</v>
          </cell>
        </row>
        <row r="1831">
          <cell r="J1831" t="str">
            <v>San Luis PotosíGuadalcázar</v>
          </cell>
          <cell r="K1831" t="str">
            <v>24017</v>
          </cell>
        </row>
        <row r="1832">
          <cell r="J1832" t="str">
            <v>San Luis PotosíHuehuetlán</v>
          </cell>
          <cell r="K1832" t="str">
            <v>24018</v>
          </cell>
        </row>
        <row r="1833">
          <cell r="J1833" t="str">
            <v>San Luis PotosíLagunillas</v>
          </cell>
          <cell r="K1833" t="str">
            <v>24019</v>
          </cell>
        </row>
        <row r="1834">
          <cell r="J1834" t="str">
            <v>San Luis PotosíMatehuala</v>
          </cell>
          <cell r="K1834" t="str">
            <v>24020</v>
          </cell>
        </row>
        <row r="1835">
          <cell r="J1835" t="str">
            <v>San Luis PotosíMexquitic de Carmona</v>
          </cell>
          <cell r="K1835" t="str">
            <v>24021</v>
          </cell>
        </row>
        <row r="1836">
          <cell r="J1836" t="str">
            <v>San Luis PotosíMoctezuma</v>
          </cell>
          <cell r="K1836" t="str">
            <v>24022</v>
          </cell>
        </row>
        <row r="1837">
          <cell r="J1837" t="str">
            <v>San Luis PotosíRayón</v>
          </cell>
          <cell r="K1837" t="str">
            <v>24023</v>
          </cell>
        </row>
        <row r="1838">
          <cell r="J1838" t="str">
            <v>San Luis PotosíRioverde</v>
          </cell>
          <cell r="K1838" t="str">
            <v>24024</v>
          </cell>
        </row>
        <row r="1839">
          <cell r="J1839" t="str">
            <v>San Luis PotosíSalinas</v>
          </cell>
          <cell r="K1839" t="str">
            <v>24025</v>
          </cell>
        </row>
        <row r="1840">
          <cell r="J1840" t="str">
            <v>San Luis PotosíSan Antonio</v>
          </cell>
          <cell r="K1840" t="str">
            <v>24026</v>
          </cell>
        </row>
        <row r="1841">
          <cell r="J1841" t="str">
            <v>San Luis PotosíSan Ciro de Acosta</v>
          </cell>
          <cell r="K1841" t="str">
            <v>24027</v>
          </cell>
        </row>
        <row r="1842">
          <cell r="J1842" t="str">
            <v>San Luis PotosíSan Luis Potosí</v>
          </cell>
          <cell r="K1842" t="str">
            <v>24028</v>
          </cell>
        </row>
        <row r="1843">
          <cell r="J1843" t="str">
            <v>San Luis PotosíSan Martín Chalchicuautla</v>
          </cell>
          <cell r="K1843" t="str">
            <v>24029</v>
          </cell>
        </row>
        <row r="1844">
          <cell r="J1844" t="str">
            <v>San Luis PotosíSan Nicolás Tolentino</v>
          </cell>
          <cell r="K1844" t="str">
            <v>24030</v>
          </cell>
        </row>
        <row r="1845">
          <cell r="J1845" t="str">
            <v>San Luis PotosíSanta Catarina</v>
          </cell>
          <cell r="K1845" t="str">
            <v>24031</v>
          </cell>
        </row>
        <row r="1846">
          <cell r="J1846" t="str">
            <v>San Luis PotosíSanta María del Río</v>
          </cell>
          <cell r="K1846" t="str">
            <v>24032</v>
          </cell>
        </row>
        <row r="1847">
          <cell r="J1847" t="str">
            <v>San Luis PotosíSanto Domingo</v>
          </cell>
          <cell r="K1847" t="str">
            <v>24033</v>
          </cell>
        </row>
        <row r="1848">
          <cell r="J1848" t="str">
            <v>San Luis PotosíSan Vicente Tancuayalab</v>
          </cell>
          <cell r="K1848" t="str">
            <v>24034</v>
          </cell>
        </row>
        <row r="1849">
          <cell r="J1849" t="str">
            <v>San Luis PotosíSoledad de Graciano Sánchez</v>
          </cell>
          <cell r="K1849" t="str">
            <v>24035</v>
          </cell>
        </row>
        <row r="1850">
          <cell r="J1850" t="str">
            <v>San Luis PotosíTamasopo</v>
          </cell>
          <cell r="K1850" t="str">
            <v>24036</v>
          </cell>
        </row>
        <row r="1851">
          <cell r="J1851" t="str">
            <v>San Luis PotosíTamazunchale</v>
          </cell>
          <cell r="K1851" t="str">
            <v>24037</v>
          </cell>
        </row>
        <row r="1852">
          <cell r="J1852" t="str">
            <v>San Luis PotosíTampacán</v>
          </cell>
          <cell r="K1852" t="str">
            <v>24038</v>
          </cell>
        </row>
        <row r="1853">
          <cell r="J1853" t="str">
            <v>San Luis PotosíTampamolón Corona</v>
          </cell>
          <cell r="K1853" t="str">
            <v>24039</v>
          </cell>
        </row>
        <row r="1854">
          <cell r="J1854" t="str">
            <v>San Luis PotosíTamuín</v>
          </cell>
          <cell r="K1854" t="str">
            <v>24040</v>
          </cell>
        </row>
        <row r="1855">
          <cell r="J1855" t="str">
            <v>San Luis PotosíTanlajás</v>
          </cell>
          <cell r="K1855" t="str">
            <v>24041</v>
          </cell>
        </row>
        <row r="1856">
          <cell r="J1856" t="str">
            <v>San Luis PotosíTanquián de Escobedo</v>
          </cell>
          <cell r="K1856" t="str">
            <v>24042</v>
          </cell>
        </row>
        <row r="1857">
          <cell r="J1857" t="str">
            <v>San Luis PotosíTierra Nueva</v>
          </cell>
          <cell r="K1857" t="str">
            <v>24043</v>
          </cell>
        </row>
        <row r="1858">
          <cell r="J1858" t="str">
            <v>San Luis PotosíVanegas</v>
          </cell>
          <cell r="K1858" t="str">
            <v>24044</v>
          </cell>
        </row>
        <row r="1859">
          <cell r="J1859" t="str">
            <v>San Luis PotosíVenado</v>
          </cell>
          <cell r="K1859" t="str">
            <v>24045</v>
          </cell>
        </row>
        <row r="1860">
          <cell r="J1860" t="str">
            <v>San Luis PotosíVilla de Arriaga</v>
          </cell>
          <cell r="K1860" t="str">
            <v>24046</v>
          </cell>
        </row>
        <row r="1861">
          <cell r="J1861" t="str">
            <v>San Luis PotosíVilla de Guadalupe</v>
          </cell>
          <cell r="K1861" t="str">
            <v>24047</v>
          </cell>
        </row>
        <row r="1862">
          <cell r="J1862" t="str">
            <v>San Luis PotosíVilla de la Paz</v>
          </cell>
          <cell r="K1862" t="str">
            <v>24048</v>
          </cell>
        </row>
        <row r="1863">
          <cell r="J1863" t="str">
            <v>San Luis PotosíVilla de Ramos</v>
          </cell>
          <cell r="K1863" t="str">
            <v>24049</v>
          </cell>
        </row>
        <row r="1864">
          <cell r="J1864" t="str">
            <v>San Luis PotosíVilla de Reyes</v>
          </cell>
          <cell r="K1864" t="str">
            <v>24050</v>
          </cell>
        </row>
        <row r="1865">
          <cell r="J1865" t="str">
            <v>San Luis PotosíVilla Hidalgo</v>
          </cell>
          <cell r="K1865" t="str">
            <v>24051</v>
          </cell>
        </row>
        <row r="1866">
          <cell r="J1866" t="str">
            <v>San Luis PotosíVilla Juárez</v>
          </cell>
          <cell r="K1866" t="str">
            <v>24052</v>
          </cell>
        </row>
        <row r="1867">
          <cell r="J1867" t="str">
            <v>San Luis PotosíAxtla de Terrazas</v>
          </cell>
          <cell r="K1867" t="str">
            <v>24053</v>
          </cell>
        </row>
        <row r="1868">
          <cell r="J1868" t="str">
            <v>San Luis PotosíXilitla</v>
          </cell>
          <cell r="K1868" t="str">
            <v>24054</v>
          </cell>
        </row>
        <row r="1869">
          <cell r="J1869" t="str">
            <v>San Luis PotosíZaragoza</v>
          </cell>
          <cell r="K1869" t="str">
            <v>24055</v>
          </cell>
        </row>
        <row r="1870">
          <cell r="J1870" t="str">
            <v>San Luis PotosíVilla de Arista</v>
          </cell>
          <cell r="K1870" t="str">
            <v>24056</v>
          </cell>
        </row>
        <row r="1871">
          <cell r="J1871" t="str">
            <v>San Luis PotosíMatlapa</v>
          </cell>
          <cell r="K1871" t="str">
            <v>24057</v>
          </cell>
        </row>
        <row r="1872">
          <cell r="J1872" t="str">
            <v>San Luis PotosíEl Naranjo</v>
          </cell>
          <cell r="K1872" t="str">
            <v>24058</v>
          </cell>
        </row>
        <row r="1873">
          <cell r="J1873" t="str">
            <v>SinaloaAhome</v>
          </cell>
          <cell r="K1873" t="str">
            <v>25001</v>
          </cell>
        </row>
        <row r="1874">
          <cell r="J1874" t="str">
            <v>SinaloaAngostura</v>
          </cell>
          <cell r="K1874" t="str">
            <v>25002</v>
          </cell>
        </row>
        <row r="1875">
          <cell r="J1875" t="str">
            <v>SinaloaBadiraguato</v>
          </cell>
          <cell r="K1875" t="str">
            <v>25003</v>
          </cell>
        </row>
        <row r="1876">
          <cell r="J1876" t="str">
            <v>SinaloaConcordia</v>
          </cell>
          <cell r="K1876" t="str">
            <v>25004</v>
          </cell>
        </row>
        <row r="1877">
          <cell r="J1877" t="str">
            <v>SinaloaCosalá</v>
          </cell>
          <cell r="K1877" t="str">
            <v>25005</v>
          </cell>
        </row>
        <row r="1878">
          <cell r="J1878" t="str">
            <v>SinaloaCuliacán</v>
          </cell>
          <cell r="K1878" t="str">
            <v>25006</v>
          </cell>
        </row>
        <row r="1879">
          <cell r="J1879" t="str">
            <v>SinaloaChoix</v>
          </cell>
          <cell r="K1879" t="str">
            <v>25007</v>
          </cell>
        </row>
        <row r="1880">
          <cell r="J1880" t="str">
            <v>SinaloaElota</v>
          </cell>
          <cell r="K1880" t="str">
            <v>25008</v>
          </cell>
        </row>
        <row r="1881">
          <cell r="J1881" t="str">
            <v>SinaloaEscuinapa</v>
          </cell>
          <cell r="K1881" t="str">
            <v>25009</v>
          </cell>
        </row>
        <row r="1882">
          <cell r="J1882" t="str">
            <v>SinaloaEl Fuerte</v>
          </cell>
          <cell r="K1882" t="str">
            <v>25010</v>
          </cell>
        </row>
        <row r="1883">
          <cell r="J1883" t="str">
            <v>SinaloaGuasave</v>
          </cell>
          <cell r="K1883" t="str">
            <v>25011</v>
          </cell>
        </row>
        <row r="1884">
          <cell r="J1884" t="str">
            <v>SinaloaMazatlán</v>
          </cell>
          <cell r="K1884" t="str">
            <v>25012</v>
          </cell>
        </row>
        <row r="1885">
          <cell r="J1885" t="str">
            <v>SinaloaMocorito</v>
          </cell>
          <cell r="K1885" t="str">
            <v>25013</v>
          </cell>
        </row>
        <row r="1886">
          <cell r="J1886" t="str">
            <v>SinaloaRosario</v>
          </cell>
          <cell r="K1886" t="str">
            <v>25014</v>
          </cell>
        </row>
        <row r="1887">
          <cell r="J1887" t="str">
            <v>SinaloaSalvador Alvarado</v>
          </cell>
          <cell r="K1887" t="str">
            <v>25015</v>
          </cell>
        </row>
        <row r="1888">
          <cell r="J1888" t="str">
            <v>SinaloaSan Ignacio</v>
          </cell>
          <cell r="K1888" t="str">
            <v>25016</v>
          </cell>
        </row>
        <row r="1889">
          <cell r="J1889" t="str">
            <v>SinaloaSinaloa</v>
          </cell>
          <cell r="K1889" t="str">
            <v>25017</v>
          </cell>
        </row>
        <row r="1890">
          <cell r="J1890" t="str">
            <v>SinaloaNavolato</v>
          </cell>
          <cell r="K1890" t="str">
            <v>25018</v>
          </cell>
        </row>
        <row r="1891">
          <cell r="J1891" t="str">
            <v>SonoraAconchi</v>
          </cell>
          <cell r="K1891" t="str">
            <v>26001</v>
          </cell>
        </row>
        <row r="1892">
          <cell r="J1892" t="str">
            <v>SonoraAgua Prieta</v>
          </cell>
          <cell r="K1892" t="str">
            <v>26002</v>
          </cell>
        </row>
        <row r="1893">
          <cell r="J1893" t="str">
            <v>SonoraAlamos</v>
          </cell>
          <cell r="K1893" t="str">
            <v>26003</v>
          </cell>
        </row>
        <row r="1894">
          <cell r="J1894" t="str">
            <v>SonoraAltar</v>
          </cell>
          <cell r="K1894" t="str">
            <v>26004</v>
          </cell>
        </row>
        <row r="1895">
          <cell r="J1895" t="str">
            <v>SonoraArivechi</v>
          </cell>
          <cell r="K1895" t="str">
            <v>26005</v>
          </cell>
        </row>
        <row r="1896">
          <cell r="J1896" t="str">
            <v>SonoraArizpe</v>
          </cell>
          <cell r="K1896" t="str">
            <v>26006</v>
          </cell>
        </row>
        <row r="1897">
          <cell r="J1897" t="str">
            <v>SonoraAtil</v>
          </cell>
          <cell r="K1897" t="str">
            <v>26007</v>
          </cell>
        </row>
        <row r="1898">
          <cell r="J1898" t="str">
            <v>SonoraBacadéhuachi</v>
          </cell>
          <cell r="K1898" t="str">
            <v>26008</v>
          </cell>
        </row>
        <row r="1899">
          <cell r="J1899" t="str">
            <v>SonoraBacanora</v>
          </cell>
          <cell r="K1899" t="str">
            <v>26009</v>
          </cell>
        </row>
        <row r="1900">
          <cell r="J1900" t="str">
            <v>SonoraBacerac</v>
          </cell>
          <cell r="K1900" t="str">
            <v>26010</v>
          </cell>
        </row>
        <row r="1901">
          <cell r="J1901" t="str">
            <v>SonoraBacoachi</v>
          </cell>
          <cell r="K1901" t="str">
            <v>26011</v>
          </cell>
        </row>
        <row r="1902">
          <cell r="J1902" t="str">
            <v>SonoraBácum</v>
          </cell>
          <cell r="K1902" t="str">
            <v>26012</v>
          </cell>
        </row>
        <row r="1903">
          <cell r="J1903" t="str">
            <v>SonoraBanámichi</v>
          </cell>
          <cell r="K1903" t="str">
            <v>26013</v>
          </cell>
        </row>
        <row r="1904">
          <cell r="J1904" t="str">
            <v>SonoraBaviácora</v>
          </cell>
          <cell r="K1904" t="str">
            <v>26014</v>
          </cell>
        </row>
        <row r="1905">
          <cell r="J1905" t="str">
            <v>SonoraBavispe</v>
          </cell>
          <cell r="K1905" t="str">
            <v>26015</v>
          </cell>
        </row>
        <row r="1906">
          <cell r="J1906" t="str">
            <v>SonoraBenjamín Hill</v>
          </cell>
          <cell r="K1906" t="str">
            <v>26016</v>
          </cell>
        </row>
        <row r="1907">
          <cell r="J1907" t="str">
            <v>SonoraCaborca</v>
          </cell>
          <cell r="K1907" t="str">
            <v>26017</v>
          </cell>
        </row>
        <row r="1908">
          <cell r="J1908" t="str">
            <v>SonoraCajeme</v>
          </cell>
          <cell r="K1908" t="str">
            <v>26018</v>
          </cell>
        </row>
        <row r="1909">
          <cell r="J1909" t="str">
            <v>SonoraCananea</v>
          </cell>
          <cell r="K1909" t="str">
            <v>26019</v>
          </cell>
        </row>
        <row r="1910">
          <cell r="J1910" t="str">
            <v>SonoraCarbó</v>
          </cell>
          <cell r="K1910" t="str">
            <v>26020</v>
          </cell>
        </row>
        <row r="1911">
          <cell r="J1911" t="str">
            <v>SonoraLa Colorada</v>
          </cell>
          <cell r="K1911" t="str">
            <v>26021</v>
          </cell>
        </row>
        <row r="1912">
          <cell r="J1912" t="str">
            <v>SonoraCucurpe</v>
          </cell>
          <cell r="K1912" t="str">
            <v>26022</v>
          </cell>
        </row>
        <row r="1913">
          <cell r="J1913" t="str">
            <v>SonoraCumpas</v>
          </cell>
          <cell r="K1913" t="str">
            <v>26023</v>
          </cell>
        </row>
        <row r="1914">
          <cell r="J1914" t="str">
            <v>SonoraDivisaderos</v>
          </cell>
          <cell r="K1914" t="str">
            <v>26024</v>
          </cell>
        </row>
        <row r="1915">
          <cell r="J1915" t="str">
            <v>SonoraEmpalme</v>
          </cell>
          <cell r="K1915" t="str">
            <v>26025</v>
          </cell>
        </row>
        <row r="1916">
          <cell r="J1916" t="str">
            <v>SonoraEtchojoa</v>
          </cell>
          <cell r="K1916" t="str">
            <v>26026</v>
          </cell>
        </row>
        <row r="1917">
          <cell r="J1917" t="str">
            <v>SonoraFronteras</v>
          </cell>
          <cell r="K1917" t="str">
            <v>26027</v>
          </cell>
        </row>
        <row r="1918">
          <cell r="J1918" t="str">
            <v>SonoraGranados</v>
          </cell>
          <cell r="K1918" t="str">
            <v>26028</v>
          </cell>
        </row>
        <row r="1919">
          <cell r="J1919" t="str">
            <v>SonoraGuaymas</v>
          </cell>
          <cell r="K1919" t="str">
            <v>26029</v>
          </cell>
        </row>
        <row r="1920">
          <cell r="J1920" t="str">
            <v>SonoraHermosillo</v>
          </cell>
          <cell r="K1920" t="str">
            <v>26030</v>
          </cell>
        </row>
        <row r="1921">
          <cell r="J1921" t="str">
            <v>SonoraHuachinera</v>
          </cell>
          <cell r="K1921" t="str">
            <v>26031</v>
          </cell>
        </row>
        <row r="1922">
          <cell r="J1922" t="str">
            <v>SonoraHuásabas</v>
          </cell>
          <cell r="K1922" t="str">
            <v>26032</v>
          </cell>
        </row>
        <row r="1923">
          <cell r="J1923" t="str">
            <v>SonoraHuatabampo</v>
          </cell>
          <cell r="K1923" t="str">
            <v>26033</v>
          </cell>
        </row>
        <row r="1924">
          <cell r="J1924" t="str">
            <v>SonoraHuépac</v>
          </cell>
          <cell r="K1924" t="str">
            <v>26034</v>
          </cell>
        </row>
        <row r="1925">
          <cell r="J1925" t="str">
            <v>SonoraImuris</v>
          </cell>
          <cell r="K1925" t="str">
            <v>26035</v>
          </cell>
        </row>
        <row r="1926">
          <cell r="J1926" t="str">
            <v>SonoraMagdalena</v>
          </cell>
          <cell r="K1926" t="str">
            <v>26036</v>
          </cell>
        </row>
        <row r="1927">
          <cell r="J1927" t="str">
            <v>SonoraMazatán</v>
          </cell>
          <cell r="K1927" t="str">
            <v>26037</v>
          </cell>
        </row>
        <row r="1928">
          <cell r="J1928" t="str">
            <v>SonoraMoctezuma</v>
          </cell>
          <cell r="K1928" t="str">
            <v>26038</v>
          </cell>
        </row>
        <row r="1929">
          <cell r="J1929" t="str">
            <v>SonoraNaco</v>
          </cell>
          <cell r="K1929" t="str">
            <v>26039</v>
          </cell>
        </row>
        <row r="1930">
          <cell r="J1930" t="str">
            <v>SonoraNácori Chico</v>
          </cell>
          <cell r="K1930" t="str">
            <v>26040</v>
          </cell>
        </row>
        <row r="1931">
          <cell r="J1931" t="str">
            <v>SonoraNacozari de García</v>
          </cell>
          <cell r="K1931" t="str">
            <v>26041</v>
          </cell>
        </row>
        <row r="1932">
          <cell r="J1932" t="str">
            <v>SonoraNavojoa</v>
          </cell>
          <cell r="K1932" t="str">
            <v>26042</v>
          </cell>
        </row>
        <row r="1933">
          <cell r="J1933" t="str">
            <v>SonoraNogales</v>
          </cell>
          <cell r="K1933" t="str">
            <v>26043</v>
          </cell>
        </row>
        <row r="1934">
          <cell r="J1934" t="str">
            <v>SonoraOnavas</v>
          </cell>
          <cell r="K1934" t="str">
            <v>26044</v>
          </cell>
        </row>
        <row r="1935">
          <cell r="J1935" t="str">
            <v>SonoraOpodepe</v>
          </cell>
          <cell r="K1935" t="str">
            <v>26045</v>
          </cell>
        </row>
        <row r="1936">
          <cell r="J1936" t="str">
            <v>SonoraOquitoa</v>
          </cell>
          <cell r="K1936" t="str">
            <v>26046</v>
          </cell>
        </row>
        <row r="1937">
          <cell r="J1937" t="str">
            <v>SonoraPitiquito</v>
          </cell>
          <cell r="K1937" t="str">
            <v>26047</v>
          </cell>
        </row>
        <row r="1938">
          <cell r="J1938" t="str">
            <v>SonoraPuerto Peñasco</v>
          </cell>
          <cell r="K1938" t="str">
            <v>26048</v>
          </cell>
        </row>
        <row r="1939">
          <cell r="J1939" t="str">
            <v>SonoraQuiriego</v>
          </cell>
          <cell r="K1939" t="str">
            <v>26049</v>
          </cell>
        </row>
        <row r="1940">
          <cell r="J1940" t="str">
            <v>SonoraRayón</v>
          </cell>
          <cell r="K1940" t="str">
            <v>26050</v>
          </cell>
        </row>
        <row r="1941">
          <cell r="J1941" t="str">
            <v>SonoraRosario</v>
          </cell>
          <cell r="K1941" t="str">
            <v>26051</v>
          </cell>
        </row>
        <row r="1942">
          <cell r="J1942" t="str">
            <v>SonoraSahuaripa</v>
          </cell>
          <cell r="K1942" t="str">
            <v>26052</v>
          </cell>
        </row>
        <row r="1943">
          <cell r="J1943" t="str">
            <v>SonoraSan Felipe de Jesús</v>
          </cell>
          <cell r="K1943" t="str">
            <v>26053</v>
          </cell>
        </row>
        <row r="1944">
          <cell r="J1944" t="str">
            <v>SonoraSan Javier</v>
          </cell>
          <cell r="K1944" t="str">
            <v>26054</v>
          </cell>
        </row>
        <row r="1945">
          <cell r="J1945" t="str">
            <v>SonoraSan Luis Río Colorado</v>
          </cell>
          <cell r="K1945" t="str">
            <v>26055</v>
          </cell>
        </row>
        <row r="1946">
          <cell r="J1946" t="str">
            <v>SonoraSan Miguel de Horcasitas</v>
          </cell>
          <cell r="K1946" t="str">
            <v>26056</v>
          </cell>
        </row>
        <row r="1947">
          <cell r="J1947" t="str">
            <v>SonoraSan Pedro de la Cueva</v>
          </cell>
          <cell r="K1947" t="str">
            <v>26057</v>
          </cell>
        </row>
        <row r="1948">
          <cell r="J1948" t="str">
            <v>SonoraSanta Ana</v>
          </cell>
          <cell r="K1948" t="str">
            <v>26058</v>
          </cell>
        </row>
        <row r="1949">
          <cell r="J1949" t="str">
            <v>SonoraSanta Cruz</v>
          </cell>
          <cell r="K1949" t="str">
            <v>26059</v>
          </cell>
        </row>
        <row r="1950">
          <cell r="J1950" t="str">
            <v>SonoraSáric</v>
          </cell>
          <cell r="K1950" t="str">
            <v>26060</v>
          </cell>
        </row>
        <row r="1951">
          <cell r="J1951" t="str">
            <v>SonoraSoyopa</v>
          </cell>
          <cell r="K1951" t="str">
            <v>26061</v>
          </cell>
        </row>
        <row r="1952">
          <cell r="J1952" t="str">
            <v>SonoraSuaqui Grande</v>
          </cell>
          <cell r="K1952" t="str">
            <v>26062</v>
          </cell>
        </row>
        <row r="1953">
          <cell r="J1953" t="str">
            <v>SonoraTepache</v>
          </cell>
          <cell r="K1953" t="str">
            <v>26063</v>
          </cell>
        </row>
        <row r="1954">
          <cell r="J1954" t="str">
            <v>SonoraTrincheras</v>
          </cell>
          <cell r="K1954" t="str">
            <v>26064</v>
          </cell>
        </row>
        <row r="1955">
          <cell r="J1955" t="str">
            <v>SonoraTubutama</v>
          </cell>
          <cell r="K1955" t="str">
            <v>26065</v>
          </cell>
        </row>
        <row r="1956">
          <cell r="J1956" t="str">
            <v>SonoraUres</v>
          </cell>
          <cell r="K1956" t="str">
            <v>26066</v>
          </cell>
        </row>
        <row r="1957">
          <cell r="J1957" t="str">
            <v>SonoraVilla Hidalgo</v>
          </cell>
          <cell r="K1957" t="str">
            <v>26067</v>
          </cell>
        </row>
        <row r="1958">
          <cell r="J1958" t="str">
            <v>SonoraVilla Pesqueira</v>
          </cell>
          <cell r="K1958" t="str">
            <v>26068</v>
          </cell>
        </row>
        <row r="1959">
          <cell r="J1959" t="str">
            <v>SonoraYécora</v>
          </cell>
          <cell r="K1959" t="str">
            <v>26069</v>
          </cell>
        </row>
        <row r="1960">
          <cell r="J1960" t="str">
            <v>SonoraGeneral Plutarco Elías Calles</v>
          </cell>
          <cell r="K1960" t="str">
            <v>26070</v>
          </cell>
        </row>
        <row r="1961">
          <cell r="J1961" t="str">
            <v>SonoraBenito Juárez</v>
          </cell>
          <cell r="K1961" t="str">
            <v>26071</v>
          </cell>
        </row>
        <row r="1962">
          <cell r="J1962" t="str">
            <v>SonoraSan Ignacio Río Muerto</v>
          </cell>
          <cell r="K1962" t="str">
            <v>26072</v>
          </cell>
        </row>
        <row r="1963">
          <cell r="J1963" t="str">
            <v>TabascoBalancán</v>
          </cell>
          <cell r="K1963" t="str">
            <v>27001</v>
          </cell>
        </row>
        <row r="1964">
          <cell r="J1964" t="str">
            <v>TabascoCárdenas</v>
          </cell>
          <cell r="K1964" t="str">
            <v>27002</v>
          </cell>
        </row>
        <row r="1965">
          <cell r="J1965" t="str">
            <v>TabascoCentla</v>
          </cell>
          <cell r="K1965" t="str">
            <v>27003</v>
          </cell>
        </row>
        <row r="1966">
          <cell r="J1966" t="str">
            <v>TabascoCentro</v>
          </cell>
          <cell r="K1966" t="str">
            <v>27004</v>
          </cell>
        </row>
        <row r="1967">
          <cell r="J1967" t="str">
            <v>TabascoComalcalco</v>
          </cell>
          <cell r="K1967" t="str">
            <v>27005</v>
          </cell>
        </row>
        <row r="1968">
          <cell r="J1968" t="str">
            <v>TabascoCunduacán</v>
          </cell>
          <cell r="K1968" t="str">
            <v>27006</v>
          </cell>
        </row>
        <row r="1969">
          <cell r="J1969" t="str">
            <v>TabascoEmiliano Zapata</v>
          </cell>
          <cell r="K1969" t="str">
            <v>27007</v>
          </cell>
        </row>
        <row r="1970">
          <cell r="J1970" t="str">
            <v>TabascoHuimanguillo</v>
          </cell>
          <cell r="K1970" t="str">
            <v>27008</v>
          </cell>
        </row>
        <row r="1971">
          <cell r="J1971" t="str">
            <v>TabascoJalapa</v>
          </cell>
          <cell r="K1971" t="str">
            <v>27009</v>
          </cell>
        </row>
        <row r="1972">
          <cell r="J1972" t="str">
            <v>TabascoJalpa de Méndez</v>
          </cell>
          <cell r="K1972" t="str">
            <v>27010</v>
          </cell>
        </row>
        <row r="1973">
          <cell r="J1973" t="str">
            <v>TabascoJonuta</v>
          </cell>
          <cell r="K1973" t="str">
            <v>27011</v>
          </cell>
        </row>
        <row r="1974">
          <cell r="J1974" t="str">
            <v>TabascoMacuspana</v>
          </cell>
          <cell r="K1974" t="str">
            <v>27012</v>
          </cell>
        </row>
        <row r="1975">
          <cell r="J1975" t="str">
            <v>TabascoNacajuca</v>
          </cell>
          <cell r="K1975" t="str">
            <v>27013</v>
          </cell>
        </row>
        <row r="1976">
          <cell r="J1976" t="str">
            <v>TabascoParaíso</v>
          </cell>
          <cell r="K1976" t="str">
            <v>27014</v>
          </cell>
        </row>
        <row r="1977">
          <cell r="J1977" t="str">
            <v>TabascoTacotalpa</v>
          </cell>
          <cell r="K1977" t="str">
            <v>27015</v>
          </cell>
        </row>
        <row r="1978">
          <cell r="J1978" t="str">
            <v>TabascoTeapa</v>
          </cell>
          <cell r="K1978" t="str">
            <v>27016</v>
          </cell>
        </row>
        <row r="1979">
          <cell r="J1979" t="str">
            <v>TabascoTenosique</v>
          </cell>
          <cell r="K1979" t="str">
            <v>27017</v>
          </cell>
        </row>
        <row r="1980">
          <cell r="J1980" t="str">
            <v>TamaulipasAbasolo</v>
          </cell>
          <cell r="K1980" t="str">
            <v>28001</v>
          </cell>
        </row>
        <row r="1981">
          <cell r="J1981" t="str">
            <v>TamaulipasAldama</v>
          </cell>
          <cell r="K1981" t="str">
            <v>28002</v>
          </cell>
        </row>
        <row r="1982">
          <cell r="J1982" t="str">
            <v>TamaulipasAltamira</v>
          </cell>
          <cell r="K1982" t="str">
            <v>28003</v>
          </cell>
        </row>
        <row r="1983">
          <cell r="J1983" t="str">
            <v>TamaulipasAntiguo Morelos</v>
          </cell>
          <cell r="K1983" t="str">
            <v>28004</v>
          </cell>
        </row>
        <row r="1984">
          <cell r="J1984" t="str">
            <v>TamaulipasBurgos</v>
          </cell>
          <cell r="K1984" t="str">
            <v>28005</v>
          </cell>
        </row>
        <row r="1985">
          <cell r="J1985" t="str">
            <v>TamaulipasBustamante</v>
          </cell>
          <cell r="K1985" t="str">
            <v>28006</v>
          </cell>
        </row>
        <row r="1986">
          <cell r="J1986" t="str">
            <v>TamaulipasCamargo</v>
          </cell>
          <cell r="K1986" t="str">
            <v>28007</v>
          </cell>
        </row>
        <row r="1987">
          <cell r="J1987" t="str">
            <v>TamaulipasCasas</v>
          </cell>
          <cell r="K1987" t="str">
            <v>28008</v>
          </cell>
        </row>
        <row r="1988">
          <cell r="J1988" t="str">
            <v>TamaulipasCiudad Madero</v>
          </cell>
          <cell r="K1988" t="str">
            <v>28009</v>
          </cell>
        </row>
        <row r="1989">
          <cell r="J1989" t="str">
            <v>TamaulipasCruillas</v>
          </cell>
          <cell r="K1989" t="str">
            <v>28010</v>
          </cell>
        </row>
        <row r="1990">
          <cell r="J1990" t="str">
            <v>TamaulipasGómez Farías</v>
          </cell>
          <cell r="K1990" t="str">
            <v>28011</v>
          </cell>
        </row>
        <row r="1991">
          <cell r="J1991" t="str">
            <v>TamaulipasGonzález</v>
          </cell>
          <cell r="K1991" t="str">
            <v>28012</v>
          </cell>
        </row>
        <row r="1992">
          <cell r="J1992" t="str">
            <v>TamaulipasGüémez</v>
          </cell>
          <cell r="K1992" t="str">
            <v>28013</v>
          </cell>
        </row>
        <row r="1993">
          <cell r="J1993" t="str">
            <v>TamaulipasGuerrero</v>
          </cell>
          <cell r="K1993" t="str">
            <v>28014</v>
          </cell>
        </row>
        <row r="1994">
          <cell r="J1994" t="str">
            <v>TamaulipasGustavo Díaz Ordaz</v>
          </cell>
          <cell r="K1994" t="str">
            <v>28015</v>
          </cell>
        </row>
        <row r="1995">
          <cell r="J1995" t="str">
            <v>TamaulipasHidalgo</v>
          </cell>
          <cell r="K1995" t="str">
            <v>28016</v>
          </cell>
        </row>
        <row r="1996">
          <cell r="J1996" t="str">
            <v>TamaulipasJaumave</v>
          </cell>
          <cell r="K1996" t="str">
            <v>28017</v>
          </cell>
        </row>
        <row r="1997">
          <cell r="J1997" t="str">
            <v>TamaulipasJiménez</v>
          </cell>
          <cell r="K1997" t="str">
            <v>28018</v>
          </cell>
        </row>
        <row r="1998">
          <cell r="J1998" t="str">
            <v>TamaulipasLlera</v>
          </cell>
          <cell r="K1998" t="str">
            <v>28019</v>
          </cell>
        </row>
        <row r="1999">
          <cell r="J1999" t="str">
            <v>TamaulipasMainero</v>
          </cell>
          <cell r="K1999" t="str">
            <v>28020</v>
          </cell>
        </row>
        <row r="2000">
          <cell r="J2000" t="str">
            <v>TamaulipasEl Mante</v>
          </cell>
          <cell r="K2000" t="str">
            <v>28021</v>
          </cell>
        </row>
        <row r="2001">
          <cell r="J2001" t="str">
            <v>TamaulipasMatamoros</v>
          </cell>
          <cell r="K2001" t="str">
            <v>28022</v>
          </cell>
        </row>
        <row r="2002">
          <cell r="J2002" t="str">
            <v>TamaulipasMéndez</v>
          </cell>
          <cell r="K2002" t="str">
            <v>28023</v>
          </cell>
        </row>
        <row r="2003">
          <cell r="J2003" t="str">
            <v>TamaulipasMier</v>
          </cell>
          <cell r="K2003" t="str">
            <v>28024</v>
          </cell>
        </row>
        <row r="2004">
          <cell r="J2004" t="str">
            <v>TamaulipasMiguel Alemán</v>
          </cell>
          <cell r="K2004" t="str">
            <v>28025</v>
          </cell>
        </row>
        <row r="2005">
          <cell r="J2005" t="str">
            <v>TamaulipasMiquihuana</v>
          </cell>
          <cell r="K2005" t="str">
            <v>28026</v>
          </cell>
        </row>
        <row r="2006">
          <cell r="J2006" t="str">
            <v>TamaulipasNuevo Laredo</v>
          </cell>
          <cell r="K2006" t="str">
            <v>28027</v>
          </cell>
        </row>
        <row r="2007">
          <cell r="J2007" t="str">
            <v>TamaulipasNuevo Morelos</v>
          </cell>
          <cell r="K2007" t="str">
            <v>28028</v>
          </cell>
        </row>
        <row r="2008">
          <cell r="J2008" t="str">
            <v>TamaulipasOcampo</v>
          </cell>
          <cell r="K2008" t="str">
            <v>28029</v>
          </cell>
        </row>
        <row r="2009">
          <cell r="J2009" t="str">
            <v>TamaulipasPadilla</v>
          </cell>
          <cell r="K2009" t="str">
            <v>28030</v>
          </cell>
        </row>
        <row r="2010">
          <cell r="J2010" t="str">
            <v>TamaulipasPalmillas</v>
          </cell>
          <cell r="K2010" t="str">
            <v>28031</v>
          </cell>
        </row>
        <row r="2011">
          <cell r="J2011" t="str">
            <v>TamaulipasReynosa</v>
          </cell>
          <cell r="K2011" t="str">
            <v>28032</v>
          </cell>
        </row>
        <row r="2012">
          <cell r="J2012" t="str">
            <v>TamaulipasRío Bravo</v>
          </cell>
          <cell r="K2012" t="str">
            <v>28033</v>
          </cell>
        </row>
        <row r="2013">
          <cell r="J2013" t="str">
            <v>TamaulipasSan Carlos</v>
          </cell>
          <cell r="K2013" t="str">
            <v>28034</v>
          </cell>
        </row>
        <row r="2014">
          <cell r="J2014" t="str">
            <v>TamaulipasSan Fernando</v>
          </cell>
          <cell r="K2014" t="str">
            <v>28035</v>
          </cell>
        </row>
        <row r="2015">
          <cell r="J2015" t="str">
            <v>TamaulipasSan Nicolás</v>
          </cell>
          <cell r="K2015" t="str">
            <v>28036</v>
          </cell>
        </row>
        <row r="2016">
          <cell r="J2016" t="str">
            <v>TamaulipasSoto la Marina</v>
          </cell>
          <cell r="K2016" t="str">
            <v>28037</v>
          </cell>
        </row>
        <row r="2017">
          <cell r="J2017" t="str">
            <v>TamaulipasTampico</v>
          </cell>
          <cell r="K2017" t="str">
            <v>28038</v>
          </cell>
        </row>
        <row r="2018">
          <cell r="J2018" t="str">
            <v>TamaulipasTula</v>
          </cell>
          <cell r="K2018" t="str">
            <v>28039</v>
          </cell>
        </row>
        <row r="2019">
          <cell r="J2019" t="str">
            <v>TamaulipasValle Hermoso</v>
          </cell>
          <cell r="K2019" t="str">
            <v>28040</v>
          </cell>
        </row>
        <row r="2020">
          <cell r="J2020" t="str">
            <v>TamaulipasVictoria</v>
          </cell>
          <cell r="K2020" t="str">
            <v>28041</v>
          </cell>
        </row>
        <row r="2021">
          <cell r="J2021" t="str">
            <v>TamaulipasVillagrán</v>
          </cell>
          <cell r="K2021" t="str">
            <v>28042</v>
          </cell>
        </row>
        <row r="2022">
          <cell r="J2022" t="str">
            <v>TamaulipasXicoténcatl</v>
          </cell>
          <cell r="K2022" t="str">
            <v>28043</v>
          </cell>
        </row>
        <row r="2023">
          <cell r="J2023" t="str">
            <v>TlaxcalaAmaxac de Guerrero</v>
          </cell>
          <cell r="K2023" t="str">
            <v>29001</v>
          </cell>
        </row>
        <row r="2024">
          <cell r="J2024" t="str">
            <v>TlaxcalaApetatitlán de Antonio Carvajal</v>
          </cell>
          <cell r="K2024" t="str">
            <v>29002</v>
          </cell>
        </row>
        <row r="2025">
          <cell r="J2025" t="str">
            <v>TlaxcalaAtlangatepec</v>
          </cell>
          <cell r="K2025" t="str">
            <v>29003</v>
          </cell>
        </row>
        <row r="2026">
          <cell r="J2026" t="str">
            <v>TlaxcalaAtltzayanca</v>
          </cell>
          <cell r="K2026" t="str">
            <v>29004</v>
          </cell>
        </row>
        <row r="2027">
          <cell r="J2027" t="str">
            <v>TlaxcalaApizaco</v>
          </cell>
          <cell r="K2027" t="str">
            <v>29005</v>
          </cell>
        </row>
        <row r="2028">
          <cell r="J2028" t="str">
            <v>TlaxcalaCalpulalpan</v>
          </cell>
          <cell r="K2028" t="str">
            <v>29006</v>
          </cell>
        </row>
        <row r="2029">
          <cell r="J2029" t="str">
            <v>TlaxcalaEl Carmen Tequexquitla</v>
          </cell>
          <cell r="K2029" t="str">
            <v>29007</v>
          </cell>
        </row>
        <row r="2030">
          <cell r="J2030" t="str">
            <v>TlaxcalaCuapiaxtla</v>
          </cell>
          <cell r="K2030" t="str">
            <v>29008</v>
          </cell>
        </row>
        <row r="2031">
          <cell r="J2031" t="str">
            <v>TlaxcalaCuaxomulco</v>
          </cell>
          <cell r="K2031" t="str">
            <v>29009</v>
          </cell>
        </row>
        <row r="2032">
          <cell r="J2032" t="str">
            <v>TlaxcalaChiautempan</v>
          </cell>
          <cell r="K2032" t="str">
            <v>29010</v>
          </cell>
        </row>
        <row r="2033">
          <cell r="J2033" t="str">
            <v>TlaxcalaMuñoz de Domingo Arenas</v>
          </cell>
          <cell r="K2033" t="str">
            <v>29011</v>
          </cell>
        </row>
        <row r="2034">
          <cell r="J2034" t="str">
            <v>TlaxcalaEspañita</v>
          </cell>
          <cell r="K2034" t="str">
            <v>29012</v>
          </cell>
        </row>
        <row r="2035">
          <cell r="J2035" t="str">
            <v>TlaxcalaHuamantla</v>
          </cell>
          <cell r="K2035" t="str">
            <v>29013</v>
          </cell>
        </row>
        <row r="2036">
          <cell r="J2036" t="str">
            <v>TlaxcalaHueyotlipan</v>
          </cell>
          <cell r="K2036" t="str">
            <v>29014</v>
          </cell>
        </row>
        <row r="2037">
          <cell r="J2037" t="str">
            <v>TlaxcalaIxtacuixtla de Mariano Matamoros</v>
          </cell>
          <cell r="K2037" t="str">
            <v>29015</v>
          </cell>
        </row>
        <row r="2038">
          <cell r="J2038" t="str">
            <v>TlaxcalaIxtenco</v>
          </cell>
          <cell r="K2038" t="str">
            <v>29016</v>
          </cell>
        </row>
        <row r="2039">
          <cell r="J2039" t="str">
            <v>TlaxcalaMazatecochco de José María Morelos</v>
          </cell>
          <cell r="K2039" t="str">
            <v>29017</v>
          </cell>
        </row>
        <row r="2040">
          <cell r="J2040" t="str">
            <v>TlaxcalaContla de Juan Cuamatzi</v>
          </cell>
          <cell r="K2040" t="str">
            <v>29018</v>
          </cell>
        </row>
        <row r="2041">
          <cell r="J2041" t="str">
            <v>TlaxcalaTepetitla de Lardizábal</v>
          </cell>
          <cell r="K2041" t="str">
            <v>29019</v>
          </cell>
        </row>
        <row r="2042">
          <cell r="J2042" t="str">
            <v>TlaxcalaSanctórum de Lázaro Cárdenas</v>
          </cell>
          <cell r="K2042" t="str">
            <v>29020</v>
          </cell>
        </row>
        <row r="2043">
          <cell r="J2043" t="str">
            <v>TlaxcalaNanacamilpa de Mariano Arista</v>
          </cell>
          <cell r="K2043" t="str">
            <v>29021</v>
          </cell>
        </row>
        <row r="2044">
          <cell r="J2044" t="str">
            <v>TlaxcalaAcuamanala de Miguel Hidalgo</v>
          </cell>
          <cell r="K2044" t="str">
            <v>29022</v>
          </cell>
        </row>
        <row r="2045">
          <cell r="J2045" t="str">
            <v>TlaxcalaNatívitas</v>
          </cell>
          <cell r="K2045" t="str">
            <v>29023</v>
          </cell>
        </row>
        <row r="2046">
          <cell r="J2046" t="str">
            <v>TlaxcalaPanotla</v>
          </cell>
          <cell r="K2046" t="str">
            <v>29024</v>
          </cell>
        </row>
        <row r="2047">
          <cell r="J2047" t="str">
            <v>TlaxcalaSan Pablo del Monte</v>
          </cell>
          <cell r="K2047" t="str">
            <v>29025</v>
          </cell>
        </row>
        <row r="2048">
          <cell r="J2048" t="str">
            <v>TlaxcalaSanta Cruz Tlaxcala</v>
          </cell>
          <cell r="K2048" t="str">
            <v>29026</v>
          </cell>
        </row>
        <row r="2049">
          <cell r="J2049" t="str">
            <v>TlaxcalaTenancingo</v>
          </cell>
          <cell r="K2049" t="str">
            <v>29027</v>
          </cell>
        </row>
        <row r="2050">
          <cell r="J2050" t="str">
            <v>TlaxcalaTeolocholco</v>
          </cell>
          <cell r="K2050" t="str">
            <v>29028</v>
          </cell>
        </row>
        <row r="2051">
          <cell r="J2051" t="str">
            <v>TlaxcalaTepeyanco</v>
          </cell>
          <cell r="K2051" t="str">
            <v>29029</v>
          </cell>
        </row>
        <row r="2052">
          <cell r="J2052" t="str">
            <v>TlaxcalaTerrenate</v>
          </cell>
          <cell r="K2052" t="str">
            <v>29030</v>
          </cell>
        </row>
        <row r="2053">
          <cell r="J2053" t="str">
            <v>TlaxcalaTetla de la Solidaridad</v>
          </cell>
          <cell r="K2053" t="str">
            <v>29031</v>
          </cell>
        </row>
        <row r="2054">
          <cell r="J2054" t="str">
            <v>TlaxcalaTetlatlahuca</v>
          </cell>
          <cell r="K2054" t="str">
            <v>29032</v>
          </cell>
        </row>
        <row r="2055">
          <cell r="J2055" t="str">
            <v>TlaxcalaTlaxcala</v>
          </cell>
          <cell r="K2055" t="str">
            <v>29033</v>
          </cell>
        </row>
        <row r="2056">
          <cell r="J2056" t="str">
            <v>TlaxcalaTlaxco</v>
          </cell>
          <cell r="K2056" t="str">
            <v>29034</v>
          </cell>
        </row>
        <row r="2057">
          <cell r="J2057" t="str">
            <v>TlaxcalaTocatlán</v>
          </cell>
          <cell r="K2057" t="str">
            <v>29035</v>
          </cell>
        </row>
        <row r="2058">
          <cell r="J2058" t="str">
            <v>TlaxcalaTotolac</v>
          </cell>
          <cell r="K2058" t="str">
            <v>29036</v>
          </cell>
        </row>
        <row r="2059">
          <cell r="J2059" t="str">
            <v>TlaxcalaZiltlaltépec de Trinidad Sánchez Santos</v>
          </cell>
          <cell r="K2059" t="str">
            <v>29037</v>
          </cell>
        </row>
        <row r="2060">
          <cell r="J2060" t="str">
            <v>TlaxcalaTzompantepec</v>
          </cell>
          <cell r="K2060" t="str">
            <v>29038</v>
          </cell>
        </row>
        <row r="2061">
          <cell r="J2061" t="str">
            <v>TlaxcalaXaloztoc</v>
          </cell>
          <cell r="K2061" t="str">
            <v>29039</v>
          </cell>
        </row>
        <row r="2062">
          <cell r="J2062" t="str">
            <v>TlaxcalaXaltocan</v>
          </cell>
          <cell r="K2062" t="str">
            <v>29040</v>
          </cell>
        </row>
        <row r="2063">
          <cell r="J2063" t="str">
            <v>TlaxcalaPapalotla de Xicohténcatl</v>
          </cell>
          <cell r="K2063" t="str">
            <v>29041</v>
          </cell>
        </row>
        <row r="2064">
          <cell r="J2064" t="str">
            <v>TlaxcalaXicohtzinco</v>
          </cell>
          <cell r="K2064" t="str">
            <v>29042</v>
          </cell>
        </row>
        <row r="2065">
          <cell r="J2065" t="str">
            <v>TlaxcalaYauhquemehcan</v>
          </cell>
          <cell r="K2065" t="str">
            <v>29043</v>
          </cell>
        </row>
        <row r="2066">
          <cell r="J2066" t="str">
            <v>TlaxcalaZacatelco</v>
          </cell>
          <cell r="K2066" t="str">
            <v>29044</v>
          </cell>
        </row>
        <row r="2067">
          <cell r="J2067" t="str">
            <v>TlaxcalaBenito Juárez</v>
          </cell>
          <cell r="K2067" t="str">
            <v>29045</v>
          </cell>
        </row>
        <row r="2068">
          <cell r="J2068" t="str">
            <v>TlaxcalaEmiliano Zapata</v>
          </cell>
          <cell r="K2068" t="str">
            <v>29046</v>
          </cell>
        </row>
        <row r="2069">
          <cell r="J2069" t="str">
            <v>TlaxcalaLázaro Cárdenas</v>
          </cell>
          <cell r="K2069" t="str">
            <v>29047</v>
          </cell>
        </row>
        <row r="2070">
          <cell r="J2070" t="str">
            <v>TlaxcalaLa Magdalena Tlaltelulco</v>
          </cell>
          <cell r="K2070" t="str">
            <v>29048</v>
          </cell>
        </row>
        <row r="2071">
          <cell r="J2071" t="str">
            <v>TlaxcalaSan Damián Texóloc</v>
          </cell>
          <cell r="K2071" t="str">
            <v>29049</v>
          </cell>
        </row>
        <row r="2072">
          <cell r="J2072" t="str">
            <v>TlaxcalaSan Francisco Tetlanohcan</v>
          </cell>
          <cell r="K2072" t="str">
            <v>29050</v>
          </cell>
        </row>
        <row r="2073">
          <cell r="J2073" t="str">
            <v>TlaxcalaSan Jerónimo Zacualpan</v>
          </cell>
          <cell r="K2073" t="str">
            <v>29051</v>
          </cell>
        </row>
        <row r="2074">
          <cell r="J2074" t="str">
            <v>TlaxcalaSan José Teacalco</v>
          </cell>
          <cell r="K2074" t="str">
            <v>29052</v>
          </cell>
        </row>
        <row r="2075">
          <cell r="J2075" t="str">
            <v>TlaxcalaSan Juan Huactzinco</v>
          </cell>
          <cell r="K2075" t="str">
            <v>29053</v>
          </cell>
        </row>
        <row r="2076">
          <cell r="J2076" t="str">
            <v>TlaxcalaSan Lorenzo Axocomanitla</v>
          </cell>
          <cell r="K2076" t="str">
            <v>29054</v>
          </cell>
        </row>
        <row r="2077">
          <cell r="J2077" t="str">
            <v>TlaxcalaSan Lucas Tecopilco</v>
          </cell>
          <cell r="K2077" t="str">
            <v>29055</v>
          </cell>
        </row>
        <row r="2078">
          <cell r="J2078" t="str">
            <v>TlaxcalaSanta Ana Nopalucan</v>
          </cell>
          <cell r="K2078" t="str">
            <v>29056</v>
          </cell>
        </row>
        <row r="2079">
          <cell r="J2079" t="str">
            <v>TlaxcalaSanta Apolonia Teacalco</v>
          </cell>
          <cell r="K2079" t="str">
            <v>29057</v>
          </cell>
        </row>
        <row r="2080">
          <cell r="J2080" t="str">
            <v>TlaxcalaSanta Catarina Ayometla</v>
          </cell>
          <cell r="K2080" t="str">
            <v>29058</v>
          </cell>
        </row>
        <row r="2081">
          <cell r="J2081" t="str">
            <v>TlaxcalaSanta Cruz Quilehtla</v>
          </cell>
          <cell r="K2081" t="str">
            <v>29059</v>
          </cell>
        </row>
        <row r="2082">
          <cell r="J2082" t="str">
            <v>TlaxcalaSanta Isabel Xiloxoxtla</v>
          </cell>
          <cell r="K2082" t="str">
            <v>29060</v>
          </cell>
        </row>
        <row r="2083">
          <cell r="J2083" t="str">
            <v>Veracruz de Ignacio de la LlaveAcajete</v>
          </cell>
          <cell r="K2083" t="str">
            <v>30001</v>
          </cell>
        </row>
        <row r="2084">
          <cell r="J2084" t="str">
            <v>Veracruz de Ignacio de la LlaveAcatlán</v>
          </cell>
          <cell r="K2084" t="str">
            <v>30002</v>
          </cell>
        </row>
        <row r="2085">
          <cell r="J2085" t="str">
            <v>Veracruz de Ignacio de la LlaveAcayucan</v>
          </cell>
          <cell r="K2085" t="str">
            <v>30003</v>
          </cell>
        </row>
        <row r="2086">
          <cell r="J2086" t="str">
            <v>Veracruz de Ignacio de la LlaveActopan</v>
          </cell>
          <cell r="K2086" t="str">
            <v>30004</v>
          </cell>
        </row>
        <row r="2087">
          <cell r="J2087" t="str">
            <v>Veracruz de Ignacio de la LlaveAcula</v>
          </cell>
          <cell r="K2087" t="str">
            <v>30005</v>
          </cell>
        </row>
        <row r="2088">
          <cell r="J2088" t="str">
            <v>Veracruz de Ignacio de la LlaveAcultzingo</v>
          </cell>
          <cell r="K2088" t="str">
            <v>30006</v>
          </cell>
        </row>
        <row r="2089">
          <cell r="J2089" t="str">
            <v>Veracruz de Ignacio de la LlaveCamarón de Tejeda</v>
          </cell>
          <cell r="K2089" t="str">
            <v>30007</v>
          </cell>
        </row>
        <row r="2090">
          <cell r="J2090" t="str">
            <v>Veracruz de Ignacio de la LlaveAlpatláhuac</v>
          </cell>
          <cell r="K2090" t="str">
            <v>30008</v>
          </cell>
        </row>
        <row r="2091">
          <cell r="J2091" t="str">
            <v>Veracruz de Ignacio de la LlaveAlto Lucero de Gutiérrez Barrios</v>
          </cell>
          <cell r="K2091" t="str">
            <v>30009</v>
          </cell>
        </row>
        <row r="2092">
          <cell r="J2092" t="str">
            <v>Veracruz de Ignacio de la LlaveAltotonga</v>
          </cell>
          <cell r="K2092" t="str">
            <v>30010</v>
          </cell>
        </row>
        <row r="2093">
          <cell r="J2093" t="str">
            <v>Veracruz de Ignacio de la LlaveAlvarado</v>
          </cell>
          <cell r="K2093" t="str">
            <v>30011</v>
          </cell>
        </row>
        <row r="2094">
          <cell r="J2094" t="str">
            <v>Veracruz de Ignacio de la LlaveAmatitlán</v>
          </cell>
          <cell r="K2094" t="str">
            <v>30012</v>
          </cell>
        </row>
        <row r="2095">
          <cell r="J2095" t="str">
            <v>Veracruz de Ignacio de la LlaveNaranjos Amatlán</v>
          </cell>
          <cell r="K2095" t="str">
            <v>30013</v>
          </cell>
        </row>
        <row r="2096">
          <cell r="J2096" t="str">
            <v>Veracruz de Ignacio de la LlaveAmatlán de los Reyes</v>
          </cell>
          <cell r="K2096" t="str">
            <v>30014</v>
          </cell>
        </row>
        <row r="2097">
          <cell r="J2097" t="str">
            <v>Veracruz de Ignacio de la LlaveAngel R. Cabada</v>
          </cell>
          <cell r="K2097" t="str">
            <v>30015</v>
          </cell>
        </row>
        <row r="2098">
          <cell r="J2098" t="str">
            <v>Veracruz de Ignacio de la LlaveLa Antigua</v>
          </cell>
          <cell r="K2098" t="str">
            <v>30016</v>
          </cell>
        </row>
        <row r="2099">
          <cell r="J2099" t="str">
            <v>Veracruz de Ignacio de la LlaveApazapan</v>
          </cell>
          <cell r="K2099" t="str">
            <v>30017</v>
          </cell>
        </row>
        <row r="2100">
          <cell r="J2100" t="str">
            <v>Veracruz de Ignacio de la LlaveAquila</v>
          </cell>
          <cell r="K2100" t="str">
            <v>30018</v>
          </cell>
        </row>
        <row r="2101">
          <cell r="J2101" t="str">
            <v>Veracruz de Ignacio de la LlaveAstacinga</v>
          </cell>
          <cell r="K2101" t="str">
            <v>30019</v>
          </cell>
        </row>
        <row r="2102">
          <cell r="J2102" t="str">
            <v>Veracruz de Ignacio de la LlaveAtlahuilco</v>
          </cell>
          <cell r="K2102" t="str">
            <v>30020</v>
          </cell>
        </row>
        <row r="2103">
          <cell r="J2103" t="str">
            <v>Veracruz de Ignacio de la LlaveAtoyac</v>
          </cell>
          <cell r="K2103" t="str">
            <v>30021</v>
          </cell>
        </row>
        <row r="2104">
          <cell r="J2104" t="str">
            <v>Veracruz de Ignacio de la LlaveAtzacan</v>
          </cell>
          <cell r="K2104" t="str">
            <v>30022</v>
          </cell>
        </row>
        <row r="2105">
          <cell r="J2105" t="str">
            <v>Veracruz de Ignacio de la LlaveAtzalan</v>
          </cell>
          <cell r="K2105" t="str">
            <v>30023</v>
          </cell>
        </row>
        <row r="2106">
          <cell r="J2106" t="str">
            <v>Veracruz de Ignacio de la LlaveTlaltetela</v>
          </cell>
          <cell r="K2106" t="str">
            <v>30024</v>
          </cell>
        </row>
        <row r="2107">
          <cell r="J2107" t="str">
            <v>Veracruz de Ignacio de la LlaveAyahualulco</v>
          </cell>
          <cell r="K2107" t="str">
            <v>30025</v>
          </cell>
        </row>
        <row r="2108">
          <cell r="J2108" t="str">
            <v>Veracruz de Ignacio de la LlaveBanderilla</v>
          </cell>
          <cell r="K2108" t="str">
            <v>30026</v>
          </cell>
        </row>
        <row r="2109">
          <cell r="J2109" t="str">
            <v>Veracruz de Ignacio de la LlaveBenito Juárez</v>
          </cell>
          <cell r="K2109" t="str">
            <v>30027</v>
          </cell>
        </row>
        <row r="2110">
          <cell r="J2110" t="str">
            <v>Veracruz de Ignacio de la LlaveBoca del Río</v>
          </cell>
          <cell r="K2110" t="str">
            <v>30028</v>
          </cell>
        </row>
        <row r="2111">
          <cell r="J2111" t="str">
            <v>Veracruz de Ignacio de la LlaveCalcahualco</v>
          </cell>
          <cell r="K2111" t="str">
            <v>30029</v>
          </cell>
        </row>
        <row r="2112">
          <cell r="J2112" t="str">
            <v>Veracruz de Ignacio de la LlaveCamerino Z. Mendoza</v>
          </cell>
          <cell r="K2112" t="str">
            <v>30030</v>
          </cell>
        </row>
        <row r="2113">
          <cell r="J2113" t="str">
            <v>Veracruz de Ignacio de la LlaveCarrillo Puerto</v>
          </cell>
          <cell r="K2113" t="str">
            <v>30031</v>
          </cell>
        </row>
        <row r="2114">
          <cell r="J2114" t="str">
            <v>Veracruz de Ignacio de la LlaveCatemaco</v>
          </cell>
          <cell r="K2114" t="str">
            <v>30032</v>
          </cell>
        </row>
        <row r="2115">
          <cell r="J2115" t="str">
            <v>Veracruz de Ignacio de la LlaveCazones de Herrera</v>
          </cell>
          <cell r="K2115" t="str">
            <v>30033</v>
          </cell>
        </row>
        <row r="2116">
          <cell r="J2116" t="str">
            <v>Veracruz de Ignacio de la LlaveCerro Azul</v>
          </cell>
          <cell r="K2116" t="str">
            <v>30034</v>
          </cell>
        </row>
        <row r="2117">
          <cell r="J2117" t="str">
            <v>Veracruz de Ignacio de la LlaveCitlaltépetl</v>
          </cell>
          <cell r="K2117" t="str">
            <v>30035</v>
          </cell>
        </row>
        <row r="2118">
          <cell r="J2118" t="str">
            <v>Veracruz de Ignacio de la LlaveCoacoatzintla</v>
          </cell>
          <cell r="K2118" t="str">
            <v>30036</v>
          </cell>
        </row>
        <row r="2119">
          <cell r="J2119" t="str">
            <v>Veracruz de Ignacio de la LlaveCoahuitlán</v>
          </cell>
          <cell r="K2119" t="str">
            <v>30037</v>
          </cell>
        </row>
        <row r="2120">
          <cell r="J2120" t="str">
            <v>Veracruz de Ignacio de la LlaveCoatepec</v>
          </cell>
          <cell r="K2120" t="str">
            <v>30038</v>
          </cell>
        </row>
        <row r="2121">
          <cell r="J2121" t="str">
            <v>Veracruz de Ignacio de la LlaveCoatzacoalcos</v>
          </cell>
          <cell r="K2121" t="str">
            <v>30039</v>
          </cell>
        </row>
        <row r="2122">
          <cell r="J2122" t="str">
            <v>Veracruz de Ignacio de la LlaveCoatzintla</v>
          </cell>
          <cell r="K2122" t="str">
            <v>30040</v>
          </cell>
        </row>
        <row r="2123">
          <cell r="J2123" t="str">
            <v>Veracruz de Ignacio de la LlaveCoetzala</v>
          </cell>
          <cell r="K2123" t="str">
            <v>30041</v>
          </cell>
        </row>
        <row r="2124">
          <cell r="J2124" t="str">
            <v>Veracruz de Ignacio de la LlaveColipa</v>
          </cell>
          <cell r="K2124" t="str">
            <v>30042</v>
          </cell>
        </row>
        <row r="2125">
          <cell r="J2125" t="str">
            <v>Veracruz de Ignacio de la LlaveComapa</v>
          </cell>
          <cell r="K2125" t="str">
            <v>30043</v>
          </cell>
        </row>
        <row r="2126">
          <cell r="J2126" t="str">
            <v>Veracruz de Ignacio de la LlaveCórdoba</v>
          </cell>
          <cell r="K2126" t="str">
            <v>30044</v>
          </cell>
        </row>
        <row r="2127">
          <cell r="J2127" t="str">
            <v>Veracruz de Ignacio de la LlaveCosamaloapan de Carpio</v>
          </cell>
          <cell r="K2127" t="str">
            <v>30045</v>
          </cell>
        </row>
        <row r="2128">
          <cell r="J2128" t="str">
            <v>Veracruz de Ignacio de la LlaveCosautlán de Carvajal</v>
          </cell>
          <cell r="K2128" t="str">
            <v>30046</v>
          </cell>
        </row>
        <row r="2129">
          <cell r="J2129" t="str">
            <v>Veracruz de Ignacio de la LlaveCoscomatepec</v>
          </cell>
          <cell r="K2129" t="str">
            <v>30047</v>
          </cell>
        </row>
        <row r="2130">
          <cell r="J2130" t="str">
            <v>Veracruz de Ignacio de la LlaveCosoleacaque</v>
          </cell>
          <cell r="K2130" t="str">
            <v>30048</v>
          </cell>
        </row>
        <row r="2131">
          <cell r="J2131" t="str">
            <v>Veracruz de Ignacio de la LlaveCotaxtla</v>
          </cell>
          <cell r="K2131" t="str">
            <v>30049</v>
          </cell>
        </row>
        <row r="2132">
          <cell r="J2132" t="str">
            <v>Veracruz de Ignacio de la LlaveCoxquihui</v>
          </cell>
          <cell r="K2132" t="str">
            <v>30050</v>
          </cell>
        </row>
        <row r="2133">
          <cell r="J2133" t="str">
            <v>Veracruz de Ignacio de la LlaveCoyutla</v>
          </cell>
          <cell r="K2133" t="str">
            <v>30051</v>
          </cell>
        </row>
        <row r="2134">
          <cell r="J2134" t="str">
            <v>Veracruz de Ignacio de la LlaveCuichapa</v>
          </cell>
          <cell r="K2134" t="str">
            <v>30052</v>
          </cell>
        </row>
        <row r="2135">
          <cell r="J2135" t="str">
            <v>Veracruz de Ignacio de la LlaveCuitláhuac</v>
          </cell>
          <cell r="K2135" t="str">
            <v>30053</v>
          </cell>
        </row>
        <row r="2136">
          <cell r="J2136" t="str">
            <v>Veracruz de Ignacio de la LlaveChacaltianguis</v>
          </cell>
          <cell r="K2136" t="str">
            <v>30054</v>
          </cell>
        </row>
        <row r="2137">
          <cell r="J2137" t="str">
            <v>Veracruz de Ignacio de la LlaveChalma</v>
          </cell>
          <cell r="K2137" t="str">
            <v>30055</v>
          </cell>
        </row>
        <row r="2138">
          <cell r="J2138" t="str">
            <v>Veracruz de Ignacio de la LlaveChiconamel</v>
          </cell>
          <cell r="K2138" t="str">
            <v>30056</v>
          </cell>
        </row>
        <row r="2139">
          <cell r="J2139" t="str">
            <v>Veracruz de Ignacio de la LlaveChiconquiaco</v>
          </cell>
          <cell r="K2139" t="str">
            <v>30057</v>
          </cell>
        </row>
        <row r="2140">
          <cell r="J2140" t="str">
            <v>Veracruz de Ignacio de la LlaveChicontepec</v>
          </cell>
          <cell r="K2140" t="str">
            <v>30058</v>
          </cell>
        </row>
        <row r="2141">
          <cell r="J2141" t="str">
            <v>Veracruz de Ignacio de la LlaveChinameca</v>
          </cell>
          <cell r="K2141" t="str">
            <v>30059</v>
          </cell>
        </row>
        <row r="2142">
          <cell r="J2142" t="str">
            <v>Veracruz de Ignacio de la LlaveChinampa de Gorostiza</v>
          </cell>
          <cell r="K2142" t="str">
            <v>30060</v>
          </cell>
        </row>
        <row r="2143">
          <cell r="J2143" t="str">
            <v>Veracruz de Ignacio de la LlaveLas Choapas</v>
          </cell>
          <cell r="K2143" t="str">
            <v>30061</v>
          </cell>
        </row>
        <row r="2144">
          <cell r="J2144" t="str">
            <v>Veracruz de Ignacio de la LlaveChocamán</v>
          </cell>
          <cell r="K2144" t="str">
            <v>30062</v>
          </cell>
        </row>
        <row r="2145">
          <cell r="J2145" t="str">
            <v>Veracruz de Ignacio de la LlaveChontla</v>
          </cell>
          <cell r="K2145" t="str">
            <v>30063</v>
          </cell>
        </row>
        <row r="2146">
          <cell r="J2146" t="str">
            <v>Veracruz de Ignacio de la LlaveChumatlán</v>
          </cell>
          <cell r="K2146" t="str">
            <v>30064</v>
          </cell>
        </row>
        <row r="2147">
          <cell r="J2147" t="str">
            <v>Veracruz de Ignacio de la LlaveEmiliano Zapata</v>
          </cell>
          <cell r="K2147" t="str">
            <v>30065</v>
          </cell>
        </row>
        <row r="2148">
          <cell r="J2148" t="str">
            <v>Veracruz de Ignacio de la LlaveEspinal</v>
          </cell>
          <cell r="K2148" t="str">
            <v>30066</v>
          </cell>
        </row>
        <row r="2149">
          <cell r="J2149" t="str">
            <v>Veracruz de Ignacio de la LlaveFilomeno Mata</v>
          </cell>
          <cell r="K2149" t="str">
            <v>30067</v>
          </cell>
        </row>
        <row r="2150">
          <cell r="J2150" t="str">
            <v>Veracruz de Ignacio de la LlaveFortín</v>
          </cell>
          <cell r="K2150" t="str">
            <v>30068</v>
          </cell>
        </row>
        <row r="2151">
          <cell r="J2151" t="str">
            <v>Veracruz de Ignacio de la LlaveGutiérrez Zamora</v>
          </cell>
          <cell r="K2151" t="str">
            <v>30069</v>
          </cell>
        </row>
        <row r="2152">
          <cell r="J2152" t="str">
            <v>Veracruz de Ignacio de la LlaveHidalgotitlán</v>
          </cell>
          <cell r="K2152" t="str">
            <v>30070</v>
          </cell>
        </row>
        <row r="2153">
          <cell r="J2153" t="str">
            <v>Veracruz de Ignacio de la LlaveHuatusco</v>
          </cell>
          <cell r="K2153" t="str">
            <v>30071</v>
          </cell>
        </row>
        <row r="2154">
          <cell r="J2154" t="str">
            <v>Veracruz de Ignacio de la LlaveHuayacocotla</v>
          </cell>
          <cell r="K2154" t="str">
            <v>30072</v>
          </cell>
        </row>
        <row r="2155">
          <cell r="J2155" t="str">
            <v>Veracruz de Ignacio de la LlaveHueyapan de Ocampo</v>
          </cell>
          <cell r="K2155" t="str">
            <v>30073</v>
          </cell>
        </row>
        <row r="2156">
          <cell r="J2156" t="str">
            <v>Veracruz de Ignacio de la LlaveHuiloapan de Cuauhtémoc</v>
          </cell>
          <cell r="K2156" t="str">
            <v>30074</v>
          </cell>
        </row>
        <row r="2157">
          <cell r="J2157" t="str">
            <v>Veracruz de Ignacio de la LlaveIgnacio de la Llave</v>
          </cell>
          <cell r="K2157" t="str">
            <v>30075</v>
          </cell>
        </row>
        <row r="2158">
          <cell r="J2158" t="str">
            <v>Veracruz de Ignacio de la LlaveIlamatlán</v>
          </cell>
          <cell r="K2158" t="str">
            <v>30076</v>
          </cell>
        </row>
        <row r="2159">
          <cell r="J2159" t="str">
            <v>Veracruz de Ignacio de la LlaveIsla</v>
          </cell>
          <cell r="K2159" t="str">
            <v>30077</v>
          </cell>
        </row>
        <row r="2160">
          <cell r="J2160" t="str">
            <v>Veracruz de Ignacio de la LlaveIxcatepec</v>
          </cell>
          <cell r="K2160" t="str">
            <v>30078</v>
          </cell>
        </row>
        <row r="2161">
          <cell r="J2161" t="str">
            <v>Veracruz de Ignacio de la LlaveIxhuacán de los Reyes</v>
          </cell>
          <cell r="K2161" t="str">
            <v>30079</v>
          </cell>
        </row>
        <row r="2162">
          <cell r="J2162" t="str">
            <v>Veracruz de Ignacio de la LlaveIxhuatlán del Café</v>
          </cell>
          <cell r="K2162" t="str">
            <v>30080</v>
          </cell>
        </row>
        <row r="2163">
          <cell r="J2163" t="str">
            <v>Veracruz de Ignacio de la LlaveIxhuatlancillo</v>
          </cell>
          <cell r="K2163" t="str">
            <v>30081</v>
          </cell>
        </row>
        <row r="2164">
          <cell r="J2164" t="str">
            <v>Veracruz de Ignacio de la LlaveIxhuatlán del Sureste</v>
          </cell>
          <cell r="K2164" t="str">
            <v>30082</v>
          </cell>
        </row>
        <row r="2165">
          <cell r="J2165" t="str">
            <v>Veracruz de Ignacio de la LlaveIxhuatlán de Madero</v>
          </cell>
          <cell r="K2165" t="str">
            <v>30083</v>
          </cell>
        </row>
        <row r="2166">
          <cell r="J2166" t="str">
            <v>Veracruz de Ignacio de la LlaveIxmatlahuacan</v>
          </cell>
          <cell r="K2166" t="str">
            <v>30084</v>
          </cell>
        </row>
        <row r="2167">
          <cell r="J2167" t="str">
            <v>Veracruz de Ignacio de la LlaveIxtaczoquitlán</v>
          </cell>
          <cell r="K2167" t="str">
            <v>30085</v>
          </cell>
        </row>
        <row r="2168">
          <cell r="J2168" t="str">
            <v>Veracruz de Ignacio de la LlaveJalacingo</v>
          </cell>
          <cell r="K2168" t="str">
            <v>30086</v>
          </cell>
        </row>
        <row r="2169">
          <cell r="J2169" t="str">
            <v>Veracruz de Ignacio de la LlaveXalapa</v>
          </cell>
          <cell r="K2169" t="str">
            <v>30087</v>
          </cell>
        </row>
        <row r="2170">
          <cell r="J2170" t="str">
            <v>Veracruz de Ignacio de la LlaveJalcomulco</v>
          </cell>
          <cell r="K2170" t="str">
            <v>30088</v>
          </cell>
        </row>
        <row r="2171">
          <cell r="J2171" t="str">
            <v>Veracruz de Ignacio de la LlaveJáltipan</v>
          </cell>
          <cell r="K2171" t="str">
            <v>30089</v>
          </cell>
        </row>
        <row r="2172">
          <cell r="J2172" t="str">
            <v>Veracruz de Ignacio de la LlaveJamapa</v>
          </cell>
          <cell r="K2172" t="str">
            <v>30090</v>
          </cell>
        </row>
        <row r="2173">
          <cell r="J2173" t="str">
            <v>Veracruz de Ignacio de la LlaveJesús Carranza</v>
          </cell>
          <cell r="K2173" t="str">
            <v>30091</v>
          </cell>
        </row>
        <row r="2174">
          <cell r="J2174" t="str">
            <v>Veracruz de Ignacio de la LlaveXico</v>
          </cell>
          <cell r="K2174" t="str">
            <v>30092</v>
          </cell>
        </row>
        <row r="2175">
          <cell r="J2175" t="str">
            <v>Veracruz de Ignacio de la LlaveJilotepec</v>
          </cell>
          <cell r="K2175" t="str">
            <v>30093</v>
          </cell>
        </row>
        <row r="2176">
          <cell r="J2176" t="str">
            <v>Veracruz de Ignacio de la LlaveJuan Rodríguez Clara</v>
          </cell>
          <cell r="K2176" t="str">
            <v>30094</v>
          </cell>
        </row>
        <row r="2177">
          <cell r="J2177" t="str">
            <v>Veracruz de Ignacio de la LlaveJuchique de Ferrer</v>
          </cell>
          <cell r="K2177" t="str">
            <v>30095</v>
          </cell>
        </row>
        <row r="2178">
          <cell r="J2178" t="str">
            <v>Veracruz de Ignacio de la LlaveLandero y Coss</v>
          </cell>
          <cell r="K2178" t="str">
            <v>30096</v>
          </cell>
        </row>
        <row r="2179">
          <cell r="J2179" t="str">
            <v>Veracruz de Ignacio de la LlaveLerdo de Tejada</v>
          </cell>
          <cell r="K2179" t="str">
            <v>30097</v>
          </cell>
        </row>
        <row r="2180">
          <cell r="J2180" t="str">
            <v>Veracruz de Ignacio de la LlaveMagdalena</v>
          </cell>
          <cell r="K2180" t="str">
            <v>30098</v>
          </cell>
        </row>
        <row r="2181">
          <cell r="J2181" t="str">
            <v>Veracruz de Ignacio de la LlaveMaltrata</v>
          </cell>
          <cell r="K2181" t="str">
            <v>30099</v>
          </cell>
        </row>
        <row r="2182">
          <cell r="J2182" t="str">
            <v>Veracruz de Ignacio de la LlaveManlio Fabio Altamirano</v>
          </cell>
          <cell r="K2182" t="str">
            <v>30100</v>
          </cell>
        </row>
        <row r="2183">
          <cell r="J2183" t="str">
            <v>Veracruz de Ignacio de la LlaveMariano Escobedo</v>
          </cell>
          <cell r="K2183" t="str">
            <v>30101</v>
          </cell>
        </row>
        <row r="2184">
          <cell r="J2184" t="str">
            <v>Veracruz de Ignacio de la LlaveMartínez de la Torre</v>
          </cell>
          <cell r="K2184" t="str">
            <v>30102</v>
          </cell>
        </row>
        <row r="2185">
          <cell r="J2185" t="str">
            <v>Veracruz de Ignacio de la LlaveMecatlán</v>
          </cell>
          <cell r="K2185" t="str">
            <v>30103</v>
          </cell>
        </row>
        <row r="2186">
          <cell r="J2186" t="str">
            <v>Veracruz de Ignacio de la LlaveMecayapan</v>
          </cell>
          <cell r="K2186" t="str">
            <v>30104</v>
          </cell>
        </row>
        <row r="2187">
          <cell r="J2187" t="str">
            <v>Veracruz de Ignacio de la LlaveMedellín de Bravo</v>
          </cell>
          <cell r="K2187" t="str">
            <v>30105</v>
          </cell>
        </row>
        <row r="2188">
          <cell r="J2188" t="str">
            <v>Veracruz de Ignacio de la LlaveMiahuatlán</v>
          </cell>
          <cell r="K2188" t="str">
            <v>30106</v>
          </cell>
        </row>
        <row r="2189">
          <cell r="J2189" t="str">
            <v>Veracruz de Ignacio de la LlaveLas Minas</v>
          </cell>
          <cell r="K2189" t="str">
            <v>30107</v>
          </cell>
        </row>
        <row r="2190">
          <cell r="J2190" t="str">
            <v>Veracruz de Ignacio de la LlaveMinatitlán</v>
          </cell>
          <cell r="K2190" t="str">
            <v>30108</v>
          </cell>
        </row>
        <row r="2191">
          <cell r="J2191" t="str">
            <v>Veracruz de Ignacio de la LlaveMisantla</v>
          </cell>
          <cell r="K2191" t="str">
            <v>30109</v>
          </cell>
        </row>
        <row r="2192">
          <cell r="J2192" t="str">
            <v>Veracruz de Ignacio de la LlaveMixtla de Altamirano</v>
          </cell>
          <cell r="K2192" t="str">
            <v>30110</v>
          </cell>
        </row>
        <row r="2193">
          <cell r="J2193" t="str">
            <v>Veracruz de Ignacio de la LlaveMoloacán</v>
          </cell>
          <cell r="K2193" t="str">
            <v>30111</v>
          </cell>
        </row>
        <row r="2194">
          <cell r="J2194" t="str">
            <v>Veracruz de Ignacio de la LlaveNaolinco</v>
          </cell>
          <cell r="K2194" t="str">
            <v>30112</v>
          </cell>
        </row>
        <row r="2195">
          <cell r="J2195" t="str">
            <v>Veracruz de Ignacio de la LlaveNaranjal</v>
          </cell>
          <cell r="K2195" t="str">
            <v>30113</v>
          </cell>
        </row>
        <row r="2196">
          <cell r="J2196" t="str">
            <v>Veracruz de Ignacio de la LlaveNautla</v>
          </cell>
          <cell r="K2196" t="str">
            <v>30114</v>
          </cell>
        </row>
        <row r="2197">
          <cell r="J2197" t="str">
            <v>Veracruz de Ignacio de la LlaveNogales</v>
          </cell>
          <cell r="K2197" t="str">
            <v>30115</v>
          </cell>
        </row>
        <row r="2198">
          <cell r="J2198" t="str">
            <v>Veracruz de Ignacio de la LlaveOluta</v>
          </cell>
          <cell r="K2198" t="str">
            <v>30116</v>
          </cell>
        </row>
        <row r="2199">
          <cell r="J2199" t="str">
            <v>Veracruz de Ignacio de la LlaveOmealca</v>
          </cell>
          <cell r="K2199" t="str">
            <v>30117</v>
          </cell>
        </row>
        <row r="2200">
          <cell r="J2200" t="str">
            <v>Veracruz de Ignacio de la LlaveOrizaba</v>
          </cell>
          <cell r="K2200" t="str">
            <v>30118</v>
          </cell>
        </row>
        <row r="2201">
          <cell r="J2201" t="str">
            <v>Veracruz de Ignacio de la LlaveOtatitlán</v>
          </cell>
          <cell r="K2201" t="str">
            <v>30119</v>
          </cell>
        </row>
        <row r="2202">
          <cell r="J2202" t="str">
            <v>Veracruz de Ignacio de la LlaveOteapan</v>
          </cell>
          <cell r="K2202" t="str">
            <v>30120</v>
          </cell>
        </row>
        <row r="2203">
          <cell r="J2203" t="str">
            <v>Veracruz de Ignacio de la LlaveOzuluama de Mascareñas</v>
          </cell>
          <cell r="K2203" t="str">
            <v>30121</v>
          </cell>
        </row>
        <row r="2204">
          <cell r="J2204" t="str">
            <v>Veracruz de Ignacio de la LlavePajapan</v>
          </cell>
          <cell r="K2204" t="str">
            <v>30122</v>
          </cell>
        </row>
        <row r="2205">
          <cell r="J2205" t="str">
            <v>Veracruz de Ignacio de la LlavePánuco</v>
          </cell>
          <cell r="K2205" t="str">
            <v>30123</v>
          </cell>
        </row>
        <row r="2206">
          <cell r="J2206" t="str">
            <v>Veracruz de Ignacio de la LlavePapantla</v>
          </cell>
          <cell r="K2206" t="str">
            <v>30124</v>
          </cell>
        </row>
        <row r="2207">
          <cell r="J2207" t="str">
            <v>Veracruz de Ignacio de la LlavePaso del Macho</v>
          </cell>
          <cell r="K2207" t="str">
            <v>30125</v>
          </cell>
        </row>
        <row r="2208">
          <cell r="J2208" t="str">
            <v>Veracruz de Ignacio de la LlavePaso de Ovejas</v>
          </cell>
          <cell r="K2208" t="str">
            <v>30126</v>
          </cell>
        </row>
        <row r="2209">
          <cell r="J2209" t="str">
            <v>Veracruz de Ignacio de la LlaveLa Perla</v>
          </cell>
          <cell r="K2209" t="str">
            <v>30127</v>
          </cell>
        </row>
        <row r="2210">
          <cell r="J2210" t="str">
            <v>Veracruz de Ignacio de la LlavePerote</v>
          </cell>
          <cell r="K2210" t="str">
            <v>30128</v>
          </cell>
        </row>
        <row r="2211">
          <cell r="J2211" t="str">
            <v>Veracruz de Ignacio de la LlavePlatón Sánchez</v>
          </cell>
          <cell r="K2211" t="str">
            <v>30129</v>
          </cell>
        </row>
        <row r="2212">
          <cell r="J2212" t="str">
            <v>Veracruz de Ignacio de la LlavePlaya Vicente</v>
          </cell>
          <cell r="K2212" t="str">
            <v>30130</v>
          </cell>
        </row>
        <row r="2213">
          <cell r="J2213" t="str">
            <v>Veracruz de Ignacio de la LlavePoza Rica de Hidalgo</v>
          </cell>
          <cell r="K2213" t="str">
            <v>30131</v>
          </cell>
        </row>
        <row r="2214">
          <cell r="J2214" t="str">
            <v>Veracruz de Ignacio de la LlaveLas Vigas de Ramírez</v>
          </cell>
          <cell r="K2214" t="str">
            <v>30132</v>
          </cell>
        </row>
        <row r="2215">
          <cell r="J2215" t="str">
            <v>Veracruz de Ignacio de la LlavePueblo Viejo</v>
          </cell>
          <cell r="K2215" t="str">
            <v>30133</v>
          </cell>
        </row>
        <row r="2216">
          <cell r="J2216" t="str">
            <v>Veracruz de Ignacio de la LlavePuente Nacional</v>
          </cell>
          <cell r="K2216" t="str">
            <v>30134</v>
          </cell>
        </row>
        <row r="2217">
          <cell r="J2217" t="str">
            <v>Veracruz de Ignacio de la LlaveRafael Delgado</v>
          </cell>
          <cell r="K2217" t="str">
            <v>30135</v>
          </cell>
        </row>
        <row r="2218">
          <cell r="J2218" t="str">
            <v>Veracruz de Ignacio de la LlaveRafael Lucio</v>
          </cell>
          <cell r="K2218" t="str">
            <v>30136</v>
          </cell>
        </row>
        <row r="2219">
          <cell r="J2219" t="str">
            <v>Veracruz de Ignacio de la LlaveLos Reyes</v>
          </cell>
          <cell r="K2219" t="str">
            <v>30137</v>
          </cell>
        </row>
        <row r="2220">
          <cell r="J2220" t="str">
            <v>Veracruz de Ignacio de la LlaveRío Blanco</v>
          </cell>
          <cell r="K2220" t="str">
            <v>30138</v>
          </cell>
        </row>
        <row r="2221">
          <cell r="J2221" t="str">
            <v>Veracruz de Ignacio de la LlaveSaltabarranca</v>
          </cell>
          <cell r="K2221" t="str">
            <v>30139</v>
          </cell>
        </row>
        <row r="2222">
          <cell r="J2222" t="str">
            <v>Veracruz de Ignacio de la LlaveSan Andrés Tenejapan</v>
          </cell>
          <cell r="K2222" t="str">
            <v>30140</v>
          </cell>
        </row>
        <row r="2223">
          <cell r="J2223" t="str">
            <v>Veracruz de Ignacio de la LlaveSan Andrés Tuxtla</v>
          </cell>
          <cell r="K2223" t="str">
            <v>30141</v>
          </cell>
        </row>
        <row r="2224">
          <cell r="J2224" t="str">
            <v>Veracruz de Ignacio de la LlaveSan Juan Evangelista</v>
          </cell>
          <cell r="K2224" t="str">
            <v>30142</v>
          </cell>
        </row>
        <row r="2225">
          <cell r="J2225" t="str">
            <v>Veracruz de Ignacio de la LlaveSantiago Tuxtla</v>
          </cell>
          <cell r="K2225" t="str">
            <v>30143</v>
          </cell>
        </row>
        <row r="2226">
          <cell r="J2226" t="str">
            <v>Veracruz de Ignacio de la LlaveSayula de Alemán</v>
          </cell>
          <cell r="K2226" t="str">
            <v>30144</v>
          </cell>
        </row>
        <row r="2227">
          <cell r="J2227" t="str">
            <v>Veracruz de Ignacio de la LlaveSoconusco</v>
          </cell>
          <cell r="K2227" t="str">
            <v>30145</v>
          </cell>
        </row>
        <row r="2228">
          <cell r="J2228" t="str">
            <v>Veracruz de Ignacio de la LlaveSochiapa</v>
          </cell>
          <cell r="K2228" t="str">
            <v>30146</v>
          </cell>
        </row>
        <row r="2229">
          <cell r="J2229" t="str">
            <v>Veracruz de Ignacio de la LlaveSoledad Atzompa</v>
          </cell>
          <cell r="K2229" t="str">
            <v>30147</v>
          </cell>
        </row>
        <row r="2230">
          <cell r="J2230" t="str">
            <v>Veracruz de Ignacio de la LlaveSoledad de Doblado</v>
          </cell>
          <cell r="K2230" t="str">
            <v>30148</v>
          </cell>
        </row>
        <row r="2231">
          <cell r="J2231" t="str">
            <v>Veracruz de Ignacio de la LlaveSoteapan</v>
          </cell>
          <cell r="K2231" t="str">
            <v>30149</v>
          </cell>
        </row>
        <row r="2232">
          <cell r="J2232" t="str">
            <v>Veracruz de Ignacio de la LlaveTamalín</v>
          </cell>
          <cell r="K2232" t="str">
            <v>30150</v>
          </cell>
        </row>
        <row r="2233">
          <cell r="J2233" t="str">
            <v>Veracruz de Ignacio de la LlaveTamiahua</v>
          </cell>
          <cell r="K2233" t="str">
            <v>30151</v>
          </cell>
        </row>
        <row r="2234">
          <cell r="J2234" t="str">
            <v>Veracruz de Ignacio de la LlaveTampico Alto</v>
          </cell>
          <cell r="K2234" t="str">
            <v>30152</v>
          </cell>
        </row>
        <row r="2235">
          <cell r="J2235" t="str">
            <v>Veracruz de Ignacio de la LlaveTancoco</v>
          </cell>
          <cell r="K2235" t="str">
            <v>30153</v>
          </cell>
        </row>
        <row r="2236">
          <cell r="J2236" t="str">
            <v>Veracruz de Ignacio de la LlaveTantima</v>
          </cell>
          <cell r="K2236" t="str">
            <v>30154</v>
          </cell>
        </row>
        <row r="2237">
          <cell r="J2237" t="str">
            <v>Veracruz de Ignacio de la LlaveTantoyuca</v>
          </cell>
          <cell r="K2237" t="str">
            <v>30155</v>
          </cell>
        </row>
        <row r="2238">
          <cell r="J2238" t="str">
            <v>Veracruz de Ignacio de la LlaveTatatila</v>
          </cell>
          <cell r="K2238" t="str">
            <v>30156</v>
          </cell>
        </row>
        <row r="2239">
          <cell r="J2239" t="str">
            <v>Veracruz de Ignacio de la LlaveCastillo de Teayo</v>
          </cell>
          <cell r="K2239" t="str">
            <v>30157</v>
          </cell>
        </row>
        <row r="2240">
          <cell r="J2240" t="str">
            <v>Veracruz de Ignacio de la LlaveTecolutla</v>
          </cell>
          <cell r="K2240" t="str">
            <v>30158</v>
          </cell>
        </row>
        <row r="2241">
          <cell r="J2241" t="str">
            <v>Veracruz de Ignacio de la LlaveTehuipango</v>
          </cell>
          <cell r="K2241" t="str">
            <v>30159</v>
          </cell>
        </row>
        <row r="2242">
          <cell r="J2242" t="str">
            <v>Veracruz de Ignacio de la LlaveÁlamo Temapache</v>
          </cell>
          <cell r="K2242" t="str">
            <v>30160</v>
          </cell>
        </row>
        <row r="2243">
          <cell r="J2243" t="str">
            <v>Veracruz de Ignacio de la LlaveTempoal</v>
          </cell>
          <cell r="K2243" t="str">
            <v>30161</v>
          </cell>
        </row>
        <row r="2244">
          <cell r="J2244" t="str">
            <v>Veracruz de Ignacio de la LlaveTenampa</v>
          </cell>
          <cell r="K2244" t="str">
            <v>30162</v>
          </cell>
        </row>
        <row r="2245">
          <cell r="J2245" t="str">
            <v>Veracruz de Ignacio de la LlaveTenochtitlán</v>
          </cell>
          <cell r="K2245" t="str">
            <v>30163</v>
          </cell>
        </row>
        <row r="2246">
          <cell r="J2246" t="str">
            <v>Veracruz de Ignacio de la LlaveTeocelo</v>
          </cell>
          <cell r="K2246" t="str">
            <v>30164</v>
          </cell>
        </row>
        <row r="2247">
          <cell r="J2247" t="str">
            <v>Veracruz de Ignacio de la LlaveTepatlaxco</v>
          </cell>
          <cell r="K2247" t="str">
            <v>30165</v>
          </cell>
        </row>
        <row r="2248">
          <cell r="J2248" t="str">
            <v>Veracruz de Ignacio de la LlaveTepetlán</v>
          </cell>
          <cell r="K2248" t="str">
            <v>30166</v>
          </cell>
        </row>
        <row r="2249">
          <cell r="J2249" t="str">
            <v>Veracruz de Ignacio de la LlaveTepetzintla</v>
          </cell>
          <cell r="K2249" t="str">
            <v>30167</v>
          </cell>
        </row>
        <row r="2250">
          <cell r="J2250" t="str">
            <v>Veracruz de Ignacio de la LlaveTequila</v>
          </cell>
          <cell r="K2250" t="str">
            <v>30168</v>
          </cell>
        </row>
        <row r="2251">
          <cell r="J2251" t="str">
            <v>Veracruz de Ignacio de la LlaveJosé Azueta</v>
          </cell>
          <cell r="K2251" t="str">
            <v>30169</v>
          </cell>
        </row>
        <row r="2252">
          <cell r="J2252" t="str">
            <v>Veracruz de Ignacio de la LlaveTexcatepec</v>
          </cell>
          <cell r="K2252" t="str">
            <v>30170</v>
          </cell>
        </row>
        <row r="2253">
          <cell r="J2253" t="str">
            <v>Veracruz de Ignacio de la LlaveTexhuacán</v>
          </cell>
          <cell r="K2253" t="str">
            <v>30171</v>
          </cell>
        </row>
        <row r="2254">
          <cell r="J2254" t="str">
            <v>Veracruz de Ignacio de la LlaveTexistepec</v>
          </cell>
          <cell r="K2254" t="str">
            <v>30172</v>
          </cell>
        </row>
        <row r="2255">
          <cell r="J2255" t="str">
            <v>Veracruz de Ignacio de la LlaveTezonapa</v>
          </cell>
          <cell r="K2255" t="str">
            <v>30173</v>
          </cell>
        </row>
        <row r="2256">
          <cell r="J2256" t="str">
            <v>Veracruz de Ignacio de la LlaveTierra Blanca</v>
          </cell>
          <cell r="K2256" t="str">
            <v>30174</v>
          </cell>
        </row>
        <row r="2257">
          <cell r="J2257" t="str">
            <v>Veracruz de Ignacio de la LlaveTihuatlán</v>
          </cell>
          <cell r="K2257" t="str">
            <v>30175</v>
          </cell>
        </row>
        <row r="2258">
          <cell r="J2258" t="str">
            <v>Veracruz de Ignacio de la LlaveTlacojalpan</v>
          </cell>
          <cell r="K2258" t="str">
            <v>30176</v>
          </cell>
        </row>
        <row r="2259">
          <cell r="J2259" t="str">
            <v>Veracruz de Ignacio de la LlaveTlacolulan</v>
          </cell>
          <cell r="K2259" t="str">
            <v>30177</v>
          </cell>
        </row>
        <row r="2260">
          <cell r="J2260" t="str">
            <v>Veracruz de Ignacio de la LlaveTlacotalpan</v>
          </cell>
          <cell r="K2260" t="str">
            <v>30178</v>
          </cell>
        </row>
        <row r="2261">
          <cell r="J2261" t="str">
            <v>Veracruz de Ignacio de la LlaveTlacotepec de Mejía</v>
          </cell>
          <cell r="K2261" t="str">
            <v>30179</v>
          </cell>
        </row>
        <row r="2262">
          <cell r="J2262" t="str">
            <v>Veracruz de Ignacio de la LlaveTlachichilco</v>
          </cell>
          <cell r="K2262" t="str">
            <v>30180</v>
          </cell>
        </row>
        <row r="2263">
          <cell r="J2263" t="str">
            <v>Veracruz de Ignacio de la LlaveTlalixcoyan</v>
          </cell>
          <cell r="K2263" t="str">
            <v>30181</v>
          </cell>
        </row>
        <row r="2264">
          <cell r="J2264" t="str">
            <v>Veracruz de Ignacio de la LlaveTlalnelhuayocan</v>
          </cell>
          <cell r="K2264" t="str">
            <v>30182</v>
          </cell>
        </row>
        <row r="2265">
          <cell r="J2265" t="str">
            <v>Veracruz de Ignacio de la LlaveTlapacoyan</v>
          </cell>
          <cell r="K2265" t="str">
            <v>30183</v>
          </cell>
        </row>
        <row r="2266">
          <cell r="J2266" t="str">
            <v>Veracruz de Ignacio de la LlaveTlaquilpa</v>
          </cell>
          <cell r="K2266" t="str">
            <v>30184</v>
          </cell>
        </row>
        <row r="2267">
          <cell r="J2267" t="str">
            <v>Veracruz de Ignacio de la LlaveTlilapan</v>
          </cell>
          <cell r="K2267" t="str">
            <v>30185</v>
          </cell>
        </row>
        <row r="2268">
          <cell r="J2268" t="str">
            <v>Veracruz de Ignacio de la LlaveTomatlán</v>
          </cell>
          <cell r="K2268" t="str">
            <v>30186</v>
          </cell>
        </row>
        <row r="2269">
          <cell r="J2269" t="str">
            <v>Veracruz de Ignacio de la LlaveTonayán</v>
          </cell>
          <cell r="K2269" t="str">
            <v>30187</v>
          </cell>
        </row>
        <row r="2270">
          <cell r="J2270" t="str">
            <v>Veracruz de Ignacio de la LlaveTotutla</v>
          </cell>
          <cell r="K2270" t="str">
            <v>30188</v>
          </cell>
        </row>
        <row r="2271">
          <cell r="J2271" t="str">
            <v>Veracruz de Ignacio de la LlaveTuxpan</v>
          </cell>
          <cell r="K2271" t="str">
            <v>30189</v>
          </cell>
        </row>
        <row r="2272">
          <cell r="J2272" t="str">
            <v>Veracruz de Ignacio de la LlaveTuxtilla</v>
          </cell>
          <cell r="K2272" t="str">
            <v>30190</v>
          </cell>
        </row>
        <row r="2273">
          <cell r="J2273" t="str">
            <v>Veracruz de Ignacio de la LlaveUrsulo Galván</v>
          </cell>
          <cell r="K2273" t="str">
            <v>30191</v>
          </cell>
        </row>
        <row r="2274">
          <cell r="J2274" t="str">
            <v>Veracruz de Ignacio de la LlaveVega de Alatorre</v>
          </cell>
          <cell r="K2274" t="str">
            <v>30192</v>
          </cell>
        </row>
        <row r="2275">
          <cell r="J2275" t="str">
            <v>Veracruz de Ignacio de la LlaveVeracruz</v>
          </cell>
          <cell r="K2275" t="str">
            <v>30193</v>
          </cell>
        </row>
        <row r="2276">
          <cell r="J2276" t="str">
            <v>Veracruz de Ignacio de la LlaveVilla Aldama</v>
          </cell>
          <cell r="K2276" t="str">
            <v>30194</v>
          </cell>
        </row>
        <row r="2277">
          <cell r="J2277" t="str">
            <v>Veracruz de Ignacio de la LlaveXoxocotla</v>
          </cell>
          <cell r="K2277" t="str">
            <v>30195</v>
          </cell>
        </row>
        <row r="2278">
          <cell r="J2278" t="str">
            <v>Veracruz de Ignacio de la LlaveYanga</v>
          </cell>
          <cell r="K2278" t="str">
            <v>30196</v>
          </cell>
        </row>
        <row r="2279">
          <cell r="J2279" t="str">
            <v>Veracruz de Ignacio de la LlaveYecuatla</v>
          </cell>
          <cell r="K2279" t="str">
            <v>30197</v>
          </cell>
        </row>
        <row r="2280">
          <cell r="J2280" t="str">
            <v>Veracruz de Ignacio de la LlaveZacualpan</v>
          </cell>
          <cell r="K2280" t="str">
            <v>30198</v>
          </cell>
        </row>
        <row r="2281">
          <cell r="J2281" t="str">
            <v>Veracruz de Ignacio de la LlaveZaragoza</v>
          </cell>
          <cell r="K2281" t="str">
            <v>30199</v>
          </cell>
        </row>
        <row r="2282">
          <cell r="J2282" t="str">
            <v>Veracruz de Ignacio de la LlaveZentla</v>
          </cell>
          <cell r="K2282" t="str">
            <v>30200</v>
          </cell>
        </row>
        <row r="2283">
          <cell r="J2283" t="str">
            <v>Veracruz de Ignacio de la LlaveZongolica</v>
          </cell>
          <cell r="K2283" t="str">
            <v>30201</v>
          </cell>
        </row>
        <row r="2284">
          <cell r="J2284" t="str">
            <v>Veracruz de Ignacio de la LlaveZontecomatlán de López y Fuentes</v>
          </cell>
          <cell r="K2284" t="str">
            <v>30202</v>
          </cell>
        </row>
        <row r="2285">
          <cell r="J2285" t="str">
            <v>Veracruz de Ignacio de la LlaveZozocolco de Hidalgo</v>
          </cell>
          <cell r="K2285" t="str">
            <v>30203</v>
          </cell>
        </row>
        <row r="2286">
          <cell r="J2286" t="str">
            <v>Veracruz de Ignacio de la LlaveAgua Dulce</v>
          </cell>
          <cell r="K2286" t="str">
            <v>30204</v>
          </cell>
        </row>
        <row r="2287">
          <cell r="J2287" t="str">
            <v>Veracruz de Ignacio de la LlaveEl Higo</v>
          </cell>
          <cell r="K2287" t="str">
            <v>30205</v>
          </cell>
        </row>
        <row r="2288">
          <cell r="J2288" t="str">
            <v>Veracruz de Ignacio de la LlaveNanchital de Lázaro Cárdenas del Río</v>
          </cell>
          <cell r="K2288" t="str">
            <v>30206</v>
          </cell>
        </row>
        <row r="2289">
          <cell r="J2289" t="str">
            <v>Veracruz de Ignacio de la LlaveTres Valles</v>
          </cell>
          <cell r="K2289" t="str">
            <v>30207</v>
          </cell>
        </row>
        <row r="2290">
          <cell r="J2290" t="str">
            <v>Veracruz de Ignacio de la LlaveCarlos A. Carrillo</v>
          </cell>
          <cell r="K2290" t="str">
            <v>30208</v>
          </cell>
        </row>
        <row r="2291">
          <cell r="J2291" t="str">
            <v>Veracruz de Ignacio de la LlaveTatahuicapan de Juárez</v>
          </cell>
          <cell r="K2291" t="str">
            <v>30209</v>
          </cell>
        </row>
        <row r="2292">
          <cell r="J2292" t="str">
            <v>Veracruz de Ignacio de la LlaveUxpanapa</v>
          </cell>
          <cell r="K2292" t="str">
            <v>30210</v>
          </cell>
        </row>
        <row r="2293">
          <cell r="J2293" t="str">
            <v>Veracruz de Ignacio de la LlaveSan Rafael</v>
          </cell>
          <cell r="K2293" t="str">
            <v>30211</v>
          </cell>
        </row>
        <row r="2294">
          <cell r="J2294" t="str">
            <v>Veracruz de Ignacio de la LlaveSantiago Sochiapan</v>
          </cell>
          <cell r="K2294" t="str">
            <v>30212</v>
          </cell>
        </row>
        <row r="2295">
          <cell r="J2295" t="str">
            <v>YucatánAbalá</v>
          </cell>
          <cell r="K2295" t="str">
            <v>31001</v>
          </cell>
        </row>
        <row r="2296">
          <cell r="J2296" t="str">
            <v>YucatánAcanceh</v>
          </cell>
          <cell r="K2296" t="str">
            <v>31002</v>
          </cell>
        </row>
        <row r="2297">
          <cell r="J2297" t="str">
            <v>YucatánAkil</v>
          </cell>
          <cell r="K2297" t="str">
            <v>31003</v>
          </cell>
        </row>
        <row r="2298">
          <cell r="J2298" t="str">
            <v>YucatánBaca</v>
          </cell>
          <cell r="K2298" t="str">
            <v>31004</v>
          </cell>
        </row>
        <row r="2299">
          <cell r="J2299" t="str">
            <v>YucatánBokobá</v>
          </cell>
          <cell r="K2299" t="str">
            <v>31005</v>
          </cell>
        </row>
        <row r="2300">
          <cell r="J2300" t="str">
            <v>YucatánBuctzotz</v>
          </cell>
          <cell r="K2300" t="str">
            <v>31006</v>
          </cell>
        </row>
        <row r="2301">
          <cell r="J2301" t="str">
            <v>YucatánCacalchén</v>
          </cell>
          <cell r="K2301" t="str">
            <v>31007</v>
          </cell>
        </row>
        <row r="2302">
          <cell r="J2302" t="str">
            <v>YucatánCalotmul</v>
          </cell>
          <cell r="K2302" t="str">
            <v>31008</v>
          </cell>
        </row>
        <row r="2303">
          <cell r="J2303" t="str">
            <v>YucatánCansahcab</v>
          </cell>
          <cell r="K2303" t="str">
            <v>31009</v>
          </cell>
        </row>
        <row r="2304">
          <cell r="J2304" t="str">
            <v>YucatánCantamayec</v>
          </cell>
          <cell r="K2304" t="str">
            <v>31010</v>
          </cell>
        </row>
        <row r="2305">
          <cell r="J2305" t="str">
            <v>YucatánCelestún</v>
          </cell>
          <cell r="K2305" t="str">
            <v>31011</v>
          </cell>
        </row>
        <row r="2306">
          <cell r="J2306" t="str">
            <v>YucatánCenotillo</v>
          </cell>
          <cell r="K2306" t="str">
            <v>31012</v>
          </cell>
        </row>
        <row r="2307">
          <cell r="J2307" t="str">
            <v>YucatánConkal</v>
          </cell>
          <cell r="K2307" t="str">
            <v>31013</v>
          </cell>
        </row>
        <row r="2308">
          <cell r="J2308" t="str">
            <v>YucatánCuncunul</v>
          </cell>
          <cell r="K2308" t="str">
            <v>31014</v>
          </cell>
        </row>
        <row r="2309">
          <cell r="J2309" t="str">
            <v>YucatánCuzamá</v>
          </cell>
          <cell r="K2309" t="str">
            <v>31015</v>
          </cell>
        </row>
        <row r="2310">
          <cell r="J2310" t="str">
            <v>YucatánChacsinkín</v>
          </cell>
          <cell r="K2310" t="str">
            <v>31016</v>
          </cell>
        </row>
        <row r="2311">
          <cell r="J2311" t="str">
            <v>YucatánChankom</v>
          </cell>
          <cell r="K2311" t="str">
            <v>31017</v>
          </cell>
        </row>
        <row r="2312">
          <cell r="J2312" t="str">
            <v>YucatánChapab</v>
          </cell>
          <cell r="K2312" t="str">
            <v>31018</v>
          </cell>
        </row>
        <row r="2313">
          <cell r="J2313" t="str">
            <v>YucatánChemax</v>
          </cell>
          <cell r="K2313" t="str">
            <v>31019</v>
          </cell>
        </row>
        <row r="2314">
          <cell r="J2314" t="str">
            <v>YucatánChicxulub Pueblo</v>
          </cell>
          <cell r="K2314" t="str">
            <v>31020</v>
          </cell>
        </row>
        <row r="2315">
          <cell r="J2315" t="str">
            <v>YucatánChichimilá</v>
          </cell>
          <cell r="K2315" t="str">
            <v>31021</v>
          </cell>
        </row>
        <row r="2316">
          <cell r="J2316" t="str">
            <v>YucatánChikindzonot</v>
          </cell>
          <cell r="K2316" t="str">
            <v>31022</v>
          </cell>
        </row>
        <row r="2317">
          <cell r="J2317" t="str">
            <v>YucatánChocholá</v>
          </cell>
          <cell r="K2317" t="str">
            <v>31023</v>
          </cell>
        </row>
        <row r="2318">
          <cell r="J2318" t="str">
            <v>YucatánChumayel</v>
          </cell>
          <cell r="K2318" t="str">
            <v>31024</v>
          </cell>
        </row>
        <row r="2319">
          <cell r="J2319" t="str">
            <v>YucatánDzán</v>
          </cell>
          <cell r="K2319" t="str">
            <v>31025</v>
          </cell>
        </row>
        <row r="2320">
          <cell r="J2320" t="str">
            <v>YucatánDzemul</v>
          </cell>
          <cell r="K2320" t="str">
            <v>31026</v>
          </cell>
        </row>
        <row r="2321">
          <cell r="J2321" t="str">
            <v>YucatánDzidzantún</v>
          </cell>
          <cell r="K2321" t="str">
            <v>31027</v>
          </cell>
        </row>
        <row r="2322">
          <cell r="J2322" t="str">
            <v>YucatánDzilam de Bravo</v>
          </cell>
          <cell r="K2322" t="str">
            <v>31028</v>
          </cell>
        </row>
        <row r="2323">
          <cell r="J2323" t="str">
            <v>YucatánDzilam González</v>
          </cell>
          <cell r="K2323" t="str">
            <v>31029</v>
          </cell>
        </row>
        <row r="2324">
          <cell r="J2324" t="str">
            <v>YucatánDzitás</v>
          </cell>
          <cell r="K2324" t="str">
            <v>31030</v>
          </cell>
        </row>
        <row r="2325">
          <cell r="J2325" t="str">
            <v>YucatánDzoncauich</v>
          </cell>
          <cell r="K2325" t="str">
            <v>31031</v>
          </cell>
        </row>
        <row r="2326">
          <cell r="J2326" t="str">
            <v>YucatánEspita</v>
          </cell>
          <cell r="K2326" t="str">
            <v>31032</v>
          </cell>
        </row>
        <row r="2327">
          <cell r="J2327" t="str">
            <v>YucatánHalachó</v>
          </cell>
          <cell r="K2327" t="str">
            <v>31033</v>
          </cell>
        </row>
        <row r="2328">
          <cell r="J2328" t="str">
            <v>YucatánHocabá</v>
          </cell>
          <cell r="K2328" t="str">
            <v>31034</v>
          </cell>
        </row>
        <row r="2329">
          <cell r="J2329" t="str">
            <v>YucatánHoctún</v>
          </cell>
          <cell r="K2329" t="str">
            <v>31035</v>
          </cell>
        </row>
        <row r="2330">
          <cell r="J2330" t="str">
            <v>YucatánHomún</v>
          </cell>
          <cell r="K2330" t="str">
            <v>31036</v>
          </cell>
        </row>
        <row r="2331">
          <cell r="J2331" t="str">
            <v>YucatánHuhí</v>
          </cell>
          <cell r="K2331" t="str">
            <v>31037</v>
          </cell>
        </row>
        <row r="2332">
          <cell r="J2332" t="str">
            <v>YucatánHunucmá</v>
          </cell>
          <cell r="K2332" t="str">
            <v>31038</v>
          </cell>
        </row>
        <row r="2333">
          <cell r="J2333" t="str">
            <v>YucatánIxil</v>
          </cell>
          <cell r="K2333" t="str">
            <v>31039</v>
          </cell>
        </row>
        <row r="2334">
          <cell r="J2334" t="str">
            <v>YucatánIzamal</v>
          </cell>
          <cell r="K2334" t="str">
            <v>31040</v>
          </cell>
        </row>
        <row r="2335">
          <cell r="J2335" t="str">
            <v>YucatánKanasín</v>
          </cell>
          <cell r="K2335" t="str">
            <v>31041</v>
          </cell>
        </row>
        <row r="2336">
          <cell r="J2336" t="str">
            <v>YucatánKantunil</v>
          </cell>
          <cell r="K2336" t="str">
            <v>31042</v>
          </cell>
        </row>
        <row r="2337">
          <cell r="J2337" t="str">
            <v>YucatánKaua</v>
          </cell>
          <cell r="K2337" t="str">
            <v>31043</v>
          </cell>
        </row>
        <row r="2338">
          <cell r="J2338" t="str">
            <v>YucatánKinchil</v>
          </cell>
          <cell r="K2338" t="str">
            <v>31044</v>
          </cell>
        </row>
        <row r="2339">
          <cell r="J2339" t="str">
            <v>YucatánKopomá</v>
          </cell>
          <cell r="K2339" t="str">
            <v>31045</v>
          </cell>
        </row>
        <row r="2340">
          <cell r="J2340" t="str">
            <v>YucatánMama</v>
          </cell>
          <cell r="K2340" t="str">
            <v>31046</v>
          </cell>
        </row>
        <row r="2341">
          <cell r="J2341" t="str">
            <v>YucatánManí</v>
          </cell>
          <cell r="K2341" t="str">
            <v>31047</v>
          </cell>
        </row>
        <row r="2342">
          <cell r="J2342" t="str">
            <v>YucatánMaxcanú</v>
          </cell>
          <cell r="K2342" t="str">
            <v>31048</v>
          </cell>
        </row>
        <row r="2343">
          <cell r="J2343" t="str">
            <v>YucatánMayapán</v>
          </cell>
          <cell r="K2343" t="str">
            <v>31049</v>
          </cell>
        </row>
        <row r="2344">
          <cell r="J2344" t="str">
            <v>YucatánMérida</v>
          </cell>
          <cell r="K2344" t="str">
            <v>31050</v>
          </cell>
        </row>
        <row r="2345">
          <cell r="J2345" t="str">
            <v>YucatánMocochá</v>
          </cell>
          <cell r="K2345" t="str">
            <v>31051</v>
          </cell>
        </row>
        <row r="2346">
          <cell r="J2346" t="str">
            <v>YucatánMotul</v>
          </cell>
          <cell r="K2346" t="str">
            <v>31052</v>
          </cell>
        </row>
        <row r="2347">
          <cell r="J2347" t="str">
            <v>YucatánMuna</v>
          </cell>
          <cell r="K2347" t="str">
            <v>31053</v>
          </cell>
        </row>
        <row r="2348">
          <cell r="J2348" t="str">
            <v>YucatánMuxupip</v>
          </cell>
          <cell r="K2348" t="str">
            <v>31054</v>
          </cell>
        </row>
        <row r="2349">
          <cell r="J2349" t="str">
            <v>YucatánOpichén</v>
          </cell>
          <cell r="K2349" t="str">
            <v>31055</v>
          </cell>
        </row>
        <row r="2350">
          <cell r="J2350" t="str">
            <v>YucatánOxkutzcab</v>
          </cell>
          <cell r="K2350" t="str">
            <v>31056</v>
          </cell>
        </row>
        <row r="2351">
          <cell r="J2351" t="str">
            <v>YucatánPanabá</v>
          </cell>
          <cell r="K2351" t="str">
            <v>31057</v>
          </cell>
        </row>
        <row r="2352">
          <cell r="J2352" t="str">
            <v>YucatánPeto</v>
          </cell>
          <cell r="K2352" t="str">
            <v>31058</v>
          </cell>
        </row>
        <row r="2353">
          <cell r="J2353" t="str">
            <v>YucatánProgreso</v>
          </cell>
          <cell r="K2353" t="str">
            <v>31059</v>
          </cell>
        </row>
        <row r="2354">
          <cell r="J2354" t="str">
            <v>YucatánQuintana Roo</v>
          </cell>
          <cell r="K2354" t="str">
            <v>31060</v>
          </cell>
        </row>
        <row r="2355">
          <cell r="J2355" t="str">
            <v>YucatánRío Lagartos</v>
          </cell>
          <cell r="K2355" t="str">
            <v>31061</v>
          </cell>
        </row>
        <row r="2356">
          <cell r="J2356" t="str">
            <v>YucatánSacalum</v>
          </cell>
          <cell r="K2356" t="str">
            <v>31062</v>
          </cell>
        </row>
        <row r="2357">
          <cell r="J2357" t="str">
            <v>YucatánSamahil</v>
          </cell>
          <cell r="K2357" t="str">
            <v>31063</v>
          </cell>
        </row>
        <row r="2358">
          <cell r="J2358" t="str">
            <v>YucatánSanahcat</v>
          </cell>
          <cell r="K2358" t="str">
            <v>31064</v>
          </cell>
        </row>
        <row r="2359">
          <cell r="J2359" t="str">
            <v>YucatánSan Felipe</v>
          </cell>
          <cell r="K2359" t="str">
            <v>31065</v>
          </cell>
        </row>
        <row r="2360">
          <cell r="J2360" t="str">
            <v>YucatánSanta Elena</v>
          </cell>
          <cell r="K2360" t="str">
            <v>31066</v>
          </cell>
        </row>
        <row r="2361">
          <cell r="J2361" t="str">
            <v>YucatánSeyé</v>
          </cell>
          <cell r="K2361" t="str">
            <v>31067</v>
          </cell>
        </row>
        <row r="2362">
          <cell r="J2362" t="str">
            <v>YucatánSinanché</v>
          </cell>
          <cell r="K2362" t="str">
            <v>31068</v>
          </cell>
        </row>
        <row r="2363">
          <cell r="J2363" t="str">
            <v>YucatánSotuta</v>
          </cell>
          <cell r="K2363" t="str">
            <v>31069</v>
          </cell>
        </row>
        <row r="2364">
          <cell r="J2364" t="str">
            <v>YucatánSucilá</v>
          </cell>
          <cell r="K2364" t="str">
            <v>31070</v>
          </cell>
        </row>
        <row r="2365">
          <cell r="J2365" t="str">
            <v>YucatánSudzal</v>
          </cell>
          <cell r="K2365" t="str">
            <v>31071</v>
          </cell>
        </row>
        <row r="2366">
          <cell r="J2366" t="str">
            <v>YucatánSuma</v>
          </cell>
          <cell r="K2366" t="str">
            <v>31072</v>
          </cell>
        </row>
        <row r="2367">
          <cell r="J2367" t="str">
            <v>YucatánTahdziú</v>
          </cell>
          <cell r="K2367" t="str">
            <v>31073</v>
          </cell>
        </row>
        <row r="2368">
          <cell r="J2368" t="str">
            <v>YucatánTahmek</v>
          </cell>
          <cell r="K2368" t="str">
            <v>31074</v>
          </cell>
        </row>
        <row r="2369">
          <cell r="J2369" t="str">
            <v>YucatánTeabo</v>
          </cell>
          <cell r="K2369" t="str">
            <v>31075</v>
          </cell>
        </row>
        <row r="2370">
          <cell r="J2370" t="str">
            <v>YucatánTecoh</v>
          </cell>
          <cell r="K2370" t="str">
            <v>31076</v>
          </cell>
        </row>
        <row r="2371">
          <cell r="J2371" t="str">
            <v>YucatánTekal de Venegas</v>
          </cell>
          <cell r="K2371" t="str">
            <v>31077</v>
          </cell>
        </row>
        <row r="2372">
          <cell r="J2372" t="str">
            <v>YucatánTekantó</v>
          </cell>
          <cell r="K2372" t="str">
            <v>31078</v>
          </cell>
        </row>
        <row r="2373">
          <cell r="J2373" t="str">
            <v>YucatánTekax</v>
          </cell>
          <cell r="K2373" t="str">
            <v>31079</v>
          </cell>
        </row>
        <row r="2374">
          <cell r="J2374" t="str">
            <v>YucatánTekit</v>
          </cell>
          <cell r="K2374" t="str">
            <v>31080</v>
          </cell>
        </row>
        <row r="2375">
          <cell r="J2375" t="str">
            <v>YucatánTekom</v>
          </cell>
          <cell r="K2375" t="str">
            <v>31081</v>
          </cell>
        </row>
        <row r="2376">
          <cell r="J2376" t="str">
            <v>YucatánTelchac Pueblo</v>
          </cell>
          <cell r="K2376" t="str">
            <v>31082</v>
          </cell>
        </row>
        <row r="2377">
          <cell r="J2377" t="str">
            <v>YucatánTelchac Puerto</v>
          </cell>
          <cell r="K2377" t="str">
            <v>31083</v>
          </cell>
        </row>
        <row r="2378">
          <cell r="J2378" t="str">
            <v>YucatánTemax</v>
          </cell>
          <cell r="K2378" t="str">
            <v>31084</v>
          </cell>
        </row>
        <row r="2379">
          <cell r="J2379" t="str">
            <v>YucatánTemozón</v>
          </cell>
          <cell r="K2379" t="str">
            <v>31085</v>
          </cell>
        </row>
        <row r="2380">
          <cell r="J2380" t="str">
            <v>YucatánTepakán</v>
          </cell>
          <cell r="K2380" t="str">
            <v>31086</v>
          </cell>
        </row>
        <row r="2381">
          <cell r="J2381" t="str">
            <v>YucatánTetiz</v>
          </cell>
          <cell r="K2381" t="str">
            <v>31087</v>
          </cell>
        </row>
        <row r="2382">
          <cell r="J2382" t="str">
            <v>YucatánTeya</v>
          </cell>
          <cell r="K2382" t="str">
            <v>31088</v>
          </cell>
        </row>
        <row r="2383">
          <cell r="J2383" t="str">
            <v>YucatánTicul</v>
          </cell>
          <cell r="K2383" t="str">
            <v>31089</v>
          </cell>
        </row>
        <row r="2384">
          <cell r="J2384" t="str">
            <v>YucatánTimucuy</v>
          </cell>
          <cell r="K2384" t="str">
            <v>31090</v>
          </cell>
        </row>
        <row r="2385">
          <cell r="J2385" t="str">
            <v>YucatánTinum</v>
          </cell>
          <cell r="K2385" t="str">
            <v>31091</v>
          </cell>
        </row>
        <row r="2386">
          <cell r="J2386" t="str">
            <v>YucatánTixcacalcupul</v>
          </cell>
          <cell r="K2386" t="str">
            <v>31092</v>
          </cell>
        </row>
        <row r="2387">
          <cell r="J2387" t="str">
            <v>YucatánTixkokob</v>
          </cell>
          <cell r="K2387" t="str">
            <v>31093</v>
          </cell>
        </row>
        <row r="2388">
          <cell r="J2388" t="str">
            <v>YucatánTixmehuac</v>
          </cell>
          <cell r="K2388" t="str">
            <v>31094</v>
          </cell>
        </row>
        <row r="2389">
          <cell r="J2389" t="str">
            <v>YucatánTixpéhual</v>
          </cell>
          <cell r="K2389" t="str">
            <v>31095</v>
          </cell>
        </row>
        <row r="2390">
          <cell r="J2390" t="str">
            <v>YucatánTizimín</v>
          </cell>
          <cell r="K2390" t="str">
            <v>31096</v>
          </cell>
        </row>
        <row r="2391">
          <cell r="J2391" t="str">
            <v>YucatánTunkás</v>
          </cell>
          <cell r="K2391" t="str">
            <v>31097</v>
          </cell>
        </row>
        <row r="2392">
          <cell r="J2392" t="str">
            <v>YucatánTzucacab</v>
          </cell>
          <cell r="K2392" t="str">
            <v>31098</v>
          </cell>
        </row>
        <row r="2393">
          <cell r="J2393" t="str">
            <v>YucatánUayma</v>
          </cell>
          <cell r="K2393" t="str">
            <v>31099</v>
          </cell>
        </row>
        <row r="2394">
          <cell r="J2394" t="str">
            <v>YucatánUcú</v>
          </cell>
          <cell r="K2394" t="str">
            <v>31100</v>
          </cell>
        </row>
        <row r="2395">
          <cell r="J2395" t="str">
            <v>YucatánUmán</v>
          </cell>
          <cell r="K2395" t="str">
            <v>31101</v>
          </cell>
        </row>
        <row r="2396">
          <cell r="J2396" t="str">
            <v>YucatánValladolid</v>
          </cell>
          <cell r="K2396" t="str">
            <v>31102</v>
          </cell>
        </row>
        <row r="2397">
          <cell r="J2397" t="str">
            <v>YucatánXocchel</v>
          </cell>
          <cell r="K2397" t="str">
            <v>31103</v>
          </cell>
        </row>
        <row r="2398">
          <cell r="J2398" t="str">
            <v>YucatánYaxcabá</v>
          </cell>
          <cell r="K2398" t="str">
            <v>31104</v>
          </cell>
        </row>
        <row r="2399">
          <cell r="J2399" t="str">
            <v>YucatánYaxkukul</v>
          </cell>
          <cell r="K2399" t="str">
            <v>31105</v>
          </cell>
        </row>
        <row r="2400">
          <cell r="J2400" t="str">
            <v>YucatánYobaín</v>
          </cell>
          <cell r="K2400" t="str">
            <v>31106</v>
          </cell>
        </row>
        <row r="2401">
          <cell r="J2401" t="str">
            <v>ZacatecasApozol</v>
          </cell>
          <cell r="K2401" t="str">
            <v>32001</v>
          </cell>
        </row>
        <row r="2402">
          <cell r="J2402" t="str">
            <v>ZacatecasApulco</v>
          </cell>
          <cell r="K2402" t="str">
            <v>32002</v>
          </cell>
        </row>
        <row r="2403">
          <cell r="J2403" t="str">
            <v>ZacatecasAtolinga</v>
          </cell>
          <cell r="K2403" t="str">
            <v>32003</v>
          </cell>
        </row>
        <row r="2404">
          <cell r="J2404" t="str">
            <v>ZacatecasBenito Juárez</v>
          </cell>
          <cell r="K2404" t="str">
            <v>32004</v>
          </cell>
        </row>
        <row r="2405">
          <cell r="J2405" t="str">
            <v>ZacatecasCalera</v>
          </cell>
          <cell r="K2405" t="str">
            <v>32005</v>
          </cell>
        </row>
        <row r="2406">
          <cell r="J2406" t="str">
            <v>ZacatecasCañitas de Felipe Pescador</v>
          </cell>
          <cell r="K2406" t="str">
            <v>32006</v>
          </cell>
        </row>
        <row r="2407">
          <cell r="J2407" t="str">
            <v>ZacatecasConcepción del Oro</v>
          </cell>
          <cell r="K2407" t="str">
            <v>32007</v>
          </cell>
        </row>
        <row r="2408">
          <cell r="J2408" t="str">
            <v>ZacatecasCuauhtémoc</v>
          </cell>
          <cell r="K2408" t="str">
            <v>32008</v>
          </cell>
        </row>
        <row r="2409">
          <cell r="J2409" t="str">
            <v>ZacatecasChalchihuites</v>
          </cell>
          <cell r="K2409" t="str">
            <v>32009</v>
          </cell>
        </row>
        <row r="2410">
          <cell r="J2410" t="str">
            <v>ZacatecasFresnillo</v>
          </cell>
          <cell r="K2410" t="str">
            <v>32010</v>
          </cell>
        </row>
        <row r="2411">
          <cell r="J2411" t="str">
            <v>ZacatecasTrinidad García de la Cadena</v>
          </cell>
          <cell r="K2411" t="str">
            <v>32011</v>
          </cell>
        </row>
        <row r="2412">
          <cell r="J2412" t="str">
            <v>ZacatecasGenaro Codina</v>
          </cell>
          <cell r="K2412" t="str">
            <v>32012</v>
          </cell>
        </row>
        <row r="2413">
          <cell r="J2413" t="str">
            <v>ZacatecasGeneral Enrique Estrada</v>
          </cell>
          <cell r="K2413" t="str">
            <v>32013</v>
          </cell>
        </row>
        <row r="2414">
          <cell r="J2414" t="str">
            <v>ZacatecasGeneral Francisco R. Murguía</v>
          </cell>
          <cell r="K2414" t="str">
            <v>32014</v>
          </cell>
        </row>
        <row r="2415">
          <cell r="J2415" t="str">
            <v>ZacatecasEl Plateado de Joaquín Amaro</v>
          </cell>
          <cell r="K2415" t="str">
            <v>32015</v>
          </cell>
        </row>
        <row r="2416">
          <cell r="J2416" t="str">
            <v>ZacatecasGeneral Pánfilo Natera</v>
          </cell>
          <cell r="K2416" t="str">
            <v>32016</v>
          </cell>
        </row>
        <row r="2417">
          <cell r="J2417" t="str">
            <v>ZacatecasGuadalupe</v>
          </cell>
          <cell r="K2417" t="str">
            <v>32017</v>
          </cell>
        </row>
        <row r="2418">
          <cell r="J2418" t="str">
            <v>ZacatecasHuanusco</v>
          </cell>
          <cell r="K2418" t="str">
            <v>32018</v>
          </cell>
        </row>
        <row r="2419">
          <cell r="J2419" t="str">
            <v>ZacatecasJalpa</v>
          </cell>
          <cell r="K2419" t="str">
            <v>32019</v>
          </cell>
        </row>
        <row r="2420">
          <cell r="J2420" t="str">
            <v>ZacatecasJerez</v>
          </cell>
          <cell r="K2420" t="str">
            <v>32020</v>
          </cell>
        </row>
        <row r="2421">
          <cell r="J2421" t="str">
            <v>ZacatecasJiménez del Teul</v>
          </cell>
          <cell r="K2421" t="str">
            <v>32021</v>
          </cell>
        </row>
        <row r="2422">
          <cell r="J2422" t="str">
            <v>ZacatecasJuan Aldama</v>
          </cell>
          <cell r="K2422" t="str">
            <v>32022</v>
          </cell>
        </row>
        <row r="2423">
          <cell r="J2423" t="str">
            <v>ZacatecasJuchipila</v>
          </cell>
          <cell r="K2423" t="str">
            <v>32023</v>
          </cell>
        </row>
        <row r="2424">
          <cell r="J2424" t="str">
            <v>ZacatecasLoreto</v>
          </cell>
          <cell r="K2424" t="str">
            <v>32024</v>
          </cell>
        </row>
        <row r="2425">
          <cell r="J2425" t="str">
            <v>ZacatecasLuis Moya</v>
          </cell>
          <cell r="K2425" t="str">
            <v>32025</v>
          </cell>
        </row>
        <row r="2426">
          <cell r="J2426" t="str">
            <v>ZacatecasMazapil</v>
          </cell>
          <cell r="K2426" t="str">
            <v>32026</v>
          </cell>
        </row>
        <row r="2427">
          <cell r="J2427" t="str">
            <v>ZacatecasMelchor Ocampo</v>
          </cell>
          <cell r="K2427" t="str">
            <v>32027</v>
          </cell>
        </row>
        <row r="2428">
          <cell r="J2428" t="str">
            <v>ZacatecasMezquital del Oro</v>
          </cell>
          <cell r="K2428" t="str">
            <v>32028</v>
          </cell>
        </row>
        <row r="2429">
          <cell r="J2429" t="str">
            <v>ZacatecasMiguel Auza</v>
          </cell>
          <cell r="K2429" t="str">
            <v>32029</v>
          </cell>
        </row>
        <row r="2430">
          <cell r="J2430" t="str">
            <v>ZacatecasMomax</v>
          </cell>
          <cell r="K2430" t="str">
            <v>32030</v>
          </cell>
        </row>
        <row r="2431">
          <cell r="J2431" t="str">
            <v>ZacatecasMonte Escobedo</v>
          </cell>
          <cell r="K2431" t="str">
            <v>32031</v>
          </cell>
        </row>
        <row r="2432">
          <cell r="J2432" t="str">
            <v>ZacatecasMorelos</v>
          </cell>
          <cell r="K2432" t="str">
            <v>32032</v>
          </cell>
        </row>
        <row r="2433">
          <cell r="J2433" t="str">
            <v>ZacatecasMoyahua de Estrada</v>
          </cell>
          <cell r="K2433" t="str">
            <v>32033</v>
          </cell>
        </row>
        <row r="2434">
          <cell r="J2434" t="str">
            <v>ZacatecasNochistlán de Mejía</v>
          </cell>
          <cell r="K2434" t="str">
            <v>32034</v>
          </cell>
        </row>
        <row r="2435">
          <cell r="J2435" t="str">
            <v>ZacatecasNoria de Ángeles</v>
          </cell>
          <cell r="K2435" t="str">
            <v>32035</v>
          </cell>
        </row>
        <row r="2436">
          <cell r="J2436" t="str">
            <v>ZacatecasOjocaliente</v>
          </cell>
          <cell r="K2436" t="str">
            <v>32036</v>
          </cell>
        </row>
        <row r="2437">
          <cell r="J2437" t="str">
            <v>ZacatecasPánuco</v>
          </cell>
          <cell r="K2437" t="str">
            <v>32037</v>
          </cell>
        </row>
        <row r="2438">
          <cell r="J2438" t="str">
            <v>ZacatecasPinos</v>
          </cell>
          <cell r="K2438" t="str">
            <v>32038</v>
          </cell>
        </row>
        <row r="2439">
          <cell r="J2439" t="str">
            <v>ZacatecasRío Grande</v>
          </cell>
          <cell r="K2439" t="str">
            <v>32039</v>
          </cell>
        </row>
        <row r="2440">
          <cell r="J2440" t="str">
            <v>ZacatecasSain Alto</v>
          </cell>
          <cell r="K2440" t="str">
            <v>32040</v>
          </cell>
        </row>
        <row r="2441">
          <cell r="J2441" t="str">
            <v>ZacatecasEl Salvador</v>
          </cell>
          <cell r="K2441" t="str">
            <v>32041</v>
          </cell>
        </row>
        <row r="2442">
          <cell r="J2442" t="str">
            <v>ZacatecasSombrerete</v>
          </cell>
          <cell r="K2442" t="str">
            <v>32042</v>
          </cell>
        </row>
        <row r="2443">
          <cell r="J2443" t="str">
            <v>ZacatecasSusticacán</v>
          </cell>
          <cell r="K2443" t="str">
            <v>32043</v>
          </cell>
        </row>
        <row r="2444">
          <cell r="J2444" t="str">
            <v>ZacatecasTabasco</v>
          </cell>
          <cell r="K2444" t="str">
            <v>32044</v>
          </cell>
        </row>
        <row r="2445">
          <cell r="J2445" t="str">
            <v>ZacatecasTepechitlán</v>
          </cell>
          <cell r="K2445" t="str">
            <v>32045</v>
          </cell>
        </row>
        <row r="2446">
          <cell r="J2446" t="str">
            <v>ZacatecasTepetongo</v>
          </cell>
          <cell r="K2446" t="str">
            <v>32046</v>
          </cell>
        </row>
        <row r="2447">
          <cell r="J2447" t="str">
            <v>ZacatecasTeúl de González Ortega</v>
          </cell>
          <cell r="K2447" t="str">
            <v>32047</v>
          </cell>
        </row>
        <row r="2448">
          <cell r="J2448" t="str">
            <v>ZacatecasTlaltenango de Sánchez Román</v>
          </cell>
          <cell r="K2448" t="str">
            <v>32048</v>
          </cell>
        </row>
        <row r="2449">
          <cell r="J2449" t="str">
            <v>ZacatecasValparaíso</v>
          </cell>
          <cell r="K2449" t="str">
            <v>32049</v>
          </cell>
        </row>
        <row r="2450">
          <cell r="J2450" t="str">
            <v>ZacatecasVetagrande</v>
          </cell>
          <cell r="K2450" t="str">
            <v>32050</v>
          </cell>
        </row>
        <row r="2451">
          <cell r="J2451" t="str">
            <v>ZacatecasVilla de Cos</v>
          </cell>
          <cell r="K2451" t="str">
            <v>32051</v>
          </cell>
        </row>
        <row r="2452">
          <cell r="J2452" t="str">
            <v>ZacatecasVilla García</v>
          </cell>
          <cell r="K2452" t="str">
            <v>32052</v>
          </cell>
        </row>
        <row r="2453">
          <cell r="J2453" t="str">
            <v>ZacatecasVilla González Ortega</v>
          </cell>
          <cell r="K2453" t="str">
            <v>32053</v>
          </cell>
        </row>
        <row r="2454">
          <cell r="J2454" t="str">
            <v>ZacatecasVilla Hidalgo</v>
          </cell>
          <cell r="K2454" t="str">
            <v>32054</v>
          </cell>
        </row>
        <row r="2455">
          <cell r="J2455" t="str">
            <v>ZacatecasVillanueva</v>
          </cell>
          <cell r="K2455" t="str">
            <v>32055</v>
          </cell>
        </row>
        <row r="2456">
          <cell r="J2456" t="str">
            <v>ZacatecasZacatecas</v>
          </cell>
          <cell r="K2456" t="str">
            <v>32056</v>
          </cell>
        </row>
        <row r="2457">
          <cell r="J2457" t="str">
            <v>ZacatecasTrancoso</v>
          </cell>
          <cell r="K2457" t="str">
            <v>32057</v>
          </cell>
        </row>
        <row r="2458">
          <cell r="J2458" t="str">
            <v>ZacatecasSanta María de la Paz</v>
          </cell>
          <cell r="K2458" t="str">
            <v>32058</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SAPAR"/>
    </sheetNames>
    <sheetDataSet>
      <sheetData sheetId="0">
        <row r="1">
          <cell r="B1" t="str">
            <v>folio</v>
          </cell>
          <cell r="C1" t="str">
            <v>descripcion</v>
          </cell>
          <cell r="D1" t="str">
            <v>Solicitante</v>
          </cell>
          <cell r="E1" t="str">
            <v>correo</v>
          </cell>
          <cell r="F1" t="str">
            <v>dirigida</v>
          </cell>
          <cell r="G1" t="str">
            <v>representante</v>
          </cell>
          <cell r="H1" t="str">
            <v>calle</v>
          </cell>
          <cell r="I1" t="str">
            <v>colonia</v>
          </cell>
          <cell r="J1" t="str">
            <v>ciudad</v>
          </cell>
          <cell r="K1" t="str">
            <v>estado1</v>
          </cell>
          <cell r="L1" t="str">
            <v>cp</v>
          </cell>
          <cell r="M1" t="str">
            <v>pais</v>
          </cell>
          <cell r="N1" t="str">
            <v>adicionales</v>
          </cell>
          <cell r="O1" t="str">
            <v>formato</v>
          </cell>
          <cell r="P1" t="str">
            <v>ingreso</v>
          </cell>
          <cell r="Q1" t="str">
            <v>limite</v>
          </cell>
          <cell r="R1" t="str">
            <v>filtro</v>
          </cell>
          <cell r="S1" t="str">
            <v>tiporespuesta</v>
          </cell>
          <cell r="T1" t="str">
            <v>temarespuesta</v>
          </cell>
          <cell r="U1" t="str">
            <v>comiteinfo</v>
          </cell>
          <cell r="V1" t="str">
            <v>respuesta</v>
          </cell>
          <cell r="W1" t="str">
            <v>tiempo</v>
          </cell>
          <cell r="X1" t="str">
            <v>copias</v>
          </cell>
          <cell r="Y1" t="str">
            <v>AtendidoPor</v>
          </cell>
          <cell r="Z1" t="str">
            <v>estadoSolicitud</v>
          </cell>
          <cell r="AA1" t="str">
            <v>fechaInicio</v>
          </cell>
          <cell r="AB1" t="str">
            <v>fechafinal</v>
          </cell>
        </row>
        <row r="2">
          <cell r="B2" t="str">
            <v>CTC-BM-16301-160601</v>
          </cell>
          <cell r="C2" t="str">
            <v>solicitudes de  PLUS 500, banco capital abc ,  pagos con mi rfc , magr671028, telefonos 6641648044, forex comisiones, pago de BMV pagos de walmart,soriana,y banco wells fargo</v>
          </cell>
          <cell r="D2" t="str">
            <v>ruben machuca gutierrez</v>
          </cell>
          <cell r="E2" t="str">
            <v>rubenmac.46@gmail.com</v>
          </cell>
          <cell r="F2" t="str">
            <v>Banco de México</v>
          </cell>
          <cell r="O2" t="str">
            <v>Entrega por el Sistema de Solicitudes de Acceso a la Información</v>
          </cell>
          <cell r="P2">
            <v>42522</v>
          </cell>
          <cell r="Q2">
            <v>42550</v>
          </cell>
          <cell r="S2" t="str">
            <v>Información pública</v>
          </cell>
          <cell r="T2" t="str">
            <v>Sistemas electrónicos de pago</v>
          </cell>
          <cell r="V2" t="str">
            <v>Se anexa respuesta CTC-BM-16301-160601</v>
          </cell>
          <cell r="W2">
            <v>60</v>
          </cell>
          <cell r="X2" t="str">
            <v>NO</v>
          </cell>
          <cell r="Y2" t="str">
            <v>Muñoz Nando Rubén</v>
          </cell>
          <cell r="Z2" t="str">
            <v>Concluido</v>
          </cell>
          <cell r="AA2">
            <v>42522</v>
          </cell>
          <cell r="AB2">
            <v>42527</v>
          </cell>
        </row>
        <row r="3">
          <cell r="B3" t="str">
            <v>CTC-BM-16302-160601</v>
          </cell>
          <cell r="C3" t="str">
            <v>Buenos dias,
Muchas gracias por responderme a la pregunta del horario de difusión para los anuncios de decisiones de política monetaria. En vuestra respuesta me comentáis  que se publica los jueves a las13:00h. Sin embargo, tenía entendido que se publicaba el mismo día que dice el calendario (4/2; 18/3; 5/5; 30/6; 11/8; 29/9; 17/11 y 15/12) a la 13:00, como aparece en la página web. Me podríais confirmar por favor?
También me he dado cuenta en la página web que hay una publicación adicional que no estaba en el calendario: el 17 de febrero. Este día a qué hora se publicó el anuncio de las decisiones de política monetaria?
Muchas gracias por su ayuda.
Tamara Sainz</v>
          </cell>
          <cell r="D3" t="str">
            <v>Tamara Sainz Maza</v>
          </cell>
          <cell r="E3" t="str">
            <v>tamara@financialcalendar.com</v>
          </cell>
          <cell r="F3" t="str">
            <v>Banco de México</v>
          </cell>
          <cell r="M3" t="str">
            <v>Reino Unido</v>
          </cell>
          <cell r="O3" t="str">
            <v>Entrega por el Sistema de Solicitudes de Acceso a la Información</v>
          </cell>
          <cell r="P3">
            <v>42522</v>
          </cell>
          <cell r="Q3">
            <v>42550</v>
          </cell>
          <cell r="S3" t="str">
            <v>Información pública</v>
          </cell>
          <cell r="T3" t="str">
            <v>Tipos de cambio</v>
          </cell>
          <cell r="V3" t="str">
            <v>La respuesta a su solicitud CTC-BM-16302-160601 se encuentra en el archivo adjunto.</v>
          </cell>
          <cell r="W3">
            <v>40</v>
          </cell>
          <cell r="X3" t="str">
            <v>NO</v>
          </cell>
          <cell r="Y3" t="str">
            <v>Ríos Peraza Gladys Adriana</v>
          </cell>
          <cell r="Z3" t="str">
            <v>Concluido</v>
          </cell>
          <cell r="AA3">
            <v>42522</v>
          </cell>
          <cell r="AB3">
            <v>42534</v>
          </cell>
        </row>
        <row r="4">
          <cell r="B4" t="str">
            <v>CTC-BM-16304-160601</v>
          </cell>
          <cell r="C4" t="str">
            <v>Entiendo que en la página de Banxico se puede ver el volumen total $ del mercado adquirente en México.
Habria forma de obtener esta información para calcular el crecimiento del Mercado; los fines de la informacion son fines gerenciales de la empresa Elavon que trabaja en alianza con banco Santander. Habria</v>
          </cell>
          <cell r="D4" t="str">
            <v>SERVANDO MARTINEZ</v>
          </cell>
          <cell r="E4" t="str">
            <v>servando.martinez@elavon.com</v>
          </cell>
          <cell r="F4" t="str">
            <v>Banco de México</v>
          </cell>
          <cell r="M4" t="str">
            <v>México</v>
          </cell>
          <cell r="O4" t="str">
            <v>Entrega por el Sistema de Solicitudes de Acceso a la Información</v>
          </cell>
          <cell r="P4">
            <v>42522</v>
          </cell>
          <cell r="Q4">
            <v>42550</v>
          </cell>
          <cell r="S4" t="str">
            <v>Información pública</v>
          </cell>
          <cell r="T4" t="str">
            <v>Cajeros, tarjetas y operaciones relativas</v>
          </cell>
          <cell r="V4" t="str">
            <v>La respuesta a su solicitud con folio CTC-BM-16304-160601 la encontrará en el archivo adjunto.</v>
          </cell>
          <cell r="W4">
            <v>120</v>
          </cell>
          <cell r="X4" t="str">
            <v>NO</v>
          </cell>
          <cell r="Y4" t="str">
            <v>Casillas Trejo Elizabeth</v>
          </cell>
          <cell r="Z4" t="str">
            <v>Concluido</v>
          </cell>
          <cell r="AA4">
            <v>42522</v>
          </cell>
          <cell r="AB4">
            <v>42537</v>
          </cell>
        </row>
        <row r="5">
          <cell r="B5" t="str">
            <v>CTC-BM-16307-160601</v>
          </cell>
          <cell r="C5" t="str">
            <v>Hola buenas tardes,
A quien corresponda:
Solicito apoyo para rastrear 2 transferencias.
El día 20 de Mayo viernes pasado la Srita Damiana Villarelo me transfirió $1750 de su banco Banamex a mi cuenta de HSBC,  tal dinero no me ha caído a mi cuenta.
No de rastreo: 85902579680314161
El día 23 de Mayo Lunes pasado la misma persona me transfirió $100 de Banamex a HSBC el cual tampoco me ha caído.
No de rastreo: 85900778410314563
Mi cuenta de HSBC es: 6430618524 Monica Mariana Lozano Garcia
La cuenta de la persona que me transfirió : 002180700246051141 Daminia Villarello.
Solicito su apoyo de la manera más atenta para que esto se solucione lo mas pronto posible.
Gracias</v>
          </cell>
          <cell r="D5" t="str">
            <v>Monica Mariana Lozano Garcia</v>
          </cell>
          <cell r="E5" t="str">
            <v>marianalozano5@live.com.mx</v>
          </cell>
          <cell r="F5" t="str">
            <v>Banco de México</v>
          </cell>
          <cell r="M5" t="str">
            <v>México</v>
          </cell>
          <cell r="O5" t="str">
            <v>Entrega por el Sistema de Solicitudes de Acceso a la Información</v>
          </cell>
          <cell r="P5">
            <v>42522</v>
          </cell>
          <cell r="Q5">
            <v>42550</v>
          </cell>
          <cell r="S5" t="str">
            <v>Información pública</v>
          </cell>
          <cell r="T5" t="str">
            <v>Sistemas electrónicos de pago</v>
          </cell>
          <cell r="V5" t="str">
            <v>Se anexa respuesta CTC-BM-16307-160601</v>
          </cell>
          <cell r="W5">
            <v>50</v>
          </cell>
          <cell r="X5" t="str">
            <v>NO</v>
          </cell>
          <cell r="Y5" t="str">
            <v>Muñoz Nando Rubén</v>
          </cell>
          <cell r="Z5" t="str">
            <v>Concluido</v>
          </cell>
          <cell r="AA5">
            <v>42522</v>
          </cell>
          <cell r="AB5">
            <v>42524</v>
          </cell>
        </row>
        <row r="6">
          <cell r="B6" t="str">
            <v>CTC-BM-16310-160601</v>
          </cell>
          <cell r="C6" t="str">
            <v>Estimados,
Estamos eficientizando algunos procesos dentro la empresa y quisiera saber si existe algun SERVICIO WEB que arroje todos los tipos de cambio, así como los mostrados en el apartado de Otras Cotizaciones.
Actualmente existe el siguiente servicio web:
http://www.banxico.org.mx/DgieWSWeb/DgieWS?WSDL
Pero este solo arroja 6 tipos de cambio.
¿Existe otro servicio web que arroje todos los tipos de cambio?
Saludos</v>
          </cell>
          <cell r="D6" t="str">
            <v>Ramón Vega</v>
          </cell>
          <cell r="E6" t="str">
            <v>rvega@tresalia.com</v>
          </cell>
          <cell r="F6" t="str">
            <v>Banco de México</v>
          </cell>
          <cell r="M6" t="str">
            <v>México</v>
          </cell>
          <cell r="O6" t="str">
            <v>Entrega por el Sistema de Solicitudes de Acceso a la Información</v>
          </cell>
          <cell r="P6">
            <v>42522</v>
          </cell>
          <cell r="Q6">
            <v>42550</v>
          </cell>
          <cell r="S6" t="str">
            <v>Información pública</v>
          </cell>
          <cell r="T6" t="str">
            <v>Tipos de cambio</v>
          </cell>
          <cell r="V6" t="str">
            <v>La respuesta a su solicitud CTC-BM-16310-160601 se encuentra en el archivo adjunto.</v>
          </cell>
          <cell r="W6">
            <v>60</v>
          </cell>
          <cell r="X6" t="str">
            <v>NO</v>
          </cell>
          <cell r="Y6" t="str">
            <v>Ríos Peraza Gladys Adriana</v>
          </cell>
          <cell r="Z6" t="str">
            <v>Concluido</v>
          </cell>
          <cell r="AA6">
            <v>42522</v>
          </cell>
          <cell r="AB6">
            <v>42529</v>
          </cell>
        </row>
        <row r="7">
          <cell r="B7">
            <v>6110000005116</v>
          </cell>
          <cell r="C7" t="str">
            <v>por que no se cmabia el modelo de los billetes?</v>
          </cell>
          <cell r="D7" t="str">
            <v>EDUARDO ALEJANDRO TAPIA ORTEGA</v>
          </cell>
          <cell r="E7" t="str">
            <v>TransparenciaBM@outlook.com</v>
          </cell>
          <cell r="F7" t="str">
            <v>Banco de México</v>
          </cell>
          <cell r="H7" t="str">
            <v>TCHAIKOVSKY</v>
          </cell>
          <cell r="I7" t="str">
            <v>Residencial La Estancia</v>
          </cell>
          <cell r="J7" t="str">
            <v>ZAPOPAN</v>
          </cell>
          <cell r="K7" t="str">
            <v>Jalisco</v>
          </cell>
          <cell r="L7">
            <v>45030</v>
          </cell>
          <cell r="M7" t="str">
            <v>México</v>
          </cell>
          <cell r="N7" t="str">
            <v>zapopan, Jalisco
Correo electrónico: eatoalejandro@hotmail.com</v>
          </cell>
          <cell r="O7" t="str">
            <v>Correo electrónico</v>
          </cell>
          <cell r="P7">
            <v>42522</v>
          </cell>
          <cell r="Q7">
            <v>42551</v>
          </cell>
          <cell r="S7" t="str">
            <v>Información pública</v>
          </cell>
          <cell r="T7" t="str">
            <v>Billetes</v>
          </cell>
          <cell r="V7" t="str">
            <v>La respuesta a su solicitud 6110000005116 se encuentra en el archivo adjunto.</v>
          </cell>
          <cell r="W7">
            <v>40</v>
          </cell>
          <cell r="X7" t="str">
            <v>NO</v>
          </cell>
          <cell r="Y7" t="str">
            <v>Ríos Peraza Gladys Adriana</v>
          </cell>
          <cell r="Z7" t="str">
            <v>Concluido</v>
          </cell>
          <cell r="AA7">
            <v>42522</v>
          </cell>
          <cell r="AB7">
            <v>42528</v>
          </cell>
        </row>
        <row r="8">
          <cell r="B8" t="str">
            <v>CTC-BM-16316-160602</v>
          </cell>
          <cell r="C8" t="str">
            <v>FRAUDE DE UNA PERSONA QUE VENDE CELULARES DEPOSITAS Y YA NO ENVIA NADA, YO TRANSFERÍ DE BANCOMER A BANORTE
NO SE QUE INFORMACIÓN REQUIERAN TENGO  MIS COMPROBANTES DE DEPOSITO TODO POR 1800 PESOS LA PEROSNA SE LLAMA JOHAN LEAL GRIMALDO BANORTE 4931580001334090
QUEDO DE SUS COMENTARIOS</v>
          </cell>
          <cell r="D8" t="str">
            <v>linda medellin rodriguez</v>
          </cell>
          <cell r="E8" t="str">
            <v>lindach.medellin@gmail.com</v>
          </cell>
          <cell r="F8" t="str">
            <v>Banco de México</v>
          </cell>
          <cell r="M8" t="str">
            <v>México</v>
          </cell>
          <cell r="O8" t="str">
            <v>Entrega por el Sistema de Solicitudes de Acceso a la Información</v>
          </cell>
          <cell r="P8">
            <v>42523</v>
          </cell>
          <cell r="Q8">
            <v>42551</v>
          </cell>
          <cell r="S8" t="str">
            <v>Información pública</v>
          </cell>
          <cell r="T8" t="str">
            <v>Control de legalidad</v>
          </cell>
          <cell r="V8" t="str">
            <v>La respuesta a su solicitud folio CTC-BM-16316-160602 la encontrará en el archivo adjunto.</v>
          </cell>
          <cell r="W8">
            <v>25</v>
          </cell>
          <cell r="X8" t="str">
            <v>NO</v>
          </cell>
          <cell r="Y8" t="str">
            <v>Casillas Trejo Elizabeth</v>
          </cell>
          <cell r="Z8" t="str">
            <v>Concluido</v>
          </cell>
          <cell r="AA8">
            <v>42523</v>
          </cell>
          <cell r="AB8">
            <v>42530</v>
          </cell>
        </row>
        <row r="9">
          <cell r="B9" t="str">
            <v>CTC-BM-16323-160602</v>
          </cell>
          <cell r="C9" t="str">
            <v>Buena tarde; estoy a cargo del área de TI en una empresa y derivado de ello desarrollamos la generación de LAYOUTs para simplificar el pago a proveedores; sin embargo, hay un dato que nos pide nuestro banco (BANCOMER) para realizar transferencias interbancarias y el el NUMERO OFICIAL BANXICO del banco que utiliza nuestro proveedor y es por ello que me acerco a ustedes para ver si me pueden proporcionar dicho catálogo; de antemano agradezco el tiempo que se sirvan prestarme.</v>
          </cell>
          <cell r="D9" t="str">
            <v>Juan Gabriel Mota Solano</v>
          </cell>
          <cell r="E9" t="str">
            <v>juanmota@tane.com.mx</v>
          </cell>
          <cell r="F9" t="str">
            <v>Banco de México</v>
          </cell>
          <cell r="M9" t="str">
            <v>México</v>
          </cell>
          <cell r="O9" t="str">
            <v>Entrega por el Sistema de Solicitudes de Acceso a la Información</v>
          </cell>
          <cell r="P9">
            <v>42523</v>
          </cell>
          <cell r="Q9">
            <v>42551</v>
          </cell>
          <cell r="S9" t="str">
            <v>Información pública</v>
          </cell>
          <cell r="T9" t="str">
            <v>SPEI</v>
          </cell>
          <cell r="V9" t="str">
            <v>Se anexa respuesta CTC-BM-16323-160602</v>
          </cell>
          <cell r="W9">
            <v>60</v>
          </cell>
          <cell r="X9" t="str">
            <v>NO</v>
          </cell>
          <cell r="Y9" t="str">
            <v>Muñoz Nando Rubén</v>
          </cell>
          <cell r="Z9" t="str">
            <v>Concluido</v>
          </cell>
          <cell r="AA9">
            <v>42523</v>
          </cell>
          <cell r="AB9">
            <v>42529</v>
          </cell>
        </row>
        <row r="10">
          <cell r="B10" t="str">
            <v>CTC-BM-16328-160602</v>
          </cell>
          <cell r="C10" t="str">
            <v>existe alguna ley que me obligue a contar y poner diurex al cambiar morralla de curso legal como obligan a hacerlo los bancos de mi localidad en San Juan del Rio Queretaro pues implica un  para mi, tengo entendido que es obligatorio para el banco recibir morralla sin cortapisas hasta $100 estoy en lo correcto ????? a quien debo dirigir mi queja para que sea solucionado este problema.</v>
          </cell>
          <cell r="D10" t="str">
            <v>jose luis rafael icaza campa</v>
          </cell>
          <cell r="E10" t="str">
            <v>coins_icaza@yahoo.com.mx</v>
          </cell>
          <cell r="F10" t="str">
            <v>Banco de México</v>
          </cell>
          <cell r="O10" t="str">
            <v>Entrega por el Sistema de Solicitudes de Acceso a la Información</v>
          </cell>
          <cell r="P10">
            <v>42523</v>
          </cell>
          <cell r="Q10">
            <v>42551</v>
          </cell>
          <cell r="S10" t="str">
            <v>Información pública</v>
          </cell>
          <cell r="T10" t="str">
            <v>Monedas metálicas</v>
          </cell>
          <cell r="V10" t="str">
            <v>La respuesta a su solicitud CTC-BM-16328-160602 se encuentra en el archivo adjunto.</v>
          </cell>
          <cell r="W10">
            <v>60</v>
          </cell>
          <cell r="X10" t="str">
            <v>NO</v>
          </cell>
          <cell r="Y10" t="str">
            <v>Ríos Peraza Gladys Adriana</v>
          </cell>
          <cell r="Z10" t="str">
            <v>Concluido</v>
          </cell>
          <cell r="AA10">
            <v>42523</v>
          </cell>
          <cell r="AB10">
            <v>42530</v>
          </cell>
        </row>
        <row r="11">
          <cell r="B11" t="str">
            <v>CTC-BM-16355-160603</v>
          </cell>
          <cell r="C11" t="str">
            <v>Buenos días. Mi nombre es Abraham Miguel, soy estudiante de la carrera de económia, mi equipo y yo  estamos realizando una investigación acerca de los salarios reales, salario promedio anual y salario minimo, del sector manufacturero hemos solicitado ayuda al INEGI y nos apoyo con información de salarios reales y promedios con respecto a la cotización del IMSS, por tal motivo me acerco a Uds, para poder solicitar información acerca de los salarios reales en el sector manufacturero, en el subsector que ustedes tengan mayor información para poder realizarlo con éxito, agradeciendo su atención y apoyo quedo a sus ordenes.
Abraham Miguel 
correo electronico: abrajam.ing@gmail.com
cel:5527584587</v>
          </cell>
          <cell r="D11" t="str">
            <v>ABRAHAM</v>
          </cell>
          <cell r="E11" t="str">
            <v>abrajam.ing@gmail.com</v>
          </cell>
          <cell r="F11" t="str">
            <v>Banco de México</v>
          </cell>
          <cell r="O11" t="str">
            <v>Entrega por el Sistema de Solicitudes de Acceso a la Información</v>
          </cell>
          <cell r="P11">
            <v>42524</v>
          </cell>
          <cell r="Q11">
            <v>42552</v>
          </cell>
          <cell r="S11" t="str">
            <v>Información pública</v>
          </cell>
          <cell r="T11" t="str">
            <v>Empleo, remuneraciones y productividad</v>
          </cell>
          <cell r="V11" t="str">
            <v>La respuesta a su solicitud con folio CTC-BM-16355-160603 la encontrará en el archivo adjunto.</v>
          </cell>
          <cell r="W11">
            <v>25</v>
          </cell>
          <cell r="X11" t="str">
            <v>NO</v>
          </cell>
          <cell r="Y11" t="str">
            <v>Casillas Trejo Elizabeth</v>
          </cell>
          <cell r="Z11" t="str">
            <v>Concluido</v>
          </cell>
          <cell r="AA11">
            <v>42524</v>
          </cell>
          <cell r="AB11">
            <v>42534</v>
          </cell>
        </row>
        <row r="12">
          <cell r="B12">
            <v>6110000005216</v>
          </cell>
          <cell r="C12" t="str">
            <v>Por este conducto quiero se me otorgue el derecho de acceso a la informacion de tofos los registros bancarios es decir numrros de cuenta, saldos y movimientos asi como fechas de estos, que existan del C Arcadio Castillo Ibarra el cual es mi abuelo, dichos registros serian del tiempo en que los bancos fueron privatizados de 1982 a 1990 segun segun decreto generalizado de cambios de 1982 estas operaciones fueron realizadas en el banco Bancomer mismo que pertenece a la nacionalizacion mencionada. Pidiendo sean localizadas hasta micro fichas</v>
          </cell>
          <cell r="D12" t="str">
            <v>EDUARDO ZACARIAS CASTILLO VAZQUEZ</v>
          </cell>
          <cell r="E12" t="str">
            <v>TransparenciaBM@outlook.com</v>
          </cell>
          <cell r="F12" t="str">
            <v>Banco de México</v>
          </cell>
          <cell r="H12" t="str">
            <v>RIO PANUCO</v>
          </cell>
          <cell r="I12" t="str">
            <v>15 de Mayo</v>
          </cell>
          <cell r="J12" t="str">
            <v>CIUDAD MADERO</v>
          </cell>
          <cell r="K12" t="str">
            <v>Tamaulipas</v>
          </cell>
          <cell r="L12">
            <v>89519</v>
          </cell>
          <cell r="M12" t="str">
            <v>México</v>
          </cell>
          <cell r="N12" t="str">
            <v>Correo electrónico: zack_cv@prodigy.net.mx</v>
          </cell>
          <cell r="O12" t="str">
            <v>Correo electrónico</v>
          </cell>
          <cell r="P12">
            <v>42524</v>
          </cell>
          <cell r="Q12">
            <v>42555</v>
          </cell>
          <cell r="S12" t="str">
            <v>Información pública</v>
          </cell>
          <cell r="T12" t="str">
            <v>Acceso a la información</v>
          </cell>
          <cell r="V12" t="str">
            <v>La respuesta a su solicitud 6110000005216 se encuentra en el archivo adjunto.</v>
          </cell>
          <cell r="W12">
            <v>120</v>
          </cell>
          <cell r="X12" t="str">
            <v>NO</v>
          </cell>
          <cell r="Y12" t="str">
            <v>Ríos Peraza Gladys Adriana</v>
          </cell>
          <cell r="Z12" t="str">
            <v>Concluido</v>
          </cell>
          <cell r="AA12">
            <v>42524</v>
          </cell>
          <cell r="AB12">
            <v>42529</v>
          </cell>
        </row>
        <row r="13">
          <cell r="B13" t="str">
            <v>CTC-BM-16360-160604</v>
          </cell>
          <cell r="C13" t="str">
            <v>hola buen dia tengo una duda tengo una tarjeta de master card la cuenta esta en dolares en que negocios puedo ocuparla??</v>
          </cell>
          <cell r="D13" t="str">
            <v>isaac zapata</v>
          </cell>
          <cell r="E13" t="str">
            <v>traderisaac@hotmail.com</v>
          </cell>
          <cell r="F13" t="str">
            <v>Banco de México</v>
          </cell>
          <cell r="O13" t="str">
            <v>Entrega por el Sistema de Solicitudes de Acceso a la Información</v>
          </cell>
          <cell r="P13">
            <v>42525</v>
          </cell>
          <cell r="Q13">
            <v>42552</v>
          </cell>
          <cell r="S13" t="str">
            <v>Información pública</v>
          </cell>
          <cell r="T13" t="str">
            <v>Acceso a la información</v>
          </cell>
          <cell r="V13" t="str">
            <v>Se anexa respuesta CTC-BM-16360-160604</v>
          </cell>
          <cell r="W13">
            <v>180</v>
          </cell>
          <cell r="X13" t="str">
            <v>NO</v>
          </cell>
          <cell r="Y13" t="str">
            <v>Muñoz Nando Rubén</v>
          </cell>
          <cell r="Z13" t="str">
            <v>Concluido</v>
          </cell>
          <cell r="AA13">
            <v>42525</v>
          </cell>
          <cell r="AB13">
            <v>42530</v>
          </cell>
        </row>
        <row r="14">
          <cell r="B14" t="str">
            <v>LT-BM-16361-160604</v>
          </cell>
          <cell r="C14" t="str">
            <v>Buena tarde,
Durante el periodo del 15 de Julio de 1988 al 8 de noviembre de 1991, trabaje en la Casa de Cambio Divisas Internacionales, S. A. de C. V.
En base a lo anterior y para efectos de Reconocimiento de Antigüedad dentro del Sector Financiero, me están solicitando que presente una Copia Certificada del Registro de dicha Casa de Cambio ante el Banco de México, por lo que por este medio les solicito que, por favor, me proporcionen una Copia Certificada del Registro de la Casa de Cambio Divisas Internacionales, S. A. de C. V. con número de Registro: CCD-860630-063049-1.
Actualmente laboro en el Servicio de Administración y Enajenación de Bienes (SAE).
agradezco de antemano la atención que sirvan prestarle a la presente solicitud y quedo a sus órdenes.</v>
          </cell>
          <cell r="D14" t="str">
            <v>DAVID RODRÍGUEZ HERNÁNDEZ</v>
          </cell>
          <cell r="E14" t="str">
            <v>drhernandez196410@hotmail.com</v>
          </cell>
          <cell r="F14" t="str">
            <v>Banco de México</v>
          </cell>
          <cell r="M14" t="str">
            <v>México</v>
          </cell>
          <cell r="N14" t="str">
            <v>El domicilio fiscal que tenía la Casa de Cambio Divisas Internacionales, S. A. de C. V. era: Paseo de la Reforma No. 509, 9o Piso, Colonia Cuauhtémoc.</v>
          </cell>
          <cell r="O14" t="str">
            <v>Correo electrónico</v>
          </cell>
          <cell r="P14">
            <v>42525</v>
          </cell>
          <cell r="Q14">
            <v>42552</v>
          </cell>
          <cell r="S14" t="str">
            <v>Información no competencia del BM</v>
          </cell>
          <cell r="T14" t="str">
            <v>Acceso a la información</v>
          </cell>
          <cell r="V14" t="str">
            <v>Se anexa respuesta LT-BM-16361-160604</v>
          </cell>
          <cell r="W14">
            <v>60</v>
          </cell>
          <cell r="X14" t="str">
            <v>NO</v>
          </cell>
          <cell r="Y14" t="str">
            <v>Muñoz Nando Rubén</v>
          </cell>
          <cell r="Z14" t="str">
            <v>Concluido</v>
          </cell>
          <cell r="AA14">
            <v>42525</v>
          </cell>
          <cell r="AB14">
            <v>42529</v>
          </cell>
        </row>
        <row r="15">
          <cell r="B15" t="str">
            <v>CTC-BM-16362-160605</v>
          </cell>
          <cell r="C15" t="str">
            <v>Hello! Good day!
I am Mario Rosete analyst for the Bangko Sentral ng Pilipinas.
I am tasked on gathering information about how different central banks determine how much money to print and how much coin to mint.  This is a survey of what equations you use.  Do you use regression analysis or time-series analysis?  And what independent variables (if applicable) factor into your calculations? (eg. GDP, employment data, exchange rate etc.)
We are particularly interested in how you determine how much buffer stock you maintain in your vaults as reserve in order to protect for liquidity shocks from natural disasters or the like.
Do you also use statistical analysis to make these calculations?   Do you use a safety stock equation?</v>
          </cell>
          <cell r="D15" t="str">
            <v>Mario Rosete</v>
          </cell>
          <cell r="E15" t="str">
            <v>mario.rosete@post.upm.edu.ph</v>
          </cell>
          <cell r="F15" t="str">
            <v>Banco de México</v>
          </cell>
          <cell r="O15" t="str">
            <v>Entrega por el Sistema de Solicitudes de Acceso a la Información</v>
          </cell>
          <cell r="P15">
            <v>42526</v>
          </cell>
          <cell r="Q15">
            <v>42552</v>
          </cell>
          <cell r="S15" t="str">
            <v>Información pública</v>
          </cell>
          <cell r="T15" t="str">
            <v>Billetes</v>
          </cell>
          <cell r="V15" t="str">
            <v>Please find attached the answer to your enquiry CTC-BM-16362-160605.</v>
          </cell>
          <cell r="W15">
            <v>60</v>
          </cell>
          <cell r="X15" t="str">
            <v>NO</v>
          </cell>
          <cell r="Y15" t="str">
            <v>Ríos Peraza Gladys Adriana</v>
          </cell>
          <cell r="Z15" t="str">
            <v>Concluido</v>
          </cell>
          <cell r="AA15">
            <v>42526</v>
          </cell>
          <cell r="AB15">
            <v>42536</v>
          </cell>
        </row>
        <row r="16">
          <cell r="B16" t="str">
            <v>CTC-BM-16364-160606</v>
          </cell>
          <cell r="C16" t="str">
            <v>Good Morning,
My name is Chad Serpa and I am conducting research on the breakdown of personal/household income levels in Mexico. I am wondering, if you know the statistics of income levels of the population (in numbers), for the most recent year. For instance, how many people earn above or below a certain amount and what income level would be considered low, middle, or upper class? If unsure, where can I be directed in order to find this information. Thank you in advance for your time and support.
Sincerely,
Chad Serpa</v>
          </cell>
          <cell r="D16" t="str">
            <v>Chad Serpa</v>
          </cell>
          <cell r="E16" t="str">
            <v>chadserpa@gmail.com</v>
          </cell>
          <cell r="F16" t="str">
            <v>Banco de México</v>
          </cell>
          <cell r="O16" t="str">
            <v>Entrega por el Sistema de Solicitudes de Acceso a la Información</v>
          </cell>
          <cell r="P16">
            <v>42527</v>
          </cell>
          <cell r="Q16">
            <v>42555</v>
          </cell>
          <cell r="S16" t="str">
            <v>Información pública</v>
          </cell>
          <cell r="T16" t="str">
            <v>Acceso a la información</v>
          </cell>
          <cell r="V16" t="str">
            <v>Please find attached the answer to your enquiry CTC-BM-16364-160606</v>
          </cell>
          <cell r="W16">
            <v>50</v>
          </cell>
          <cell r="X16" t="str">
            <v>NO</v>
          </cell>
          <cell r="Y16" t="str">
            <v>Muñoz Nando Rubén</v>
          </cell>
          <cell r="Z16" t="str">
            <v>Concluido</v>
          </cell>
          <cell r="AA16">
            <v>42527</v>
          </cell>
          <cell r="AB16">
            <v>42535</v>
          </cell>
        </row>
        <row r="17">
          <cell r="B17">
            <v>6110000005316</v>
          </cell>
          <cell r="C17" t="str">
            <v xml:space="preserve">monto de la deuda externa
</v>
          </cell>
          <cell r="D17" t="str">
            <v>CYNTHIA ELIZABETH VELAZQUEZ HEREDIA</v>
          </cell>
          <cell r="E17" t="str">
            <v>TransparenciaBM@outlook.com</v>
          </cell>
          <cell r="F17" t="str">
            <v>Banco de México</v>
          </cell>
          <cell r="H17" t="str">
            <v>AMATISTA 56</v>
          </cell>
          <cell r="I17" t="str">
            <v>Puerta de La Laguna</v>
          </cell>
          <cell r="J17" t="str">
            <v>TEPIC</v>
          </cell>
          <cell r="K17" t="str">
            <v>Nayarit</v>
          </cell>
          <cell r="L17">
            <v>63039</v>
          </cell>
          <cell r="M17" t="str">
            <v>México</v>
          </cell>
          <cell r="N17" t="str">
            <v xml:space="preserve">Correo electrónico: cynthiavelher27@gmail.com </v>
          </cell>
          <cell r="O17" t="str">
            <v>Correo electrónico</v>
          </cell>
          <cell r="P17">
            <v>42527</v>
          </cell>
          <cell r="Q17">
            <v>42556</v>
          </cell>
          <cell r="S17" t="str">
            <v>Información pública</v>
          </cell>
          <cell r="T17" t="str">
            <v>Deuda pública</v>
          </cell>
          <cell r="V17" t="str">
            <v>Se adjunta respuesta a su solicitud 6110000005316.</v>
          </cell>
          <cell r="W17">
            <v>60</v>
          </cell>
          <cell r="X17" t="str">
            <v>NO</v>
          </cell>
          <cell r="Y17" t="str">
            <v>Ríos Peraza Gladys Adriana</v>
          </cell>
          <cell r="Z17" t="str">
            <v>Concluido</v>
          </cell>
          <cell r="AA17">
            <v>42527</v>
          </cell>
          <cell r="AB17">
            <v>42530</v>
          </cell>
        </row>
        <row r="18">
          <cell r="B18" t="str">
            <v>CTC-BM-16366-160606</v>
          </cell>
          <cell r="C18" t="str">
            <v>Require email contact in New Accounts Dept.
RE: My Acct. # ABR00055-99636233
I wish to place a Password of SpiderGraph on the account to avoid Escrow Client of completing their Timeshare Scam and hiding all my money!
Please contact me at GregLChest@aol.com ASAP!</v>
          </cell>
          <cell r="D18" t="str">
            <v>Gregory L. Chester</v>
          </cell>
          <cell r="E18" t="str">
            <v>GregLChest@aol.com</v>
          </cell>
          <cell r="F18" t="str">
            <v>Banco de México</v>
          </cell>
          <cell r="O18" t="str">
            <v>Entrega por el Sistema de Solicitudes de Acceso a la Información</v>
          </cell>
          <cell r="P18">
            <v>42527</v>
          </cell>
          <cell r="Q18">
            <v>42555</v>
          </cell>
          <cell r="S18" t="str">
            <v>Información pública</v>
          </cell>
          <cell r="T18" t="str">
            <v>Control de legalidad</v>
          </cell>
          <cell r="V18" t="str">
            <v>You will find the answer to you enquiry CTC-BM-16366-160606 attached.</v>
          </cell>
          <cell r="W18">
            <v>25</v>
          </cell>
          <cell r="X18" t="str">
            <v>NO</v>
          </cell>
          <cell r="Y18" t="str">
            <v>Casillas Trejo Elizabeth</v>
          </cell>
          <cell r="Z18" t="str">
            <v>Concluido</v>
          </cell>
          <cell r="AA18">
            <v>42527</v>
          </cell>
          <cell r="AB18">
            <v>42530</v>
          </cell>
        </row>
        <row r="19">
          <cell r="B19" t="str">
            <v>CTC-BM-16368-160606</v>
          </cell>
          <cell r="C19" t="str">
            <v>Buen dia.
Quisiera saber cuales son los requisitos para registrar y comenzar a operar un nuevo banco en Mexico.
Gracias</v>
          </cell>
          <cell r="D19" t="str">
            <v>Jose Luis Garza Suarez</v>
          </cell>
          <cell r="E19" t="str">
            <v>garzajls@gmail.com</v>
          </cell>
          <cell r="F19" t="str">
            <v>Banco de México</v>
          </cell>
          <cell r="M19" t="str">
            <v>México</v>
          </cell>
          <cell r="O19" t="str">
            <v>Entrega por el Sistema de Solicitudes de Acceso a la Información</v>
          </cell>
          <cell r="P19">
            <v>42527</v>
          </cell>
          <cell r="Q19">
            <v>42555</v>
          </cell>
          <cell r="S19" t="str">
            <v>Información pública</v>
          </cell>
          <cell r="T19" t="str">
            <v>Control de legalidad</v>
          </cell>
          <cell r="V19" t="str">
            <v>La respuesta a su solicitud CTC-BM-16368-160606 se encuentra en el archivo adjunto.</v>
          </cell>
          <cell r="W19">
            <v>40</v>
          </cell>
          <cell r="X19" t="str">
            <v>NO</v>
          </cell>
          <cell r="Y19" t="str">
            <v>Ríos Peraza Gladys Adriana</v>
          </cell>
          <cell r="Z19" t="str">
            <v>Concluido</v>
          </cell>
          <cell r="AA19">
            <v>42527</v>
          </cell>
          <cell r="AB19">
            <v>42535</v>
          </cell>
        </row>
        <row r="20">
          <cell r="B20" t="str">
            <v>CTC-BM-16372-160606</v>
          </cell>
          <cell r="C20" t="str">
            <v>a quien corresponda 
de la manera mas amable les pido puedan indicarme como se encuentran registrados mis datos con ustedes.
sobre todo en la parte de mi RFC y mi nombre, ya que el día 02/06/16 hice un spei de mi banco inbursa con  cuenta 10016883803 y profuturo con clabe interbancaria 620180000000000151 y referencia  160602  la clave de rastreo que arrojo es 036 ofic0206201620647633. y al momento de autenticar me dicen que mis datos no coinciden. sin mas de momento quedo de ustedes 6182196444 reb_hdzz@hotmail.com</v>
          </cell>
          <cell r="D20" t="str">
            <v>maria trinidad garcia avila</v>
          </cell>
          <cell r="E20" t="str">
            <v>reb_hdzz@hotmail.com</v>
          </cell>
          <cell r="F20" t="str">
            <v>Banco de México</v>
          </cell>
          <cell r="O20" t="str">
            <v>Entrega por el Sistema de Solicitudes de Acceso a la Información</v>
          </cell>
          <cell r="P20">
            <v>42527</v>
          </cell>
          <cell r="Q20">
            <v>42555</v>
          </cell>
          <cell r="S20" t="str">
            <v>Información pública</v>
          </cell>
          <cell r="T20" t="str">
            <v>Sistemas electrónicos de pago</v>
          </cell>
          <cell r="V20" t="str">
            <v>Se anexa respuesta CTC-BM-16372-160606</v>
          </cell>
          <cell r="W20">
            <v>50</v>
          </cell>
          <cell r="X20" t="str">
            <v>NO</v>
          </cell>
          <cell r="Y20" t="str">
            <v>Muñoz Nando Rubén</v>
          </cell>
          <cell r="Z20" t="str">
            <v>Concluido</v>
          </cell>
          <cell r="AA20">
            <v>42527</v>
          </cell>
          <cell r="AB20">
            <v>42530</v>
          </cell>
        </row>
        <row r="21">
          <cell r="B21" t="str">
            <v>CTC-BM-16378-160606</v>
          </cell>
          <cell r="C21" t="str">
            <v>Reciba un cordial saludo y los mejores deseos y bendiciones.
El Voluntariado del Colegio Cristóbal Colón tiene por objetivo ofrecer  ayudar a los más necesitados a mejorar su calidad de vida. Es un proyecto de servicio altruista para ayudar a la superación, material, personal y educativa de niños y/o comunidades con escasez de recursos, protegiendo sus derechos básicos y fomentando su desarrollo auto-sustentable. 
Los voluntarios inician su labor social en comunidades mexicanas y posteriormente en el extranjero.
En especial, se ha estado trabajando con la población de Haití (afectada por los desastres naturales: terremoto y huracanes), a través de los Centros Educativos animados por los Hermanos de la Salle, en las localidades de Puerto Príncipe (campamentos de damnificados del terremoto), Puerto de Paz (orfanatorio para niños víctimas por el terremoto y niños en situación vulnerable) y la Isla Tortuga (poblaciones marginadas y viviendo en condiciones extremas). 
La experiencia de este verano será en Haití del 11 al 25 de julio del 2016.
La participación de un voluntario  cuesta $2,500 USD, que cubren los gastos del proyecto. 
Puede sumarse a esta causa aportando un donativo deducible de impuestos. 
Agradezco su atención y cuanto esté en sus manos para compartir una parte de la vida con los menos favorecidos a través de los voluntarios (alumnos y profesores) del Colegio Cristóbal Colón.
Fraternalmente 
Erika L. Álvarez Macías 
Coordinadora del Voluntariado Del Colegio Cristóbal Colón</v>
          </cell>
          <cell r="D21" t="str">
            <v>ERIKA LILIANA</v>
          </cell>
          <cell r="E21" t="str">
            <v>ealvarez@ccc.edu.mx</v>
          </cell>
          <cell r="F21" t="str">
            <v>Banco de México</v>
          </cell>
          <cell r="M21" t="str">
            <v>México</v>
          </cell>
          <cell r="O21" t="str">
            <v>Entrega por el Sistema de Solicitudes de Acceso a la Información</v>
          </cell>
          <cell r="P21">
            <v>42527</v>
          </cell>
          <cell r="Q21">
            <v>42555</v>
          </cell>
          <cell r="S21" t="str">
            <v>Información pública</v>
          </cell>
          <cell r="T21" t="str">
            <v>Adquisiciones</v>
          </cell>
          <cell r="V21" t="str">
            <v>La respuesta a su solicitud con folio CTC-BM-16378-160606 la encontrará en el archivo adjunto.</v>
          </cell>
          <cell r="W21">
            <v>20</v>
          </cell>
          <cell r="X21" t="str">
            <v>NO</v>
          </cell>
          <cell r="Y21" t="str">
            <v>Casillas Trejo Elizabeth</v>
          </cell>
          <cell r="Z21" t="str">
            <v>Concluido</v>
          </cell>
          <cell r="AA21">
            <v>42527</v>
          </cell>
          <cell r="AB21">
            <v>42534</v>
          </cell>
        </row>
        <row r="22">
          <cell r="B22">
            <v>6110000005416</v>
          </cell>
          <cell r="C22" t="str">
            <v xml:space="preserve">¿Cuál es la misión del Banco de México?
</v>
          </cell>
          <cell r="D22" t="str">
            <v>CONDESA BARRIOS</v>
          </cell>
          <cell r="E22" t="str">
            <v>TransparenciaBM@outlook.com</v>
          </cell>
          <cell r="F22" t="str">
            <v>Banco de México</v>
          </cell>
          <cell r="H22" t="str">
            <v>SIN CALLE</v>
          </cell>
          <cell r="I22" t="str">
            <v>Centro (área 1)</v>
          </cell>
          <cell r="J22" t="str">
            <v>CUAUHTEMOC</v>
          </cell>
          <cell r="K22" t="str">
            <v>Distrito Federal</v>
          </cell>
          <cell r="L22">
            <v>6000</v>
          </cell>
          <cell r="M22" t="str">
            <v>México</v>
          </cell>
          <cell r="N22" t="str">
            <v xml:space="preserve">Correo electrónico: condesa0203@outlook.com </v>
          </cell>
          <cell r="O22" t="str">
            <v>Correo electrónico</v>
          </cell>
          <cell r="P22">
            <v>42527</v>
          </cell>
          <cell r="Q22">
            <v>42556</v>
          </cell>
          <cell r="S22" t="str">
            <v>Información pública</v>
          </cell>
          <cell r="T22" t="str">
            <v>Organización</v>
          </cell>
          <cell r="V22" t="str">
            <v>Se anexa respuesta a su solicitud  6110000005416.</v>
          </cell>
          <cell r="W22">
            <v>45</v>
          </cell>
          <cell r="X22" t="str">
            <v>NO</v>
          </cell>
          <cell r="Y22" t="str">
            <v>Ríos Peraza Gladys Adriana</v>
          </cell>
          <cell r="Z22" t="str">
            <v>Concluido</v>
          </cell>
          <cell r="AA22">
            <v>42527</v>
          </cell>
          <cell r="AB22">
            <v>42530</v>
          </cell>
        </row>
        <row r="23">
          <cell r="B23" t="str">
            <v>CTC-BM-16411-160607</v>
          </cell>
          <cell r="C23" t="str">
            <v>Seems that wherever the oil price is, AND no matter whether fed is raising interest rates or not, the only currency that remains shorted and is continuing on the way down is peso, despite other currencies including TRY, ZAR, Ruble  are recovering. The central bank has been unable to fend of speculators who shorted the currency and used it as a funding currency for anything. Have you done enough?</v>
          </cell>
          <cell r="D23" t="str">
            <v>Dave choy</v>
          </cell>
          <cell r="E23" t="str">
            <v>Davidchoy28@yahoo.com</v>
          </cell>
          <cell r="F23" t="str">
            <v>Banco de México</v>
          </cell>
          <cell r="O23" t="str">
            <v>Entrega por el Sistema de Solicitudes de Acceso a la Información</v>
          </cell>
          <cell r="P23">
            <v>42528</v>
          </cell>
          <cell r="Q23">
            <v>42556</v>
          </cell>
          <cell r="S23" t="str">
            <v>Información pública</v>
          </cell>
          <cell r="T23" t="str">
            <v>Tipos de cambio</v>
          </cell>
          <cell r="V23" t="str">
            <v>Please find attached the answer to your enquiry CTC-BM-16411-160607.</v>
          </cell>
          <cell r="W23">
            <v>60</v>
          </cell>
          <cell r="X23" t="str">
            <v>NO</v>
          </cell>
          <cell r="Y23" t="str">
            <v>Ríos Peraza Gladys Adriana</v>
          </cell>
          <cell r="Z23" t="str">
            <v>Concluido</v>
          </cell>
          <cell r="AA23">
            <v>42528</v>
          </cell>
          <cell r="AB23">
            <v>42530</v>
          </cell>
        </row>
        <row r="24">
          <cell r="B24" t="str">
            <v>CTC-BM-16412-160607</v>
          </cell>
          <cell r="C24" t="str">
            <v>Hi, I have a question about retail payments statistics. For Operations in POS, is Operations in POS from ecommerce data included in the overall Operations in POS data? Or does operations in POS data excludes ecommerce?</v>
          </cell>
          <cell r="D24" t="str">
            <v>rajeena brar</v>
          </cell>
          <cell r="E24" t="str">
            <v>rajeena.brar@elavon.com</v>
          </cell>
          <cell r="F24" t="str">
            <v>Banco de México</v>
          </cell>
          <cell r="M24" t="str">
            <v>Reino Unido</v>
          </cell>
          <cell r="O24" t="str">
            <v>Entrega por el Sistema de Solicitudes de Acceso a la Información</v>
          </cell>
          <cell r="P24">
            <v>42528</v>
          </cell>
          <cell r="Q24">
            <v>42556</v>
          </cell>
          <cell r="S24" t="str">
            <v>Información pública</v>
          </cell>
          <cell r="T24" t="str">
            <v>Cajeros, tarjetas y operaciones relativas</v>
          </cell>
          <cell r="V24" t="str">
            <v>La respuesta a su consulta con folio CTC-BM-16412-160607 la encontrará en el archivo adjunto.</v>
          </cell>
          <cell r="W24">
            <v>60</v>
          </cell>
          <cell r="X24" t="str">
            <v>NO</v>
          </cell>
          <cell r="Y24" t="str">
            <v>Casillas Trejo Elizabeth</v>
          </cell>
          <cell r="Z24" t="str">
            <v>Concluido</v>
          </cell>
          <cell r="AA24">
            <v>42528</v>
          </cell>
          <cell r="AB24">
            <v>42535</v>
          </cell>
        </row>
        <row r="25">
          <cell r="B25" t="str">
            <v>CTC-BM-16414-160607</v>
          </cell>
          <cell r="C25" t="str">
            <v>Hola, enviado la solicitud abajo, pero dice que está unida a responder, pero no puedo acceder, sigo de nuevo para el análisis de los Lores. Necesito una respuesta:
Mi nombre es Ricardo, soy de Brasil y la eliminación de algunos de los títulos que tuvieron en una deuda. Me pregunto si dichos títulos tienen algún valor comercial. Aprendí que son valores de alto patrimonio. Debajo del nombre de la misma: 
- Black Eagle 1843 - Série 1510 e 1535 
- Silver Box 1923 - Série B00092601D 
- Petchili - Ano 1913 
Si tienen algún valor comercial, estoy abierto a las negociaciones. Si no hay interés por parte de ustedes me podría dirigir a alguien? 
gracias</v>
          </cell>
          <cell r="D25" t="str">
            <v>Ricardo Ivanildo Costa dos Prazeres</v>
          </cell>
          <cell r="E25" t="str">
            <v>ricardoicprazeres@gmail.com</v>
          </cell>
          <cell r="F25" t="str">
            <v>Banco de México</v>
          </cell>
          <cell r="M25" t="str">
            <v>Brasil</v>
          </cell>
          <cell r="O25" t="str">
            <v>Entrega por el Sistema de Solicitudes de Acceso a la Información</v>
          </cell>
          <cell r="P25">
            <v>42528</v>
          </cell>
          <cell r="Q25">
            <v>42556</v>
          </cell>
          <cell r="S25" t="str">
            <v>Información pública</v>
          </cell>
          <cell r="T25" t="str">
            <v>Control de legalidad</v>
          </cell>
          <cell r="V25" t="str">
            <v>Se anexa respuesta CTC-BM-16414-160607</v>
          </cell>
          <cell r="W25">
            <v>30</v>
          </cell>
          <cell r="X25" t="str">
            <v>NO</v>
          </cell>
          <cell r="Y25" t="str">
            <v>Muñoz Nando Rubén</v>
          </cell>
          <cell r="Z25" t="str">
            <v>Concluido</v>
          </cell>
          <cell r="AA25">
            <v>42528</v>
          </cell>
          <cell r="AB25">
            <v>42529</v>
          </cell>
        </row>
        <row r="26">
          <cell r="B26" t="str">
            <v>CTC-BM-16421-160608</v>
          </cell>
          <cell r="C26" t="str">
            <v>Buen día, 
Por medio de la presente solicito poder comunicarme con un funcionario del Banco de México que se encargue de procesar los datos de las operaciones de compra-venta de títulos de deuda pública y otros títulos de renta fija en el mercado de valores.
Mi solicitud se refiere a la clasificación de los volúmenes de las operaciones en títulos de renta fija realizadas en el mercado de valores. Actualmente, el archivo publicado por Banxico separa estos volúmenes en: valores gubernamentales, BPAS, títulos bancarios y otros títulos.
Solicito, si es posible, obtener los volúmenes totales transados en títulos de renta fija con una nueva clasificación: títulos locales de origen privado, títulos locales de origen público y títulos extranjeros.
La consulta con el funcionario se debe a un trabajo de investigación que se está realizando con el Banco Interamericano de Desarrollo (BID).</v>
          </cell>
          <cell r="D26" t="str">
            <v>Diego Auvert</v>
          </cell>
          <cell r="E26" t="str">
            <v>dauvert@fedesarrollo.org.co</v>
          </cell>
          <cell r="F26" t="str">
            <v>Banco de México</v>
          </cell>
          <cell r="M26" t="str">
            <v>Colombia</v>
          </cell>
          <cell r="O26" t="str">
            <v>Entrega por el Sistema de Solicitudes de Acceso a la Información</v>
          </cell>
          <cell r="P26">
            <v>42529</v>
          </cell>
          <cell r="Q26">
            <v>42557</v>
          </cell>
          <cell r="S26" t="str">
            <v>Información pública</v>
          </cell>
          <cell r="T26" t="str">
            <v>Tenencia y posición en títulos de deuda</v>
          </cell>
          <cell r="V26" t="str">
            <v>La respuesta a su solicitud CTC-BM-16421-160608 se encuentra en el archivo adjunto.</v>
          </cell>
          <cell r="W26">
            <v>40</v>
          </cell>
          <cell r="X26" t="str">
            <v>NO</v>
          </cell>
          <cell r="Y26" t="str">
            <v>Ríos Peraza Gladys Adriana</v>
          </cell>
          <cell r="Z26" t="str">
            <v>Concluido</v>
          </cell>
          <cell r="AA26">
            <v>42529</v>
          </cell>
          <cell r="AB26">
            <v>42534</v>
          </cell>
        </row>
        <row r="27">
          <cell r="B27" t="str">
            <v>CTC-BM-16422-160608</v>
          </cell>
          <cell r="C27" t="str">
            <v>Buen día, requiero el domicilio del Banco de Mexico para dirigir una correspondencia que el Juez Civil acordó enviar a esa institución para la localización de una cuenta bancaria.</v>
          </cell>
          <cell r="D27" t="str">
            <v>ALMA LAURA MAGAÑA ARIAS</v>
          </cell>
          <cell r="E27" t="str">
            <v>almamatylde@gmail.com</v>
          </cell>
          <cell r="F27" t="str">
            <v>Banco de México</v>
          </cell>
          <cell r="O27" t="str">
            <v>Entrega por el Sistema de Solicitudes de Acceso a la Información</v>
          </cell>
          <cell r="P27">
            <v>42529</v>
          </cell>
          <cell r="Q27">
            <v>42557</v>
          </cell>
          <cell r="S27" t="str">
            <v>Información pública</v>
          </cell>
          <cell r="T27" t="str">
            <v>Control de legalidad</v>
          </cell>
          <cell r="V27" t="str">
            <v>La respuesta a su solicitud con folio CTC-BM-16422-160608 la encontrará en el archivo adjunto.</v>
          </cell>
          <cell r="W27">
            <v>25</v>
          </cell>
          <cell r="X27" t="str">
            <v>NO</v>
          </cell>
          <cell r="Y27" t="str">
            <v>Casillas Trejo Elizabeth</v>
          </cell>
          <cell r="Z27" t="str">
            <v>Concluido</v>
          </cell>
          <cell r="AA27">
            <v>42529</v>
          </cell>
          <cell r="AB27">
            <v>42531</v>
          </cell>
        </row>
        <row r="28">
          <cell r="B28">
            <v>6110000005516</v>
          </cell>
          <cell r="C28" t="str">
            <v>Solicito informen si tienen registros actuales o hasta 1980 relativos a la entidad denominada "CREDITO COMERCIAL, S.A."</v>
          </cell>
          <cell r="D28" t="str">
            <v>LUIS PRENDES PRENDES</v>
          </cell>
          <cell r="E28" t="str">
            <v>TransparenciaBM@outlook.com</v>
          </cell>
          <cell r="F28" t="str">
            <v>Banco de México</v>
          </cell>
          <cell r="H28" t="str">
            <v>SENECA</v>
          </cell>
          <cell r="I28" t="str">
            <v>Polanco V Sección</v>
          </cell>
          <cell r="J28" t="str">
            <v>MIGUEL HIDALGO</v>
          </cell>
          <cell r="K28" t="str">
            <v>Distrito Federal</v>
          </cell>
          <cell r="L28">
            <v>11560</v>
          </cell>
          <cell r="M28" t="str">
            <v>México</v>
          </cell>
          <cell r="N28" t="str">
            <v>CORREO ELECTRÓNICO:
lvp@veraabogados.com.mx</v>
          </cell>
          <cell r="O28" t="str">
            <v>Correo electrónico</v>
          </cell>
          <cell r="P28">
            <v>42529</v>
          </cell>
          <cell r="Q28">
            <v>42558</v>
          </cell>
          <cell r="S28" t="str">
            <v>Información pública</v>
          </cell>
          <cell r="T28" t="str">
            <v>Control de legalidad</v>
          </cell>
          <cell r="V28" t="str">
            <v>La respuesta a su solicitud con folio 6110000005516 la encontrará en el archivo adjunto.</v>
          </cell>
          <cell r="W28">
            <v>15</v>
          </cell>
          <cell r="X28" t="str">
            <v>NO</v>
          </cell>
          <cell r="Y28" t="str">
            <v>Casillas Trejo Elizabeth</v>
          </cell>
          <cell r="Z28" t="str">
            <v>Concluido</v>
          </cell>
          <cell r="AA28">
            <v>42529</v>
          </cell>
          <cell r="AB28">
            <v>42534</v>
          </cell>
        </row>
        <row r="29">
          <cell r="B29">
            <v>6110000005616</v>
          </cell>
          <cell r="C29" t="str">
            <v>Actividades principales de esta dependencia</v>
          </cell>
          <cell r="D29" t="str">
            <v>CYNTHIA MORAN RODRIGUEZ</v>
          </cell>
          <cell r="E29" t="str">
            <v>TransparenciaBM@outlook.com</v>
          </cell>
          <cell r="F29" t="str">
            <v>Banco de México</v>
          </cell>
          <cell r="H29" t="str">
            <v>AV MORELOS</v>
          </cell>
          <cell r="I29" t="str">
            <v>Magdalena Mixiuhca</v>
          </cell>
          <cell r="J29" t="str">
            <v>VENUSTIANO CARRANZA</v>
          </cell>
          <cell r="K29" t="str">
            <v>Distrito Federal</v>
          </cell>
          <cell r="L29">
            <v>15850</v>
          </cell>
          <cell r="M29" t="str">
            <v>México</v>
          </cell>
          <cell r="N29" t="str">
            <v>CORREO ELECTRÓNICO:
cynfaish@hotmail.com</v>
          </cell>
          <cell r="O29" t="str">
            <v>Correo electrónico</v>
          </cell>
          <cell r="P29">
            <v>42529</v>
          </cell>
          <cell r="Q29">
            <v>42558</v>
          </cell>
          <cell r="S29" t="str">
            <v>Información pública</v>
          </cell>
          <cell r="T29" t="str">
            <v>Acceso a la información</v>
          </cell>
          <cell r="V29" t="str">
            <v>Se anexa respuesta 6110000005616</v>
          </cell>
          <cell r="W29">
            <v>55</v>
          </cell>
          <cell r="X29" t="str">
            <v>NO</v>
          </cell>
          <cell r="Y29" t="str">
            <v>Muñoz Nando Rubén</v>
          </cell>
          <cell r="Z29" t="str">
            <v>Concluido</v>
          </cell>
          <cell r="AA29">
            <v>42529</v>
          </cell>
          <cell r="AB29">
            <v>42530</v>
          </cell>
        </row>
        <row r="30">
          <cell r="B30" t="str">
            <v>CTC-BM-16423-160608</v>
          </cell>
          <cell r="C30" t="str">
            <v>Buenas tardes,
Dentro de su página de internet tienen una sección llamada Indicadores básicos de tarjetas de crédito; sin embargo, la última fecha disponible de estos reportes es Junio del 2015. Mi pregunta es si ya no se van a generar estos reportes o bien, cuándo publicarán algunos más recientes.
Gracias y saludos.</v>
          </cell>
          <cell r="D30" t="str">
            <v>Alejandra Alvarez Audirac</v>
          </cell>
          <cell r="E30" t="str">
            <v>alejandra.alvarezaudirac@banamex.com</v>
          </cell>
          <cell r="F30" t="str">
            <v>Banco de México</v>
          </cell>
          <cell r="M30" t="str">
            <v>México</v>
          </cell>
          <cell r="O30" t="str">
            <v>Entrega por el Sistema de Solicitudes de Acceso a la Información</v>
          </cell>
          <cell r="P30">
            <v>42529</v>
          </cell>
          <cell r="Q30">
            <v>42557</v>
          </cell>
          <cell r="S30" t="str">
            <v>Información pública</v>
          </cell>
          <cell r="T30" t="str">
            <v>Tarjeta de crédito</v>
          </cell>
          <cell r="V30" t="str">
            <v>Se anexa respuesta CTC-BM-16423-160608</v>
          </cell>
          <cell r="W30">
            <v>50</v>
          </cell>
          <cell r="X30" t="str">
            <v>NO</v>
          </cell>
          <cell r="Y30" t="str">
            <v>Muñoz Nando Rubén</v>
          </cell>
          <cell r="Z30" t="str">
            <v>Concluido</v>
          </cell>
          <cell r="AA30">
            <v>42529</v>
          </cell>
          <cell r="AB30">
            <v>42530</v>
          </cell>
        </row>
        <row r="31">
          <cell r="B31" t="str">
            <v>CTC-BM-16424-160608</v>
          </cell>
          <cell r="C31" t="str">
            <v>PODRIAN DE FAVOR ENVIARME EL CEP DE LA SEL TRANFERENCIA DE DINERO RECIBIDA EL DIA 23 DE FEBRERO DE 2015 CON CLAVE DE RASTREO: VOS-05001502230000002111 INSTRUYE TDOMCATTTOR SIN INFORM BBVA BANCOMER, DEPOSITO REALIZADO A LA CUENTA:044680035047018286 EN MONEDA NACIONAL DEL BANCO SCOTIABANK. EL ESTADO DE CUENTA TIENE COMO ORIGE:7001XX71  REFERENCIA 1 EL IMPORTE FUE DE $ 349,757.28 
QUEDO EN ESPERA DE SU FAVORABLE Y PRONTA RESPUESTA.
ATENTAMENTE
DORIA SANCHEZ</v>
          </cell>
          <cell r="D31" t="str">
            <v>DORIA SANCHEZ</v>
          </cell>
          <cell r="E31" t="str">
            <v>dsanchez@metelixproducts.com</v>
          </cell>
          <cell r="F31" t="str">
            <v>Banco de México</v>
          </cell>
          <cell r="M31" t="str">
            <v>México</v>
          </cell>
          <cell r="O31" t="str">
            <v>Entrega por el Sistema de Solicitudes de Acceso a la Información</v>
          </cell>
          <cell r="P31">
            <v>42529</v>
          </cell>
          <cell r="Q31">
            <v>42557</v>
          </cell>
          <cell r="S31" t="str">
            <v>Información pública</v>
          </cell>
          <cell r="T31" t="str">
            <v>SPEI</v>
          </cell>
          <cell r="V31" t="str">
            <v>La respuesta a su solicitud CTC-BM-16424-160608 se encuentra en el archivo adjunto.</v>
          </cell>
          <cell r="W31">
            <v>40</v>
          </cell>
          <cell r="X31" t="str">
            <v>NO</v>
          </cell>
          <cell r="Y31" t="str">
            <v>Ríos Peraza Gladys Adriana</v>
          </cell>
          <cell r="Z31" t="str">
            <v>Concluido</v>
          </cell>
          <cell r="AA31">
            <v>42529</v>
          </cell>
          <cell r="AB31">
            <v>42535</v>
          </cell>
        </row>
        <row r="32">
          <cell r="B32" t="str">
            <v>CTC-BM-16425-160608</v>
          </cell>
          <cell r="C32" t="str">
            <v>ID CTC-BM-16366-160606,  Enquiry Follow-up
TIME IS OF THE ESSENCE! I must contact the New Accounts Manager to place a Password on my Acct.#ABR00055-99636233, before the co-client, Metropolitan Escrow (the Scammer), takes my money out of the Account! Please contact me back ASAP!</v>
          </cell>
          <cell r="D32" t="str">
            <v>Gregory L. Chester</v>
          </cell>
          <cell r="E32" t="str">
            <v>GregLChest@aol.com</v>
          </cell>
          <cell r="F32" t="str">
            <v>Banco de México</v>
          </cell>
          <cell r="O32" t="str">
            <v>Entrega por el Sistema de Solicitudes de Acceso a la Información</v>
          </cell>
          <cell r="P32">
            <v>42529</v>
          </cell>
          <cell r="Q32">
            <v>42557</v>
          </cell>
          <cell r="S32" t="str">
            <v>Información pública</v>
          </cell>
          <cell r="T32" t="str">
            <v>Control de legalidad</v>
          </cell>
          <cell r="V32" t="str">
            <v>You will find the answer to your enquiry CTC-BM-16425-160608 attached.</v>
          </cell>
          <cell r="W32">
            <v>10</v>
          </cell>
          <cell r="X32" t="str">
            <v>NO</v>
          </cell>
          <cell r="Y32" t="str">
            <v>Casillas Trejo Elizabeth</v>
          </cell>
          <cell r="Z32" t="str">
            <v>Concluido</v>
          </cell>
          <cell r="AA32">
            <v>42529</v>
          </cell>
          <cell r="AB32">
            <v>42530</v>
          </cell>
        </row>
        <row r="33">
          <cell r="B33" t="str">
            <v>CTC-BM-16427-160608</v>
          </cell>
          <cell r="C33" t="str">
            <v>¿Tienen algún curso presencial que se pueda tomar para poder entender más a fondo el tema del SPID?</v>
          </cell>
          <cell r="D33" t="str">
            <v>Belen Degante</v>
          </cell>
          <cell r="E33" t="str">
            <v>bdegantetovar@gmail.com</v>
          </cell>
          <cell r="F33" t="str">
            <v>Banco de México</v>
          </cell>
          <cell r="M33" t="str">
            <v>México</v>
          </cell>
          <cell r="O33" t="str">
            <v>Entrega por el Sistema de Solicitudes de Acceso a la Información</v>
          </cell>
          <cell r="P33">
            <v>42529</v>
          </cell>
          <cell r="Q33">
            <v>42557</v>
          </cell>
          <cell r="S33" t="str">
            <v>Información pública</v>
          </cell>
          <cell r="T33" t="str">
            <v>Sistemas electrónicos de pago</v>
          </cell>
          <cell r="V33" t="str">
            <v>Se anexa respuesta CTC-BM-16427-160608</v>
          </cell>
          <cell r="W33">
            <v>50</v>
          </cell>
          <cell r="X33" t="str">
            <v>NO</v>
          </cell>
          <cell r="Y33" t="str">
            <v>Muñoz Nando Rubén</v>
          </cell>
          <cell r="Z33" t="str">
            <v>Concluido</v>
          </cell>
          <cell r="AA33">
            <v>42529</v>
          </cell>
          <cell r="AB33">
            <v>42531</v>
          </cell>
        </row>
        <row r="34">
          <cell r="B34" t="str">
            <v>CTC-BM-16431-160609</v>
          </cell>
          <cell r="C34" t="str">
            <v>He recibido una respuesta de usted, pero no era muy clara. Quiero saber el título de que se trate Negro Águila 1843, los números 1510 y 1535. Podrían ayudarme. Necesito una respuesta más concreta.
gracias</v>
          </cell>
          <cell r="D34" t="str">
            <v>Ricardo Ivanildo Costa dos Prazeres</v>
          </cell>
          <cell r="E34" t="str">
            <v>ricardoicprazeres@gmail.com</v>
          </cell>
          <cell r="F34" t="str">
            <v>Banco de México</v>
          </cell>
          <cell r="M34" t="str">
            <v>Brasil</v>
          </cell>
          <cell r="O34" t="str">
            <v>Entrega por el Sistema de Solicitudes de Acceso a la Información</v>
          </cell>
          <cell r="P34">
            <v>42530</v>
          </cell>
          <cell r="Q34">
            <v>42558</v>
          </cell>
          <cell r="S34" t="str">
            <v>Información pública</v>
          </cell>
          <cell r="T34" t="str">
            <v>Control de legalidad</v>
          </cell>
          <cell r="V34" t="str">
            <v>Anexo respuesta CTC-BM-16431-160609</v>
          </cell>
          <cell r="W34">
            <v>60</v>
          </cell>
          <cell r="X34" t="str">
            <v>NO</v>
          </cell>
          <cell r="Y34" t="str">
            <v>Muñoz Nando Rubén</v>
          </cell>
          <cell r="Z34" t="str">
            <v>Concluido</v>
          </cell>
          <cell r="AA34">
            <v>42530</v>
          </cell>
          <cell r="AB34">
            <v>42535</v>
          </cell>
        </row>
        <row r="35">
          <cell r="B35">
            <v>6110000005716</v>
          </cell>
          <cell r="C35" t="str">
            <v>Requiero conocer dónde se ubicará la nueva sede del Banco de México y cuál es la inversión o gasto que se realizará.</v>
          </cell>
          <cell r="D35" t="str">
            <v>MÓNICA VILLANUEVA GUERRERO</v>
          </cell>
          <cell r="E35" t="str">
            <v>TransparenciaBM@outlook.com</v>
          </cell>
          <cell r="F35" t="str">
            <v>Banco de México</v>
          </cell>
          <cell r="H35" t="str">
            <v>PEDRO BARANDA</v>
          </cell>
          <cell r="I35" t="str">
            <v>Tabacalera</v>
          </cell>
          <cell r="J35" t="str">
            <v>CUAUHTEMOC</v>
          </cell>
          <cell r="K35" t="str">
            <v>Distrito Federal</v>
          </cell>
          <cell r="L35">
            <v>6030</v>
          </cell>
          <cell r="M35" t="str">
            <v>México</v>
          </cell>
          <cell r="N35" t="str">
            <v>Correo electrónico: monivillag@gmail.com</v>
          </cell>
          <cell r="O35" t="str">
            <v>Correo electrónico</v>
          </cell>
          <cell r="P35">
            <v>42530</v>
          </cell>
          <cell r="Q35">
            <v>42559</v>
          </cell>
          <cell r="S35" t="str">
            <v>Información pública</v>
          </cell>
          <cell r="T35" t="str">
            <v>Administración de bienes inmuebles</v>
          </cell>
          <cell r="V35" t="str">
            <v>La respuesta a su solicitud 6110000005716 se encuentra en el archivo adjunto.</v>
          </cell>
          <cell r="W35">
            <v>60</v>
          </cell>
          <cell r="X35" t="str">
            <v>NO</v>
          </cell>
          <cell r="Y35" t="str">
            <v>Ríos Peraza Gladys Adriana</v>
          </cell>
          <cell r="Z35" t="str">
            <v>Concluido</v>
          </cell>
          <cell r="AA35">
            <v>42530</v>
          </cell>
          <cell r="AB35">
            <v>42542</v>
          </cell>
        </row>
        <row r="36">
          <cell r="B36" t="str">
            <v>CTC-BM-16433-160609</v>
          </cell>
          <cell r="C36" t="str">
            <v>Estimados Representantes de Banxico,
Desde el dia lunes realice una transferencia de fondos desde mi cuenta en Estados Unidos (Banco: Schlumberger Employees Credit Union) a mi cuenta en Mexico (Banco Bancomer).
El dia de hoy visite las sucursales de Bancomer para verificar el estatus de la transferencia y me comentaron que ya el dinero había sido recibido por Banxico, sin embargo, desconocían la razón por la que aun no había sido recibido en la cuenta de Bancomer.
Por esta razón acudo a ustedes con el propósito de verificar el estatus de la transferencia y cuando podre recibir el dinero en mi cuenta de Mexico.
Abajo les dejo los detalles de la transferencia:
Monto: 2,000 USD.
Banco Emisor: Schlumberger Employees Credit Union.
Banco Receptor: BBVA Bancomer.
Wire Tracking Numbers:
20160607B6B7001C00436406071304FT03  
20160607GMQFMP01006415 
Beneficiary Information: 
Ines Magdalena Alfonzo Alfonzo
Cuenta en Bancomer:
007451331177378610
Quedo a la espera de su cordial y amable respuesta,
Gracias,
Saludos,
Ines Alfonzo</v>
          </cell>
          <cell r="D36" t="str">
            <v>Ines Alfonzo</v>
          </cell>
          <cell r="E36" t="str">
            <v>ines_alfonzo@yahoo.com</v>
          </cell>
          <cell r="F36" t="str">
            <v>Banco de México</v>
          </cell>
          <cell r="O36" t="str">
            <v>Entrega por el Sistema de Solicitudes de Acceso a la Información</v>
          </cell>
          <cell r="P36">
            <v>42530</v>
          </cell>
          <cell r="Q36">
            <v>42558</v>
          </cell>
          <cell r="S36" t="str">
            <v>Información pública</v>
          </cell>
          <cell r="T36" t="str">
            <v>Sistemas electrónicos de pago</v>
          </cell>
          <cell r="V36" t="str">
            <v>La respuesta a su solicitud con folio CTC-BM-16433-160609 la encontrará en el archivo adjunto.</v>
          </cell>
          <cell r="W36">
            <v>25</v>
          </cell>
          <cell r="X36" t="str">
            <v>NO</v>
          </cell>
          <cell r="Y36" t="str">
            <v>Casillas Trejo Elizabeth</v>
          </cell>
          <cell r="Z36" t="str">
            <v>Concluido</v>
          </cell>
          <cell r="AA36">
            <v>42530</v>
          </cell>
          <cell r="AB36">
            <v>42535</v>
          </cell>
        </row>
        <row r="37">
          <cell r="B37">
            <v>6110000005816</v>
          </cell>
          <cell r="C37" t="str">
            <v>¿Cuánto le cuesta a México tener las reservas en dolares en el banco de México?</v>
          </cell>
          <cell r="D37" t="str">
            <v>IVONE GARCIA BUENO</v>
          </cell>
          <cell r="E37" t="str">
            <v>TransparenciaBM@outlook.com</v>
          </cell>
          <cell r="F37" t="str">
            <v>Banco de México</v>
          </cell>
          <cell r="H37" t="str">
            <v>HIDALGO</v>
          </cell>
          <cell r="I37" t="str">
            <v>Ajojucar</v>
          </cell>
          <cell r="J37" t="str">
            <v>TEOCALTICHE</v>
          </cell>
          <cell r="K37" t="str">
            <v>Jalisco</v>
          </cell>
          <cell r="L37">
            <v>47227</v>
          </cell>
          <cell r="M37" t="str">
            <v>México</v>
          </cell>
          <cell r="N37" t="str">
            <v>Correo electrónico: evone.garcia@hotmail.com</v>
          </cell>
          <cell r="O37" t="str">
            <v>Correo electrónico</v>
          </cell>
          <cell r="P37">
            <v>42530</v>
          </cell>
          <cell r="Q37">
            <v>42559</v>
          </cell>
          <cell r="S37" t="str">
            <v>Información pública</v>
          </cell>
          <cell r="T37" t="str">
            <v>Determinantes de los flujos de reservas</v>
          </cell>
          <cell r="V37" t="str">
            <v>La respuesta a su solicitud con folio 6110000005816 la encontrará en el archivo adjunto.</v>
          </cell>
          <cell r="W37">
            <v>90</v>
          </cell>
          <cell r="X37" t="str">
            <v>NO</v>
          </cell>
          <cell r="Y37" t="str">
            <v>Casillas Trejo Elizabeth</v>
          </cell>
          <cell r="Z37" t="str">
            <v>Concluido</v>
          </cell>
          <cell r="AA37">
            <v>42530</v>
          </cell>
          <cell r="AB37">
            <v>42543</v>
          </cell>
        </row>
        <row r="38">
          <cell r="B38" t="str">
            <v>CTC-BM-16435-160609</v>
          </cell>
          <cell r="C38" t="str">
            <v>Estimados, tengo una duda para el registro de comisiones Bancarias, mi duda es el monto que registro como comisión es el que debo de cobrar o puede ser mi tope? es decir si registro 5 pesos debo cobrar 5 o puedo cobrar menos de 5</v>
          </cell>
          <cell r="D38" t="str">
            <v>Yanin</v>
          </cell>
          <cell r="E38" t="str">
            <v>ya_ninstar@hotmail.com</v>
          </cell>
          <cell r="F38" t="str">
            <v>Banco de México</v>
          </cell>
          <cell r="M38" t="str">
            <v>México</v>
          </cell>
          <cell r="O38" t="str">
            <v>Entrega por el Sistema de Solicitudes de Acceso a la Información</v>
          </cell>
          <cell r="P38">
            <v>42530</v>
          </cell>
          <cell r="Q38">
            <v>42558</v>
          </cell>
          <cell r="S38" t="str">
            <v>Información pública</v>
          </cell>
          <cell r="T38" t="str">
            <v>Fideicomisos, mandatos y comisiones</v>
          </cell>
          <cell r="V38" t="str">
            <v>La respuesta a su solicitud CTC-BM-16435-160609, se encuentra en el archivo adjunto</v>
          </cell>
          <cell r="W38">
            <v>40</v>
          </cell>
          <cell r="X38" t="str">
            <v>NO</v>
          </cell>
          <cell r="Y38" t="str">
            <v>Ríos Peraza Gladys Adriana</v>
          </cell>
          <cell r="Z38" t="str">
            <v>Concluido</v>
          </cell>
          <cell r="AA38">
            <v>42530</v>
          </cell>
          <cell r="AB38">
            <v>42535</v>
          </cell>
        </row>
        <row r="39">
          <cell r="B39" t="str">
            <v>CTC-BM-16436-160609</v>
          </cell>
          <cell r="C39" t="str">
            <v>buenas tardes quiera saber el promedio proyectado del tipo de cambio para 2016</v>
          </cell>
          <cell r="D39" t="str">
            <v>lizbeth</v>
          </cell>
          <cell r="E39" t="str">
            <v>l-tinajera@hwmx.mx</v>
          </cell>
          <cell r="F39" t="str">
            <v>Banco de México</v>
          </cell>
          <cell r="O39" t="str">
            <v>Entrega por el Sistema de Solicitudes de Acceso a la Información</v>
          </cell>
          <cell r="P39">
            <v>42530</v>
          </cell>
          <cell r="Q39">
            <v>42558</v>
          </cell>
          <cell r="S39" t="str">
            <v>Información pública</v>
          </cell>
          <cell r="T39" t="str">
            <v>Tipos de cambio</v>
          </cell>
          <cell r="V39" t="str">
            <v>Se anexa respuesta CTC-BM-16436-160609</v>
          </cell>
          <cell r="W39">
            <v>60</v>
          </cell>
          <cell r="X39" t="str">
            <v>NO</v>
          </cell>
          <cell r="Y39" t="str">
            <v>Muñoz Nando Rubén</v>
          </cell>
          <cell r="Z39" t="str">
            <v>Concluido</v>
          </cell>
          <cell r="AA39">
            <v>42530</v>
          </cell>
          <cell r="AB39">
            <v>42535</v>
          </cell>
        </row>
        <row r="40">
          <cell r="B40" t="str">
            <v>CTC-BM-16437-160609</v>
          </cell>
          <cell r="C40" t="str">
            <v>I have been contacted by Emilio Valdez Zepeda who claims to be from Banco de Mexico, Republic de Uruguay No. 62, Colonia Centro Delagacion Cuauhtémoc, Ciudad de Mexico, Tel. (553) 687-7262 e-mail aentamientos@banxicoorg.mx and asking for $4666.00 U.S.in legal fees to release a financial settlement for me.  I think this may be a scam.  Is he one of your banks legitmate employees?  Thank you.</v>
          </cell>
          <cell r="D40" t="str">
            <v>Gary Petsnick</v>
          </cell>
          <cell r="E40" t="str">
            <v>gary685@mymts.net</v>
          </cell>
          <cell r="F40" t="str">
            <v>Banco de México</v>
          </cell>
          <cell r="O40" t="str">
            <v>Entrega por el Sistema de Solicitudes de Acceso a la Información</v>
          </cell>
          <cell r="P40">
            <v>42530</v>
          </cell>
          <cell r="Q40">
            <v>42558</v>
          </cell>
          <cell r="S40" t="str">
            <v>Información pública</v>
          </cell>
          <cell r="T40" t="str">
            <v>Control de legalidad</v>
          </cell>
          <cell r="V40" t="str">
            <v>Please find attached the answer to your enquiry CTC-BM-16437-160609.</v>
          </cell>
          <cell r="W40">
            <v>40</v>
          </cell>
          <cell r="X40" t="str">
            <v>NO</v>
          </cell>
          <cell r="Y40" t="str">
            <v>Ríos Peraza Gladys Adriana</v>
          </cell>
          <cell r="Z40" t="str">
            <v>Concluido</v>
          </cell>
          <cell r="AA40">
            <v>42530</v>
          </cell>
          <cell r="AB40">
            <v>42535</v>
          </cell>
        </row>
        <row r="41">
          <cell r="B41">
            <v>6110000005916</v>
          </cell>
          <cell r="C41" t="str">
            <v>A quien corresponda, buenos días quisiera saber sobre la inflación y devaluación del peso, así como las medidas preventivas que llevan a cabo, por su atención gracias.</v>
          </cell>
          <cell r="D41" t="str">
            <v>MARÍA JOSÉ ORTIZ GONZÁLEZ</v>
          </cell>
          <cell r="E41" t="str">
            <v>TransparenciaBM@outlook.com</v>
          </cell>
          <cell r="F41" t="str">
            <v>Banco de México</v>
          </cell>
          <cell r="H41" t="str">
            <v>LOMA DE LAS ÁGUILAS</v>
          </cell>
          <cell r="I41" t="str">
            <v>Lomas Del Sur</v>
          </cell>
          <cell r="J41" t="str">
            <v>MORELIA</v>
          </cell>
          <cell r="K41" t="str">
            <v>Michoacán</v>
          </cell>
          <cell r="L41">
            <v>58095</v>
          </cell>
          <cell r="M41" t="str">
            <v>México</v>
          </cell>
          <cell r="N41" t="str">
            <v>Correo electrónico: 
marijoortiz30@gmail.com</v>
          </cell>
          <cell r="O41" t="str">
            <v>Correo electrónico</v>
          </cell>
          <cell r="P41">
            <v>42531</v>
          </cell>
          <cell r="Q41">
            <v>42562</v>
          </cell>
          <cell r="S41" t="str">
            <v>Información pública</v>
          </cell>
          <cell r="T41" t="str">
            <v>Objetivos de inflación</v>
          </cell>
          <cell r="V41" t="str">
            <v>La respuesta a su solicitud con folio 6110000005916 la encontrará en el archivo adjunto</v>
          </cell>
          <cell r="W41">
            <v>35</v>
          </cell>
          <cell r="X41" t="str">
            <v>NO</v>
          </cell>
          <cell r="Y41" t="str">
            <v>Casillas Trejo Elizabeth</v>
          </cell>
          <cell r="Z41" t="str">
            <v>Concluido</v>
          </cell>
          <cell r="AA41">
            <v>42531</v>
          </cell>
          <cell r="AB41">
            <v>42542</v>
          </cell>
        </row>
        <row r="42">
          <cell r="B42" t="str">
            <v>CTC-BM-16439-160610</v>
          </cell>
          <cell r="C42" t="str">
            <v>por este medio solicito apoyo para la cancelación del spei Referencia numérica: 090616 Folio de internet: 2035883023 ya que la operación es para el dia de hoy y me indican por parte del banco que será aplicada hasta el lunes 13 de junio la cuenta de la que realice la operación es 0158517096 y la cuenta del beneficiario es Cuenta de depósito: 072133002917078662 que ambas cuentas corresponden a la misma sociedad anónima.</v>
          </cell>
          <cell r="D42" t="str">
            <v>ana karent ortega ventura</v>
          </cell>
          <cell r="E42" t="str">
            <v>aortega@riscorporativo.com</v>
          </cell>
          <cell r="F42" t="str">
            <v>Banco de México</v>
          </cell>
          <cell r="M42" t="str">
            <v>México</v>
          </cell>
          <cell r="O42" t="str">
            <v>Entrega por el Sistema de Solicitudes de Acceso a la Información</v>
          </cell>
          <cell r="P42">
            <v>42531</v>
          </cell>
          <cell r="Q42">
            <v>42559</v>
          </cell>
          <cell r="S42" t="str">
            <v>Información pública</v>
          </cell>
          <cell r="T42" t="str">
            <v>SPEI</v>
          </cell>
          <cell r="V42" t="str">
            <v>La respuesta a su solicitud CTC-BM-16439-160610 se encuentra en el archivo adjunto.</v>
          </cell>
          <cell r="W42">
            <v>60</v>
          </cell>
          <cell r="X42" t="str">
            <v>NO</v>
          </cell>
          <cell r="Y42" t="str">
            <v>Ríos Peraza Gladys Adriana</v>
          </cell>
          <cell r="Z42" t="str">
            <v>Concluido</v>
          </cell>
          <cell r="AA42">
            <v>42531</v>
          </cell>
          <cell r="AB42">
            <v>42543</v>
          </cell>
        </row>
        <row r="43">
          <cell r="B43" t="str">
            <v>CTC-BM-16441-160610</v>
          </cell>
          <cell r="C43" t="str">
            <v>Hago de su conocimiento por este medio el siguiente problem; el día 14 de mayo del presente año realice una transferencia spei por el monto de 5000 pesos y con clve de rastreo MBAN01001605160000022283 de Bancomer (emisor) a bancoppel (receptor) a través de la aplicación móvil y dicho pago aún no se refleja en la cuenta del beneficiario solicito de manera atenta una respuesta mi problema, de antemano gracias.</v>
          </cell>
          <cell r="D43" t="str">
            <v>David Gonzalo Gonzalez Aispuro</v>
          </cell>
          <cell r="E43" t="str">
            <v>david.glez.aispuro@gmail.com</v>
          </cell>
          <cell r="F43" t="str">
            <v>Banco de México</v>
          </cell>
          <cell r="M43" t="str">
            <v>México</v>
          </cell>
          <cell r="O43" t="str">
            <v>Entrega por el Sistema de Solicitudes de Acceso a la Información</v>
          </cell>
          <cell r="P43">
            <v>42531</v>
          </cell>
          <cell r="Q43">
            <v>42559</v>
          </cell>
          <cell r="S43" t="str">
            <v>Información pública</v>
          </cell>
          <cell r="T43" t="str">
            <v>SPEI</v>
          </cell>
          <cell r="V43" t="str">
            <v>La respuesta a su solicitud con folio CTC-BM-16441-160610 la encontrará en el archivo adjunto.</v>
          </cell>
          <cell r="W43">
            <v>25</v>
          </cell>
          <cell r="X43" t="str">
            <v>NO</v>
          </cell>
          <cell r="Y43" t="str">
            <v>Casillas Trejo Elizabeth</v>
          </cell>
          <cell r="Z43" t="str">
            <v>Concluido</v>
          </cell>
          <cell r="AA43">
            <v>42531</v>
          </cell>
          <cell r="AB43">
            <v>42536</v>
          </cell>
        </row>
        <row r="44">
          <cell r="B44" t="str">
            <v>CTC-BM-16444-160611</v>
          </cell>
          <cell r="C44" t="str">
            <v>Buen dia.
El dia 16 de abril del 2015 realize un deposito SPEI pero no pude guardar el comprobante.
Solicito el comprobante o numero de rastreo completo de la tranferencia, o en su caso solo saber quien fue el receptor de esa transferencia.
La tranferencia fue de mi cuenta personal Bancomer a una cuenta del Banco Santander.
En mi estado de cuenta Bancomer del mes de diciembre 2015 solo me aparecen los siguientes datos:
16/DIC SPEI ENVIADO SANTANDER 0           $2,000.00 
6122015JOHNNY PORTELA Referencia 000119009 014  
donde el numero de referencia es 6122015
y parte del numero de rastreo es 000119009
intente ingresar estos datos en la pagina www.banxico.org.mx/cep/
para consultar mi comprobante electronico de pago, sin poder obtenerlo.
Agradeceria pudieran apoyarme con el dato que necesito.
Quedo en espera de sus comentarios.
Atentamente  
Johnny Portela Montejo.</v>
          </cell>
          <cell r="D44" t="str">
            <v>Johnny Portela Montejo</v>
          </cell>
          <cell r="E44" t="str">
            <v>johnny7812@hotmail.com</v>
          </cell>
          <cell r="F44" t="str">
            <v>Banco de México</v>
          </cell>
          <cell r="M44" t="str">
            <v>México</v>
          </cell>
          <cell r="O44" t="str">
            <v>Entrega por el Sistema de Solicitudes de Acceso a la Información</v>
          </cell>
          <cell r="P44">
            <v>42532</v>
          </cell>
          <cell r="Q44">
            <v>42559</v>
          </cell>
          <cell r="S44" t="str">
            <v>Información pública</v>
          </cell>
          <cell r="T44" t="str">
            <v>SPEI</v>
          </cell>
          <cell r="V44" t="str">
            <v>La respuesta a su solicitud CTC-BM-16444-160611 se encuentra en el archivo adjunto.</v>
          </cell>
          <cell r="W44">
            <v>60</v>
          </cell>
          <cell r="X44" t="str">
            <v>NO</v>
          </cell>
          <cell r="Y44" t="str">
            <v>Ríos Peraza Gladys Adriana</v>
          </cell>
          <cell r="Z44" t="str">
            <v>Concluido</v>
          </cell>
          <cell r="AA44">
            <v>42532</v>
          </cell>
          <cell r="AB44">
            <v>42541</v>
          </cell>
        </row>
        <row r="45">
          <cell r="B45" t="str">
            <v>CTC-BM-16445-160611</v>
          </cell>
          <cell r="C45" t="str">
            <v>Buen dia, no se si este sea el medio pero me gustaria conseguir las monedas de 100 pesos de los 32 estados, agradeceria me informaran donde y como las puedo conseguir.
gracias</v>
          </cell>
          <cell r="D45" t="str">
            <v>Juan Manuel</v>
          </cell>
          <cell r="E45" t="str">
            <v>mba2915@yahoo.com</v>
          </cell>
          <cell r="F45" t="str">
            <v>Banco de México</v>
          </cell>
          <cell r="M45" t="str">
            <v>México</v>
          </cell>
          <cell r="O45" t="str">
            <v>Entrega por el Sistema de Solicitudes de Acceso a la Información</v>
          </cell>
          <cell r="P45">
            <v>42532</v>
          </cell>
          <cell r="Q45">
            <v>42559</v>
          </cell>
          <cell r="S45" t="str">
            <v>Información pública</v>
          </cell>
          <cell r="T45" t="str">
            <v>Numismática</v>
          </cell>
          <cell r="V45" t="str">
            <v>Se anexa respuesta CTC-BM-16445-160611</v>
          </cell>
          <cell r="W45">
            <v>40</v>
          </cell>
          <cell r="X45" t="str">
            <v>NO</v>
          </cell>
          <cell r="Y45" t="str">
            <v>Muñoz Nando Rubén</v>
          </cell>
          <cell r="Z45" t="str">
            <v>Concluido</v>
          </cell>
          <cell r="AA45">
            <v>42532</v>
          </cell>
          <cell r="AB45">
            <v>42535</v>
          </cell>
        </row>
        <row r="46">
          <cell r="B46">
            <v>6110000006016</v>
          </cell>
          <cell r="C46" t="str">
            <v xml:space="preserve">Que porcentaje han disminuido las Reservas Internacionales respecto al sexenio pasado con Felipe Calderon?
</v>
          </cell>
          <cell r="D46" t="str">
            <v>MARCOS MADRID CAMPOS</v>
          </cell>
          <cell r="E46" t="str">
            <v>TransparenciaBM@outlook.com</v>
          </cell>
          <cell r="F46" t="str">
            <v>Banco de México</v>
          </cell>
          <cell r="H46" t="str">
            <v>CERRO DEL PINAL</v>
          </cell>
          <cell r="I46" t="str">
            <v>Cerro Alto</v>
          </cell>
          <cell r="J46" t="str">
            <v>AGUASCALIENTES</v>
          </cell>
          <cell r="K46" t="str">
            <v>Aguascalientes</v>
          </cell>
          <cell r="L46">
            <v>20179</v>
          </cell>
          <cell r="M46" t="str">
            <v>México</v>
          </cell>
          <cell r="N46" t="str">
            <v xml:space="preserve">Correo electrónico: m-a_rc12@outlook.es </v>
          </cell>
          <cell r="O46" t="str">
            <v>Correo electrónico</v>
          </cell>
          <cell r="P46">
            <v>42534</v>
          </cell>
          <cell r="Q46">
            <v>42563</v>
          </cell>
          <cell r="S46" t="str">
            <v>Información pública</v>
          </cell>
          <cell r="T46" t="str">
            <v>Composición de las reservas</v>
          </cell>
          <cell r="V46" t="str">
            <v>Se adjunta respuesta a su solicitud.</v>
          </cell>
          <cell r="W46">
            <v>120</v>
          </cell>
          <cell r="X46" t="str">
            <v>NO</v>
          </cell>
          <cell r="Y46" t="str">
            <v>Ríos Peraza Gladys Adriana</v>
          </cell>
          <cell r="Z46" t="str">
            <v>Concluido</v>
          </cell>
          <cell r="AA46">
            <v>42534</v>
          </cell>
          <cell r="AB46">
            <v>42538</v>
          </cell>
        </row>
        <row r="47">
          <cell r="B47">
            <v>6110000006116</v>
          </cell>
          <cell r="C47" t="str">
            <v xml:space="preserve">Copia del convenio y lista de beneficiarios del PIDEFIMER 2008 de SAGARPA.
</v>
          </cell>
          <cell r="D47" t="str">
            <v>RAFAELA MERCADO ALVAREZ</v>
          </cell>
          <cell r="E47" t="str">
            <v>TransparenciaBM@outlook.com</v>
          </cell>
          <cell r="F47" t="str">
            <v>Banco de México</v>
          </cell>
          <cell r="H47" t="str">
            <v>CONOCIDO</v>
          </cell>
          <cell r="I47" t="str">
            <v>El Aguacate</v>
          </cell>
          <cell r="J47" t="str">
            <v>CUQUIO</v>
          </cell>
          <cell r="K47" t="str">
            <v>Jalisco</v>
          </cell>
          <cell r="L47">
            <v>45494</v>
          </cell>
          <cell r="M47" t="str">
            <v>México</v>
          </cell>
          <cell r="N47" t="str">
            <v>Correo electrónico: -</v>
          </cell>
          <cell r="O47" t="str">
            <v>Acudir a la Unidad de Transparencia</v>
          </cell>
          <cell r="P47">
            <v>42534</v>
          </cell>
          <cell r="Q47">
            <v>42563</v>
          </cell>
          <cell r="S47" t="str">
            <v>Información pública</v>
          </cell>
          <cell r="T47" t="str">
            <v>Acceso a la información</v>
          </cell>
          <cell r="V47" t="str">
            <v>La respuesta a su solicitud 6110000006116 se encuentra en el archivo adjunto.</v>
          </cell>
          <cell r="W47">
            <v>120</v>
          </cell>
          <cell r="X47" t="str">
            <v>NO</v>
          </cell>
          <cell r="Y47" t="str">
            <v>Ríos Peraza Gladys Adriana</v>
          </cell>
          <cell r="Z47" t="str">
            <v>Concluido</v>
          </cell>
          <cell r="AA47">
            <v>42534</v>
          </cell>
          <cell r="AB47">
            <v>42536</v>
          </cell>
        </row>
        <row r="48">
          <cell r="B48">
            <v>6110000006216</v>
          </cell>
          <cell r="C48" t="str">
            <v xml:space="preserve">Razones (argumentos) y responsable por las cuales no la casa de la moneda de méxico ha dejado de vender centenarios de oro a traves de su portal en internet, así como los lugares en guadalajara jalisco donde puedo adquirir un centenario. ai gual que la fecha en la que se reanudará la venta de este material.
</v>
          </cell>
          <cell r="D48" t="str">
            <v>CARLOS ROMO G</v>
          </cell>
          <cell r="E48" t="str">
            <v>TransparenciaBM@outlook.com</v>
          </cell>
          <cell r="F48" t="str">
            <v>Banco de México</v>
          </cell>
          <cell r="H48" t="str">
            <v>OBSIDIANA</v>
          </cell>
          <cell r="I48" t="str">
            <v>Camichin Vallarta</v>
          </cell>
          <cell r="J48" t="str">
            <v>ZAPOPAN</v>
          </cell>
          <cell r="K48" t="str">
            <v>Jalisco</v>
          </cell>
          <cell r="L48">
            <v>45020</v>
          </cell>
          <cell r="M48" t="str">
            <v>México</v>
          </cell>
          <cell r="N48" t="str">
            <v xml:space="preserve">Correo electrónico: carlosromo1990@hotmail.com 
-----------------------------------------------
Razones (argumentos) y responsable por las cuales no la casa de la moneda de méxico ha dejado de vender centenarios de oro a traves de su portal en internet, así como los lugares en guadalajara jalisco donde puedo adquirir un centenario. ai gual que la fecha en la que se reanudará la venta de este material. Guadalajara Jalisco Municipio de Zapopan  http://www.cmm.gob.mx/es/
</v>
          </cell>
          <cell r="O48" t="str">
            <v>Correo electrónico</v>
          </cell>
          <cell r="P48">
            <v>42534</v>
          </cell>
          <cell r="Q48">
            <v>42563</v>
          </cell>
          <cell r="S48" t="str">
            <v>Información pública</v>
          </cell>
          <cell r="T48" t="str">
            <v>Acceso a la información</v>
          </cell>
          <cell r="V48" t="str">
            <v>La respuesta a su solicitud con folio 6110000006216 la encontrará en el archivo adjunto.</v>
          </cell>
          <cell r="W48">
            <v>20</v>
          </cell>
          <cell r="X48" t="str">
            <v>NO</v>
          </cell>
          <cell r="Y48" t="str">
            <v>Casillas Trejo Elizabeth</v>
          </cell>
          <cell r="Z48" t="str">
            <v>Concluido</v>
          </cell>
          <cell r="AA48">
            <v>42534</v>
          </cell>
          <cell r="AB48">
            <v>42536</v>
          </cell>
        </row>
        <row r="49">
          <cell r="B49">
            <v>6110000006316</v>
          </cell>
          <cell r="C49" t="str">
            <v>Remesas</v>
          </cell>
          <cell r="D49" t="str">
            <v>NORMA LOZANO VAZQUEZ</v>
          </cell>
          <cell r="E49" t="str">
            <v>TransparenciaBM@outlook.com</v>
          </cell>
          <cell r="F49" t="str">
            <v>Banco de México</v>
          </cell>
          <cell r="H49" t="str">
            <v>VISTAS DE ORIENTE</v>
          </cell>
          <cell r="I49" t="str">
            <v>Vistas de Oriente</v>
          </cell>
          <cell r="J49" t="str">
            <v>AGUASCALIENTES</v>
          </cell>
          <cell r="K49" t="str">
            <v>Aguascalientes</v>
          </cell>
          <cell r="L49">
            <v>20196</v>
          </cell>
          <cell r="M49" t="str">
            <v>México</v>
          </cell>
          <cell r="N49" t="str">
            <v xml:space="preserve">Correo electrónico: normalozano518@yahoo.com.mx 
-------------------------------------------------
En los últimos meses salieron a la venta varios millones de dolares ( remesas) a quien fueron vendidas, me gustaría que me dieran una información mas detalla de toda las ventas de las remesas vendidas no me queda claro a donde su fue tanto dinero y si era muy necesario hacerlo, no había otra solución mas que vender las remesas .
</v>
          </cell>
          <cell r="O49" t="str">
            <v>Correo electrónico</v>
          </cell>
          <cell r="P49">
            <v>42534</v>
          </cell>
          <cell r="Q49">
            <v>42563</v>
          </cell>
          <cell r="S49" t="str">
            <v>Información pública</v>
          </cell>
          <cell r="T49" t="str">
            <v>Balanza de pagos</v>
          </cell>
          <cell r="V49" t="str">
            <v>La respuesta a su solicitud con folio 6110000006316 la encontrará en el archivo adjunto.</v>
          </cell>
          <cell r="W49">
            <v>50</v>
          </cell>
          <cell r="X49" t="str">
            <v>NO</v>
          </cell>
          <cell r="Y49" t="str">
            <v>Casillas Trejo Elizabeth</v>
          </cell>
          <cell r="Z49" t="str">
            <v>Concluido</v>
          </cell>
          <cell r="AA49">
            <v>42534</v>
          </cell>
          <cell r="AB49">
            <v>42550</v>
          </cell>
        </row>
        <row r="50">
          <cell r="B50">
            <v>6110000006416</v>
          </cell>
          <cell r="C50" t="str">
            <v xml:space="preserve">Me pueden dar informacion sobre que se hace con el dinero que se recauda cuando se hacen las subastas de dolares para aumentar la oferta de dolares y bajar el tipo de cambio.
</v>
          </cell>
          <cell r="D50" t="str">
            <v>EMMANUEL EZEQUIEL POSADA DÍAZ</v>
          </cell>
          <cell r="E50" t="str">
            <v>TransparenciaBM@outlook.com</v>
          </cell>
          <cell r="F50" t="str">
            <v>Banco de México</v>
          </cell>
          <cell r="H50" t="str">
            <v>MARIA DEL REFUGIO SALADO</v>
          </cell>
          <cell r="I50" t="str">
            <v>Rodolfo Landeros Gallegos</v>
          </cell>
          <cell r="J50" t="str">
            <v>AGUASCALIENTES</v>
          </cell>
          <cell r="K50" t="str">
            <v>Aguascalientes</v>
          </cell>
          <cell r="L50">
            <v>20170</v>
          </cell>
          <cell r="M50" t="str">
            <v>México</v>
          </cell>
          <cell r="N50" t="str">
            <v xml:space="preserve">Correo electrónico: posadadiazee@gmail.com </v>
          </cell>
          <cell r="O50" t="str">
            <v>Correo electrónico</v>
          </cell>
          <cell r="P50">
            <v>42534</v>
          </cell>
          <cell r="Q50">
            <v>42563</v>
          </cell>
          <cell r="S50" t="str">
            <v>Información pública</v>
          </cell>
          <cell r="T50" t="str">
            <v>Política cambiaria</v>
          </cell>
          <cell r="V50" t="str">
            <v>La respuesta a su solicitud 6110000006416 se encuentra en el archivo adjunto.</v>
          </cell>
          <cell r="W50">
            <v>120</v>
          </cell>
          <cell r="X50" t="str">
            <v>NO</v>
          </cell>
          <cell r="Y50" t="str">
            <v>Ríos Peraza Gladys Adriana</v>
          </cell>
          <cell r="Z50" t="str">
            <v>Concluido</v>
          </cell>
          <cell r="AA50">
            <v>42534</v>
          </cell>
          <cell r="AB50">
            <v>42536</v>
          </cell>
        </row>
        <row r="51">
          <cell r="B51" t="str">
            <v>CTC-BM-16446-160613</v>
          </cell>
          <cell r="C51" t="str">
            <v>Me podrían informar si existe alguna formula para la actualización de montos 
Le explico rápidamente en 1988 se quedo un saldo en una cuenta inversión de pagares a 30 días el cual la ultima vez el 30 de octubre 1988 ya no se renovó contrato pero tampoco se retiro el dinero por lo cual queremos solicitar la devolución de dicha cantidad la cual era en su momento de 3,551,000 tres millones quinientos cincuenta y un mil pesos y se requiere saber la mecánica para la actualización de dicho monto considerando que se le quitaron 3 ceros al peso en 1994, le comento que a la fecha contamos con los pagares y con el contrato de inversión.
sin mas por el momento y en espera una respuesta favorable le envío un cordial saludo.</v>
          </cell>
          <cell r="D51" t="str">
            <v>VICTOR HUGO</v>
          </cell>
          <cell r="E51" t="str">
            <v>victorh_fajardo@yahoo.com</v>
          </cell>
          <cell r="F51" t="str">
            <v>Banco de México</v>
          </cell>
          <cell r="M51" t="str">
            <v>México</v>
          </cell>
          <cell r="O51" t="str">
            <v>Entrega por el Sistema de Solicitudes de Acceso a la Información</v>
          </cell>
          <cell r="P51">
            <v>42534</v>
          </cell>
          <cell r="Q51">
            <v>42562</v>
          </cell>
          <cell r="S51" t="str">
            <v>Información pública</v>
          </cell>
          <cell r="T51" t="str">
            <v>Indices de precios</v>
          </cell>
          <cell r="V51" t="str">
            <v>La respuesta a su solicitud CTC-BM-16446-160613 se encuentra en el archivo adjunto.</v>
          </cell>
          <cell r="W51">
            <v>60</v>
          </cell>
          <cell r="X51" t="str">
            <v>NO</v>
          </cell>
          <cell r="Y51" t="str">
            <v>Ríos Peraza Gladys Adriana</v>
          </cell>
          <cell r="Z51" t="str">
            <v>Concluido</v>
          </cell>
          <cell r="AA51">
            <v>42534</v>
          </cell>
          <cell r="AB51">
            <v>42542</v>
          </cell>
        </row>
        <row r="52">
          <cell r="B52" t="str">
            <v>CTC-BM-16447-160613</v>
          </cell>
          <cell r="C52" t="str">
            <v>Buen dia.
Quiero saber por favor como rastrear un pago que me hicieron el 3 de mayo del 2016
Estos son los datos que poseo.
Nombre Completo: Jesus Manuel Arrieta Flores
arn: 74064186117080008566108
comercio emisor: aliexpress
banco rececptor: BBVA Bancomer
Cantidad: 11.38 Euros.
fecha del deposito: 3 de mayo 2016
Agradezco de antemano su ayuda</v>
          </cell>
          <cell r="D52" t="str">
            <v>Jesus Manuel Arrieta Flores</v>
          </cell>
          <cell r="E52" t="str">
            <v>arrieta.jesus@gmail.com</v>
          </cell>
          <cell r="F52" t="str">
            <v>Banco de México</v>
          </cell>
          <cell r="M52" t="str">
            <v>México</v>
          </cell>
          <cell r="O52" t="str">
            <v>Entrega por el Sistema de Solicitudes de Acceso a la Información</v>
          </cell>
          <cell r="P52">
            <v>42534</v>
          </cell>
          <cell r="Q52">
            <v>42562</v>
          </cell>
          <cell r="S52" t="str">
            <v>Información pública</v>
          </cell>
          <cell r="T52" t="str">
            <v>SPEI</v>
          </cell>
          <cell r="V52" t="str">
            <v>La respuesta a su solicitud CTC-BM-16447-160613 se encuentra en el archivo adjunto.</v>
          </cell>
          <cell r="W52">
            <v>60</v>
          </cell>
          <cell r="X52" t="str">
            <v>NO</v>
          </cell>
          <cell r="Y52" t="str">
            <v>Ríos Peraza Gladys Adriana</v>
          </cell>
          <cell r="Z52" t="str">
            <v>Concluido</v>
          </cell>
          <cell r="AA52">
            <v>42534</v>
          </cell>
          <cell r="AB52">
            <v>42536</v>
          </cell>
        </row>
        <row r="53">
          <cell r="B53" t="str">
            <v>CTC-BM-16448-160613</v>
          </cell>
          <cell r="C53" t="str">
            <v>Deseo contar con la información estadistica en formato digital sobre Remesas Familiares Mensuales o Trimestrales por Municipio de toda la República Mexicana de lo contempla el año 2016 por los tipos de conceptos: 1.-Remesas Totales 2.-Numero de Remesas Totales 3.-Remesas promedio</v>
          </cell>
          <cell r="D53" t="str">
            <v>Rebeca Raquel Renedo Huerta</v>
          </cell>
          <cell r="E53" t="str">
            <v>rebeca.renedo@gmail.com</v>
          </cell>
          <cell r="F53" t="str">
            <v>Banco de México</v>
          </cell>
          <cell r="M53" t="str">
            <v>México</v>
          </cell>
          <cell r="O53" t="str">
            <v>Entrega por el Sistema de Solicitudes de Acceso a la Información</v>
          </cell>
          <cell r="P53">
            <v>42534</v>
          </cell>
          <cell r="Q53">
            <v>42562</v>
          </cell>
          <cell r="S53" t="str">
            <v>Información pública</v>
          </cell>
          <cell r="T53" t="str">
            <v>Actividad económica</v>
          </cell>
          <cell r="V53" t="str">
            <v>La respuesta a su consulta con folio CTC-BM-16448-160613 la encontrará en el archivo adjunto.</v>
          </cell>
          <cell r="W53">
            <v>45</v>
          </cell>
          <cell r="X53" t="str">
            <v>NO</v>
          </cell>
          <cell r="Y53" t="str">
            <v>Casillas Trejo Elizabeth</v>
          </cell>
          <cell r="Z53" t="str">
            <v>Concluido</v>
          </cell>
          <cell r="AA53">
            <v>42534</v>
          </cell>
          <cell r="AB53">
            <v>42548</v>
          </cell>
        </row>
        <row r="54">
          <cell r="B54" t="str">
            <v>LT-BM-16450-160613</v>
          </cell>
          <cell r="C54" t="str">
            <v>13 de junio de 2016
H. Unidad de Transparencia del Banco de México, Banxico.
Av. 5 de Mayo2, Cuauhtémoc, Centro, Ciudad de México, D.F. C.P. 06059
Yordy Giovani Tuz Poot, en representación legal de Servicios Especializados y Eficientes de México SEED, S.A. de C.V., (RFC SEE101022KX2), tal y como se acredita con copia simple de la escritura pública número 2,697, de fecha 31 de marzo de 2016, otorgada ante la fe del Licenciado Gerardo Robigue Herrera Sansores, titular de la notaría pública número 75, del Estado de Quintana Roo, que se acompaña al presente escrito como anexo 1, exhibiendo copia certificada de la misma para cotejo, y mediante copia simple de la identificación oficial del suscrito, la cual se acompaña como anexo 2; señalando la identificación oficial del suscrito, la cual se acompaña como anexo 2; señalando como domicilio para oír y recibir notificaciones el ubicado en Avenida paseo de los tamarindos, 400 b, edificio Arcos I de Arcos Bosques Corporativo, piso 16, Colonia Bosques de las Lomas, Delegación Cuajimalpa de Morelos, Ciudad de México, Distrito Federal, C.P. 05120, respetuosamente comparezco y expongo:
Que por medio del presente, y con fundamento en lo dispuesto por el artículo 8 de la Constitución Política de los Estados Unidos Mexicanos, así como el artículo 2 de la Ley Federal de Transparencia y Acceso a la Información Pública Gubernamental, vengo a solicitar se expida a costa de mí representada, copia autorizada del oficio número SFINQROODGAF/2016/000030, mediante el cual la Secretaria de Finanzas y Planeación del Estado de Quintana Roo, ordenó la inmovilización de las siguientes cuentas bancarias que tiene a su nombre en las diversas Instituciones Financieras que a continuación se señalan:</v>
          </cell>
          <cell r="D54" t="str">
            <v>Transparencia Banxico</v>
          </cell>
          <cell r="E54" t="str">
            <v>TransparenciaBM@outlook.com</v>
          </cell>
          <cell r="F54" t="str">
            <v>Banco de México</v>
          </cell>
          <cell r="K54" t="str">
            <v>Quintana Roo</v>
          </cell>
          <cell r="M54" t="str">
            <v>México</v>
          </cell>
          <cell r="N54" t="str">
            <v>Número de cuenta / Moneda / Institución Financiera
0180310220 PESOS MXN
0186920772 DOLARES BBVA Bancomer, S.A., Institución de Banca Múltiple, Grupo Financiero BBVA Bancomer
65502843196 PESOS MXN Banco Santander (México), S.A., Institución de Banca Múltiple, Grupo Financiero Santander y Casa de bolsa Santander, S.A. de C.V., Grupo Financiero Santander.
0687600757 PESOS MXN Grupo Financiero Banorte S.A.B. de C.V., Banco Mercantil del Norte, S.A.
7006-3288029 PESOS MXN Banco Nacional de México, S.A., integrante del Grupo Financiero Banamex
Por lo anteriormente, expuesto, a ese H. BANCO atentamente solicito:
Único: Expedir a costa de mí representada la copia solicitada.
PROTESTO LO NECESARIO
Yordi Giovani Tuz Poot
Representante Legal de Servicios Especializados y Eficientes de México SEED, S.A. de C.V.</v>
          </cell>
          <cell r="O54" t="str">
            <v>Acudir a la Unidad de Transparencia</v>
          </cell>
          <cell r="P54">
            <v>42534</v>
          </cell>
          <cell r="Q54">
            <v>42562</v>
          </cell>
          <cell r="S54" t="str">
            <v>Información no competencia del BM</v>
          </cell>
          <cell r="T54" t="str">
            <v>Acceso a la información</v>
          </cell>
          <cell r="V54" t="str">
            <v>La respuesta a su solicitud con folio LT-BM-16450-160613 la encontrará en el archivo adjunto.</v>
          </cell>
          <cell r="W54">
            <v>15</v>
          </cell>
          <cell r="X54" t="str">
            <v>NO</v>
          </cell>
          <cell r="Y54" t="str">
            <v>Casillas Trejo Elizabeth</v>
          </cell>
          <cell r="Z54" t="str">
            <v>Concluido</v>
          </cell>
          <cell r="AA54">
            <v>42534</v>
          </cell>
          <cell r="AB54">
            <v>42536</v>
          </cell>
        </row>
        <row r="55">
          <cell r="B55" t="str">
            <v>CTC-BM-16451-160613</v>
          </cell>
          <cell r="C55" t="str">
            <v>Buen día, el pasado 06 de Junio del 2016 por medio de la empresa REMETA S.A. DE C.V. y el banco BBVA BANCOMER hice dos transferencias (SPEI) a la cuenta con Nombre: MANUFACTURAS VITROMEX Banco: HSBC Con Clave Interbancaria: 021180040588641099 Por la cantidad total de  $90,000.00 (Noventa mil pesos 00/100 M.N.) hecha en dos pagos de $45,000.00 (Cuarenta y cinco mil pesos 00/100 M.N.) Cada uno, El primer pago hecho aproximadamente a las 12:16:00 PM y el segundo a las 2:07:26 PM este pago por la supuesta compra de un equipo montacargas Toyota que yo encontré en la pagina de Vitromex (Adjunto Link) http://www.vitromex-mexico.com.mx/modulo/vehiculos/5
Posteriormente al darle seguimiento a la compra deje de tener respuesta de la supuesta empresa ubicada en San Luis Potosi y en los números de teléfono 01-800-681-1897 y (444)240-0236 como también los indica en la pagina de internet. 
Me puse en contacto con la empresa para conseguir otros números de teléfono por la plataforma Facebook y me proporcionaron el número 444 826 9100 Y el de sus oficinas generales (844) 411 5000 donde me dejaron en claro con su actitud burlona y desinteresada de que ellos no tenían nada que ver con esa pagina de internet, que el contrato que yo había firmado no era suyo y ellos no se hacían responsables de nada. Por lo que solicito de la manera más atenta, rastrear a nombre de quien esta registrada esta cuenta a la cual fue depositado este dinero, para dar con los responsables de lo que denominamos un fraude y/o estafa, por su atención gracias. 
Remeta S.A. DE C.V.
Francisco Tamez
(442)1427547
(442)2452808</v>
          </cell>
          <cell r="D55" t="str">
            <v>José Francisco Rocha Tamez</v>
          </cell>
          <cell r="E55" t="str">
            <v>j.franciscotamez@gmail.com</v>
          </cell>
          <cell r="F55" t="str">
            <v>Banco de México</v>
          </cell>
          <cell r="M55" t="str">
            <v>México</v>
          </cell>
          <cell r="O55" t="str">
            <v>Entrega por el Sistema de Solicitudes de Acceso a la Información</v>
          </cell>
          <cell r="P55">
            <v>42534</v>
          </cell>
          <cell r="Q55">
            <v>42562</v>
          </cell>
          <cell r="S55" t="str">
            <v>Información pública</v>
          </cell>
          <cell r="T55" t="str">
            <v>Sistemas electrónicos de pago</v>
          </cell>
          <cell r="V55" t="str">
            <v>La respuesta a su solicitud con folio CTC-BM-16451-160613 la encontrará en el archivo adjunto.</v>
          </cell>
          <cell r="W55">
            <v>25</v>
          </cell>
          <cell r="X55" t="str">
            <v>NO</v>
          </cell>
          <cell r="Y55" t="str">
            <v>Casillas Trejo Elizabeth</v>
          </cell>
          <cell r="Z55" t="str">
            <v>Concluido</v>
          </cell>
          <cell r="AA55">
            <v>42534</v>
          </cell>
          <cell r="AB55">
            <v>42538</v>
          </cell>
        </row>
        <row r="56">
          <cell r="B56" t="str">
            <v>CTC-BM-16452-160613</v>
          </cell>
          <cell r="C56" t="str">
            <v>Hi there,
I was wondering where I can find a historical series of the Prestamo a Formadores data in the Bonos en Circulación al 10 de junio de 2016 table?
Thanks,
David</v>
          </cell>
          <cell r="D56" t="str">
            <v>David Wagner</v>
          </cell>
          <cell r="E56" t="str">
            <v>david.wagner@nomura.com</v>
          </cell>
          <cell r="F56" t="str">
            <v>Banco de México</v>
          </cell>
          <cell r="O56" t="str">
            <v>Entrega por el Sistema de Solicitudes de Acceso a la Información</v>
          </cell>
          <cell r="P56">
            <v>42534</v>
          </cell>
          <cell r="Q56">
            <v>42562</v>
          </cell>
          <cell r="S56" t="str">
            <v>Información pública</v>
          </cell>
          <cell r="T56" t="str">
            <v>Acceso a la información</v>
          </cell>
          <cell r="V56" t="str">
            <v>Mexico City, June 17th, 2016 _x000D_
_x000D_
Dear user, _x000D_
_x000D_
We refer to your inquiry CTC-BM-16452-160613 that you submitted through the website of Banco de Mexico, which is transcribed below: _x000D_
_x000D_
--Hi there,I was wondering where I can find a historical series of the Prestamo a Formadores data in the Bonos en Circulación al 10 de junio de 2016 table? Thanks,David--_x000D_
_x000D_
We inform you that the information is available in our website, in Securities Market / Additional Information / Debt outsanding / By type of placement / Government securities / Historical information or through the following link: http://www.banxico.org.mx/valores/leePeriodoPosicionValores.faces?BMXC_claseIns=GUB&amp;amp;amp;BMXC_lang=en_x000D_
_x000D_
On other matter, we will appreciate if you take a minute to provide us with your valuable feedback through the following 4 question survey through the following link:  http://www.banxico.org.mx/WebEncuestas/Credenciales1.do?tema=UNIDAD_TP&amp;amp;amp;version=16.08.We will actively use it to improve our services to you and other users. _x000D_
_x000D_
We remind you that Banco de México offers the facility Contact us, to address any enquiries related to its activities. In addition, in case you wish to request access to any information generated, obtained, acquired, transformed or in possession of Banco de México, you have the right to submit, at any time, your request in accordance with the applicable legislation on transparency and access to public information. You can place your request through our website available to the public for that purpose, located through the following link: _x000D_
https://www.banxico.org.mx/Oficialia_Transparencia/verSolicitudes.do?BMX_organismo=1 _x000D_
_x000D_
Please do not hesitate to contact us should you have any further comments. _x000D_
_x000D_
Kind regards,_x000D_
_x000D_
Banco de México</v>
          </cell>
          <cell r="W56">
            <v>25</v>
          </cell>
          <cell r="X56" t="str">
            <v>NO</v>
          </cell>
          <cell r="Y56" t="str">
            <v>Casillas Trejo Elizabeth</v>
          </cell>
          <cell r="Z56" t="str">
            <v>Concluido</v>
          </cell>
          <cell r="AA56">
            <v>42534</v>
          </cell>
          <cell r="AB56">
            <v>42542</v>
          </cell>
        </row>
        <row r="57">
          <cell r="B57">
            <v>6110000006516</v>
          </cell>
          <cell r="C57" t="str">
            <v xml:space="preserve">solicito informacion sobre las politicas del banco de mexico
</v>
          </cell>
          <cell r="D57" t="str">
            <v>MARTIN ALEJANDRO JIMENEZ OROZCO</v>
          </cell>
          <cell r="E57" t="str">
            <v>TransparenciaBM@outlook.com</v>
          </cell>
          <cell r="F57" t="str">
            <v>Banco de México</v>
          </cell>
          <cell r="H57" t="str">
            <v>CIRCUITO DE LOS SAUCES IV</v>
          </cell>
          <cell r="I57" t="str">
            <v>Los Sauces</v>
          </cell>
          <cell r="J57" t="str">
            <v>AGUASCALIENTES</v>
          </cell>
          <cell r="K57" t="str">
            <v>Aguascalientes</v>
          </cell>
          <cell r="L57">
            <v>20016</v>
          </cell>
          <cell r="M57" t="str">
            <v>México</v>
          </cell>
          <cell r="N57" t="str">
            <v xml:space="preserve">Correo electrónico: la_cienega_2013@yahoo.com.mx </v>
          </cell>
          <cell r="O57" t="str">
            <v>Correo electrónico</v>
          </cell>
          <cell r="P57">
            <v>42534</v>
          </cell>
          <cell r="Q57">
            <v>42563</v>
          </cell>
          <cell r="S57" t="str">
            <v>Información pública</v>
          </cell>
          <cell r="T57" t="str">
            <v>Actividad económica</v>
          </cell>
          <cell r="V57" t="str">
            <v>La respuesta a su solicitud 6110000006516 se encuentra en el archivo adjunto.</v>
          </cell>
          <cell r="W57">
            <v>60</v>
          </cell>
          <cell r="X57" t="str">
            <v>NO</v>
          </cell>
          <cell r="Y57" t="str">
            <v>Ríos Peraza Gladys Adriana</v>
          </cell>
          <cell r="Z57" t="str">
            <v>Concluido</v>
          </cell>
          <cell r="AA57">
            <v>42534</v>
          </cell>
          <cell r="AB57">
            <v>42542</v>
          </cell>
        </row>
        <row r="58">
          <cell r="B58" t="str">
            <v>CTC-BM-16455-160613</v>
          </cell>
          <cell r="C58" t="str">
            <v>Buen dia. Realicé una transferencia por spei el día viernes 10 de julio de 2016, sin embargo no he podido generar el comprobante electrónico, existe alguna otra forma, ya que lo he estado intentando, si me entrega información acerca del estado de la trasnferencia, sin embargo no emite el cep.</v>
          </cell>
          <cell r="D58" t="str">
            <v>Cristopher Galván</v>
          </cell>
          <cell r="E58" t="str">
            <v>cr.galvan1@gmail.com</v>
          </cell>
          <cell r="F58" t="str">
            <v>Banco de México</v>
          </cell>
          <cell r="M58" t="str">
            <v>México</v>
          </cell>
          <cell r="O58" t="str">
            <v>Entrega por el Sistema de Solicitudes de Acceso a la Información</v>
          </cell>
          <cell r="P58">
            <v>42534</v>
          </cell>
          <cell r="Q58">
            <v>42562</v>
          </cell>
          <cell r="S58" t="str">
            <v>Información pública</v>
          </cell>
          <cell r="T58" t="str">
            <v>SPEI</v>
          </cell>
          <cell r="V58" t="str">
            <v>La respuesta a su solicitud CTC-BM-16455-160613, se encuentra en el archivo adjunto.</v>
          </cell>
          <cell r="W58">
            <v>60</v>
          </cell>
          <cell r="X58" t="str">
            <v>NO</v>
          </cell>
          <cell r="Y58" t="str">
            <v>Ríos Peraza Gladys Adriana</v>
          </cell>
          <cell r="Z58" t="str">
            <v>Concluido</v>
          </cell>
          <cell r="AA58">
            <v>42534</v>
          </cell>
          <cell r="AB58">
            <v>42536</v>
          </cell>
        </row>
        <row r="59">
          <cell r="B59" t="str">
            <v>CTC-BM-16456-160613</v>
          </cell>
          <cell r="C59" t="str">
            <v>Buenas tardes,
Por medio del presente, solicito información referente a los créditos otorgados en Sonora a través de la Banca Comercial.</v>
          </cell>
          <cell r="D59" t="str">
            <v>Yadira Acedo</v>
          </cell>
          <cell r="E59" t="str">
            <v>yadira.acedo@sonora.gob.mx</v>
          </cell>
          <cell r="F59" t="str">
            <v>Banco de México</v>
          </cell>
          <cell r="M59" t="str">
            <v>México</v>
          </cell>
          <cell r="O59" t="str">
            <v>Entrega por el Sistema de Solicitudes de Acceso a la Información</v>
          </cell>
          <cell r="P59">
            <v>42534</v>
          </cell>
          <cell r="Q59">
            <v>42562</v>
          </cell>
          <cell r="S59" t="str">
            <v>Información pública</v>
          </cell>
          <cell r="T59" t="str">
            <v>Información crediticia</v>
          </cell>
          <cell r="V59" t="str">
            <v>La respuesta a su consulta con folio CTC-BM-16456-160613 la encontrará en el archivo adjunto.</v>
          </cell>
          <cell r="W59">
            <v>50</v>
          </cell>
          <cell r="X59" t="str">
            <v>NO</v>
          </cell>
          <cell r="Y59" t="str">
            <v>Casillas Trejo Elizabeth</v>
          </cell>
          <cell r="Z59" t="str">
            <v>Concluido</v>
          </cell>
          <cell r="AA59">
            <v>42534</v>
          </cell>
          <cell r="AB59">
            <v>42543</v>
          </cell>
        </row>
        <row r="60">
          <cell r="B60" t="str">
            <v>CTC-BM-16460-160614</v>
          </cell>
          <cell r="C60" t="str">
            <v>Dear Sir,
I am advanced banknotes collector writing to from Iran. For some denominations during 1 or 2 years too many banknotes are issued in various series and signatures. For example 26 types of 100 Pesos are issued during 1981-82 with Series NE (P 74a), Series PM (P 74a) or Series TL (P 74b), Series TW (P 74b) or Series UK (P 74c), Series UP (P 74c) while the pictures of front and back are equal and everything else is similar.
Can you explain in detail why it is so? What is the aim of issuing too many types of a specific banknote?
I appreciate receiving any answer.
Regards,
Mansoor Moazzeni</v>
          </cell>
          <cell r="D60" t="str">
            <v>Mansoor Moazzeni</v>
          </cell>
          <cell r="E60" t="str">
            <v>push2000220@yahoo.com</v>
          </cell>
          <cell r="F60" t="str">
            <v>Banco de México</v>
          </cell>
          <cell r="O60" t="str">
            <v>Entrega por el Sistema de Solicitudes de Acceso a la Información</v>
          </cell>
          <cell r="P60">
            <v>42535</v>
          </cell>
          <cell r="Q60">
            <v>42563</v>
          </cell>
          <cell r="S60" t="str">
            <v>Información pública</v>
          </cell>
          <cell r="T60" t="str">
            <v>Billetes</v>
          </cell>
          <cell r="V60" t="str">
            <v>You will find the answer to your enquiry CTC-BM-16460-160614 attached.</v>
          </cell>
          <cell r="W60">
            <v>20</v>
          </cell>
          <cell r="X60" t="str">
            <v>NO</v>
          </cell>
          <cell r="Y60" t="str">
            <v>Casillas Trejo Elizabeth</v>
          </cell>
          <cell r="Z60" t="str">
            <v>Concluido</v>
          </cell>
          <cell r="AA60">
            <v>42535</v>
          </cell>
          <cell r="AB60">
            <v>42538</v>
          </cell>
        </row>
        <row r="61">
          <cell r="B61" t="str">
            <v>CTC-BM-16464-160614</v>
          </cell>
          <cell r="C61" t="str">
            <v>I understand that el Banco de México still owns the rights to VAN (Vehículos Automotores Mexicanos). My company is interested in any future start-up plans you might have.
Atentamente, Ivica Podnar 647.234.9866</v>
          </cell>
          <cell r="D61" t="str">
            <v>ivica podnar</v>
          </cell>
          <cell r="E61" t="str">
            <v>ivica@grunspider.com</v>
          </cell>
          <cell r="F61" t="str">
            <v>Banco de México</v>
          </cell>
          <cell r="M61" t="str">
            <v>Canadá</v>
          </cell>
          <cell r="O61" t="str">
            <v>Entrega por el Sistema de Solicitudes de Acceso a la Información</v>
          </cell>
          <cell r="P61">
            <v>42535</v>
          </cell>
          <cell r="Q61">
            <v>42563</v>
          </cell>
          <cell r="S61" t="str">
            <v>Información pública</v>
          </cell>
          <cell r="T61" t="str">
            <v>Acceso a la información</v>
          </cell>
          <cell r="V61" t="str">
            <v>You will find the answer to your enquiry CTC-BM-16464-160614 attached.</v>
          </cell>
          <cell r="W61">
            <v>60</v>
          </cell>
          <cell r="X61" t="str">
            <v>NO</v>
          </cell>
          <cell r="Y61" t="str">
            <v>Casillas Trejo Elizabeth</v>
          </cell>
          <cell r="Z61" t="str">
            <v>Concluido</v>
          </cell>
          <cell r="AA61">
            <v>42535</v>
          </cell>
          <cell r="AB61">
            <v>42548</v>
          </cell>
        </row>
        <row r="62">
          <cell r="B62" t="str">
            <v>CTC-BM-16465-160614</v>
          </cell>
          <cell r="C62" t="str">
            <v>Anexo el detalle de la transaccion que realice para que me informen donde esta el dinero:
Te informamos que te fue enviada una Transferencia Interbancaria a cuenta de cheques/ahorro, bajo las siguientes condiciones.
Banco destino:   HSBC
Cuenta de depósito:   021420063887708969
Nombre del beneficiario:   ALEJANDRA COYOC GUZMAN
Importe:   $700.00
Fecha de aplicación:   14 de JUNIO de 2016
Fecha de operación:   13 de Junio de 2016
Forma de depósito:   DÍA SIGUIENTE
Concepto de pago:   CONTADORA
Referencia númerica:   160613
Folio de Internet:   2085059015
en este momento no esta el dinero en ninguna de las dos cuentas y ninguno de los bancos me da una solucion uno dice q fue exitoso y el otro dice que no ha recibido nada</v>
          </cell>
          <cell r="D62" t="str">
            <v>alejandra coyoc guzman</v>
          </cell>
          <cell r="E62" t="str">
            <v>alecoyocg@hotmail.com</v>
          </cell>
          <cell r="F62" t="str">
            <v>Banco de México</v>
          </cell>
          <cell r="M62" t="str">
            <v>México</v>
          </cell>
          <cell r="O62" t="str">
            <v>Entrega por el Sistema de Solicitudes de Acceso a la Información</v>
          </cell>
          <cell r="P62">
            <v>42535</v>
          </cell>
          <cell r="Q62">
            <v>42563</v>
          </cell>
          <cell r="S62" t="str">
            <v>Información pública</v>
          </cell>
          <cell r="T62" t="str">
            <v>SPEI</v>
          </cell>
          <cell r="V62" t="str">
            <v>La respuesta a su solicitud CTC-BM-16465-160614 se encuentra en el archivo adjunto.</v>
          </cell>
          <cell r="W62">
            <v>60</v>
          </cell>
          <cell r="X62" t="str">
            <v>NO</v>
          </cell>
          <cell r="Y62" t="str">
            <v>Ríos Peraza Gladys Adriana</v>
          </cell>
          <cell r="Z62" t="str">
            <v>Concluido</v>
          </cell>
          <cell r="AA62">
            <v>42535</v>
          </cell>
          <cell r="AB62">
            <v>42538</v>
          </cell>
        </row>
        <row r="63">
          <cell r="B63" t="str">
            <v>CTC-BM-16469-160614</v>
          </cell>
          <cell r="C63" t="str">
            <v>Que tal - soy profesor-investigador del ITESM. Para una investigación, estoy buscando información relacionada con la Inversión de México en el Exterior. Sé que en la página del Banco de México está este dato disponible, sin embargo, lo que necesito es la información desagregada, es decir, la inversión a nivel de empresa. Podría usted compartirme la inversión que realizan las empresas mexicanas y hacia qué regiones dirigen sus capitales?
Quedo pendiente de su respuesta.
Saludos
Jorge.</v>
          </cell>
          <cell r="D63" t="str">
            <v>Jorge Luis Alcaraz Vargas</v>
          </cell>
          <cell r="E63" t="str">
            <v>jlalcaraz@itesm.mx</v>
          </cell>
          <cell r="F63" t="str">
            <v>Banco de México</v>
          </cell>
          <cell r="M63" t="str">
            <v>México</v>
          </cell>
          <cell r="O63" t="str">
            <v>Entrega por el Sistema de Solicitudes de Acceso a la Información</v>
          </cell>
          <cell r="P63">
            <v>42535</v>
          </cell>
          <cell r="Q63">
            <v>42563</v>
          </cell>
          <cell r="S63" t="str">
            <v>Información pública</v>
          </cell>
          <cell r="T63" t="str">
            <v>Balanza de pagos</v>
          </cell>
          <cell r="V63" t="str">
            <v>La respuesta a su consulta con folio CTC-BM-16469-160614 la encontrará en el archivo adjunto.</v>
          </cell>
          <cell r="W63">
            <v>35</v>
          </cell>
          <cell r="X63" t="str">
            <v>NO</v>
          </cell>
          <cell r="Y63" t="str">
            <v>Casillas Trejo Elizabeth</v>
          </cell>
          <cell r="Z63" t="str">
            <v>Concluido</v>
          </cell>
          <cell r="AA63">
            <v>42535</v>
          </cell>
          <cell r="AB63">
            <v>42543</v>
          </cell>
        </row>
        <row r="64">
          <cell r="B64" t="str">
            <v>CTC-BM-16470-160614</v>
          </cell>
          <cell r="C64" t="str">
            <v>Requiero me informen sobre el proceso de la transferencia con numero de referencia 6924041 del dia 10 de junio, del banco santander al banco banamex, ya que esta salio de santander a las 08:37, reflejandose el saldo hasta el dia sabado 11 de junio, y quiero saber a quien compete la demora del mismo, si a santander o a banamex.</v>
          </cell>
          <cell r="D64" t="str">
            <v>DEMETRIO DAVILA CABRERA</v>
          </cell>
          <cell r="E64" t="str">
            <v>mokkeyo@gmail.com</v>
          </cell>
          <cell r="F64" t="str">
            <v>Banco de México</v>
          </cell>
          <cell r="O64" t="str">
            <v>Entrega por el Sistema de Solicitudes de Acceso a la Información</v>
          </cell>
          <cell r="P64">
            <v>42535</v>
          </cell>
          <cell r="Q64">
            <v>42563</v>
          </cell>
          <cell r="S64" t="str">
            <v>Información pública</v>
          </cell>
          <cell r="T64" t="str">
            <v>SPEI</v>
          </cell>
          <cell r="V64" t="str">
            <v>La respuesta a su solicitud CTC-BM-16470-160614 se encuentra en el archivo adjunto.</v>
          </cell>
          <cell r="W64">
            <v>60</v>
          </cell>
          <cell r="X64" t="str">
            <v>NO</v>
          </cell>
          <cell r="Y64" t="str">
            <v>Ríos Peraza Gladys Adriana</v>
          </cell>
          <cell r="Z64" t="str">
            <v>Concluido</v>
          </cell>
          <cell r="AA64">
            <v>42535</v>
          </cell>
          <cell r="AB64">
            <v>42541</v>
          </cell>
        </row>
        <row r="65">
          <cell r="B65" t="str">
            <v>CTC-BM-16472-160614</v>
          </cell>
          <cell r="C65" t="str">
            <v>buenas tardes a traves de este medio quiciera preguntar aserca del coleccionador de monedas de 5 pesos del bicentenario donde lo puedo comprar</v>
          </cell>
          <cell r="D65" t="str">
            <v>pedro mendez garcia</v>
          </cell>
          <cell r="E65" t="str">
            <v>serviciomendez1951@hotmail.com</v>
          </cell>
          <cell r="F65" t="str">
            <v>Banco de México</v>
          </cell>
          <cell r="O65" t="str">
            <v>Entrega por el Sistema de Solicitudes de Acceso a la Información</v>
          </cell>
          <cell r="P65">
            <v>42535</v>
          </cell>
          <cell r="Q65">
            <v>42563</v>
          </cell>
          <cell r="S65" t="str">
            <v>Información pública</v>
          </cell>
          <cell r="T65" t="str">
            <v>Monedas metálicas</v>
          </cell>
          <cell r="V65" t="str">
            <v>La respuesta a su solicitud CTC-BM-16472-160614 se encuentra en el archivo adjunto.</v>
          </cell>
          <cell r="W65">
            <v>40</v>
          </cell>
          <cell r="X65" t="str">
            <v>NO</v>
          </cell>
          <cell r="Y65" t="str">
            <v>Ríos Peraza Gladys Adriana</v>
          </cell>
          <cell r="Z65" t="str">
            <v>Concluido</v>
          </cell>
          <cell r="AA65">
            <v>42535</v>
          </cell>
          <cell r="AB65">
            <v>42541</v>
          </cell>
        </row>
        <row r="66">
          <cell r="B66" t="str">
            <v>CTC-BM-16474-160614</v>
          </cell>
          <cell r="C66" t="str">
            <v>Buenas noches! En la sucursal Inbursa dentro de la paza Tlalnepantla Fashion Mall no me quisieron cambiar dólares con depósito a mi cuenta, me dijeron que sólo en ciertas sucursales como Carso, Insurgentes, Mazarik, etc.  ¿Esto es posible? o ¿me están negando un servicio que sí deben de prestar en cualquier sucursal? Gracias</v>
          </cell>
          <cell r="D66" t="str">
            <v>Juan Carlos León</v>
          </cell>
          <cell r="E66" t="str">
            <v>jucalion55@hotmail.com</v>
          </cell>
          <cell r="F66" t="str">
            <v>Banco de México</v>
          </cell>
          <cell r="M66" t="str">
            <v>México</v>
          </cell>
          <cell r="O66" t="str">
            <v>Entrega por el Sistema de Solicitudes de Acceso a la Información</v>
          </cell>
          <cell r="P66">
            <v>42535</v>
          </cell>
          <cell r="Q66">
            <v>42563</v>
          </cell>
          <cell r="S66" t="str">
            <v>Información pública</v>
          </cell>
          <cell r="T66" t="str">
            <v>Control de legalidad</v>
          </cell>
          <cell r="V66" t="str">
            <v>La respuesta a su solicitud con folio CTC-BM-16474-160614 la encontrará en el archivo adjunto.</v>
          </cell>
          <cell r="W66">
            <v>90</v>
          </cell>
          <cell r="X66" t="str">
            <v>NO</v>
          </cell>
          <cell r="Y66" t="str">
            <v>Casillas Trejo Elizabeth</v>
          </cell>
          <cell r="Z66" t="str">
            <v>Concluido</v>
          </cell>
          <cell r="AA66">
            <v>42535</v>
          </cell>
          <cell r="AB66">
            <v>42544</v>
          </cell>
        </row>
        <row r="67">
          <cell r="B67" t="str">
            <v>CTC-BM-16475-160615</v>
          </cell>
          <cell r="C67" t="str">
            <v>Dear,
How are you?
My name is Cheol Sik Kim at Hanul Information and System in South Korea.
I would like to get Foreign Exchange Transaction Law, its implementing ordinances, its regulations, its rules and its provisions.
I am not sure whether the formal name of the law is Foreign Exchange Transaction Law and your country has such systematic laws or not
If they are in certain web-sites, would you please let me know the addresses of them?
I really look forward to receiving those information from you
Respectfully
                    C.S.Kim
                    CEO
                    Hanul Information and System</v>
          </cell>
          <cell r="D67" t="str">
            <v>Cheol Sik Kim</v>
          </cell>
          <cell r="E67" t="str">
            <v>withcharlie@hotmail.com</v>
          </cell>
          <cell r="F67" t="str">
            <v>Banco de México</v>
          </cell>
          <cell r="O67" t="str">
            <v>Entrega por el Sistema de Solicitudes de Acceso a la Información</v>
          </cell>
          <cell r="P67">
            <v>42536</v>
          </cell>
          <cell r="Q67">
            <v>42564</v>
          </cell>
          <cell r="S67" t="str">
            <v>Información pública</v>
          </cell>
          <cell r="T67" t="str">
            <v>Control de legalidad</v>
          </cell>
          <cell r="V67" t="str">
            <v>Please find attached the answer to your enquiry CTC-BM-16475-160615.</v>
          </cell>
          <cell r="W67">
            <v>40</v>
          </cell>
          <cell r="X67" t="str">
            <v>NO</v>
          </cell>
          <cell r="Y67" t="str">
            <v>Ríos Peraza Gladys Adriana</v>
          </cell>
          <cell r="Z67" t="str">
            <v>Concluido</v>
          </cell>
          <cell r="AA67">
            <v>42536</v>
          </cell>
          <cell r="AB67">
            <v>42548</v>
          </cell>
        </row>
        <row r="68">
          <cell r="B68" t="str">
            <v>CTC-BM-16476-160615</v>
          </cell>
          <cell r="C68" t="str">
            <v>Buen día, mi nombre es Jesús Emmanuel Tapia Sánchez y le contacto de la Delegación de Economía en Nayarit; me permito por medio del presente, solicitar información respecto a la Balanza Comercial del Estado de Nayarit, en virtud de dar respuesta a una Solicitud de Información por parte de la Secretaría de Planeación Programación y Presupuesto del Estado de Nayarit, toda vez que en nuestra dependencia no contamos con dicha información.
Agradezco, de contar con los datos, me pudieran hacer favor de enviar lo referente a los periodos 2013, 2014 y 2015 (montos de las exportaciones e importaciones del estado de Nayarit)
Agradezco de antemano si valiosa colaboración, quedo de usted al pendiente. Saludos</v>
          </cell>
          <cell r="D68" t="str">
            <v>JESUS EMMANUEL TAPIA SANCHEZ</v>
          </cell>
          <cell r="E68" t="str">
            <v>jesus.tapia@economia.gob.mx</v>
          </cell>
          <cell r="F68" t="str">
            <v>Banco de México</v>
          </cell>
          <cell r="M68" t="str">
            <v>México</v>
          </cell>
          <cell r="O68" t="str">
            <v>Entrega por el Sistema de Solicitudes de Acceso a la Información</v>
          </cell>
          <cell r="P68">
            <v>42536</v>
          </cell>
          <cell r="Q68">
            <v>42564</v>
          </cell>
          <cell r="S68" t="str">
            <v>Información pública</v>
          </cell>
          <cell r="T68" t="str">
            <v>Balanza de pagos</v>
          </cell>
          <cell r="V68" t="str">
            <v>La respuesta a su solicitud CTC-BM-16476-160615 se encuentra en el archivo adjunto.</v>
          </cell>
          <cell r="W68">
            <v>60</v>
          </cell>
          <cell r="X68" t="str">
            <v>NO</v>
          </cell>
          <cell r="Y68" t="str">
            <v>Ríos Peraza Gladys Adriana</v>
          </cell>
          <cell r="Z68" t="str">
            <v>Concluido</v>
          </cell>
          <cell r="AA68">
            <v>42536</v>
          </cell>
          <cell r="AB68">
            <v>42542</v>
          </cell>
        </row>
        <row r="69">
          <cell r="B69">
            <v>6110000006616</v>
          </cell>
          <cell r="C69" t="str">
            <v>Deseo saber que ente de la administración federal han comprado AGENDAS en los últimos 3 ejercicios fiscales y los datos de su contratación.grx</v>
          </cell>
          <cell r="D69" t="str">
            <v>RODRIGO BRECHT AYALA</v>
          </cell>
          <cell r="E69" t="str">
            <v>TransparenciaBM@outlook.com</v>
          </cell>
          <cell r="F69" t="str">
            <v>Banco de México</v>
          </cell>
          <cell r="H69" t="str">
            <v>LAGO CUITZEO</v>
          </cell>
          <cell r="I69" t="str">
            <v>Anahuac I Sección</v>
          </cell>
          <cell r="J69" t="str">
            <v>MIGUEL HIDALGO</v>
          </cell>
          <cell r="K69" t="str">
            <v>Distrito Federal</v>
          </cell>
          <cell r="L69">
            <v>11320</v>
          </cell>
          <cell r="M69" t="str">
            <v>México</v>
          </cell>
          <cell r="N69" t="str">
            <v>por AGENDAS me refiero a AGENDA  de escritorio de mano, para llevar citas y asuntos del día día. Por datos de contratación ; quiero saber, fecha de contratación y vigencia, proveedor, cantidades, precio unitario y tipo de contratación.</v>
          </cell>
          <cell r="O69" t="str">
            <v>Correo electrónico</v>
          </cell>
          <cell r="P69">
            <v>42536</v>
          </cell>
          <cell r="Q69">
            <v>42565</v>
          </cell>
          <cell r="S69" t="str">
            <v>Información pública</v>
          </cell>
          <cell r="T69" t="str">
            <v>Adquisiciones</v>
          </cell>
          <cell r="V69" t="str">
            <v>La respuesta a su solicitud con folio 6110000006616 la encontrará en el archivo adjunto.</v>
          </cell>
          <cell r="W69">
            <v>35</v>
          </cell>
          <cell r="X69" t="str">
            <v>NO</v>
          </cell>
          <cell r="Y69" t="str">
            <v>Casillas Trejo Elizabeth</v>
          </cell>
          <cell r="Z69" t="str">
            <v>Concluido</v>
          </cell>
          <cell r="AA69">
            <v>42536</v>
          </cell>
          <cell r="AB69">
            <v>42543</v>
          </cell>
        </row>
        <row r="70">
          <cell r="B70">
            <v>6110000006716</v>
          </cell>
          <cell r="C70" t="str">
            <v>1. Razon por la cual la casa de moneda de méxico no esta vendiendo centenarios, 2. opciones para adquirir un centenario verificado en la ciudad de Guadalajara 3. fecha de re establecimiento del servicio de venta de centenarios por internet a través del portal de la casa de moneada de méxico... http://www.cmm.gob.mx/es/</v>
          </cell>
          <cell r="D70" t="str">
            <v>CARLOS ROMO G</v>
          </cell>
          <cell r="E70" t="str">
            <v>TransparenciaBM@outlook.com</v>
          </cell>
          <cell r="F70" t="str">
            <v>Banco de México</v>
          </cell>
          <cell r="H70" t="str">
            <v>OBSIDIANA</v>
          </cell>
          <cell r="I70" t="str">
            <v>Camichin Vallarta</v>
          </cell>
          <cell r="J70" t="str">
            <v>ZAPOPAN</v>
          </cell>
          <cell r="K70" t="str">
            <v>Jalisco</v>
          </cell>
          <cell r="L70">
            <v>45020</v>
          </cell>
          <cell r="M70" t="str">
            <v>México</v>
          </cell>
          <cell r="N70" t="str">
            <v>1. Razon por la cual la casa de moneda de méxico no esta vendiendo centenarios, 2. opciones para adquirir un centenario verificado en la ciudad de Guadalajara 3. fecha de re establecimiento del servicio de venta de centenarios por internet a través del portal de la casa de moneada de méxico... http://www.cmm.gob.mx/es/</v>
          </cell>
          <cell r="O70" t="str">
            <v>Correo electrónico</v>
          </cell>
          <cell r="P70">
            <v>42536</v>
          </cell>
          <cell r="Q70">
            <v>42565</v>
          </cell>
          <cell r="S70" t="str">
            <v>Información pública</v>
          </cell>
          <cell r="T70" t="str">
            <v>Metales preciosos</v>
          </cell>
          <cell r="V70" t="str">
            <v>La respuesta a su solicitud de información con folio 6110000006716</v>
          </cell>
          <cell r="W70">
            <v>25</v>
          </cell>
          <cell r="X70" t="str">
            <v>NO</v>
          </cell>
          <cell r="Y70" t="str">
            <v>Casillas Trejo Elizabeth</v>
          </cell>
          <cell r="Z70" t="str">
            <v>Concluido</v>
          </cell>
          <cell r="AA70">
            <v>42536</v>
          </cell>
          <cell r="AB70">
            <v>42538</v>
          </cell>
        </row>
        <row r="71">
          <cell r="B71" t="str">
            <v>CTC-BM-16479-160615</v>
          </cell>
          <cell r="C71" t="str">
            <v>Por medio de la presente me permito solicitar las series de datos de la probabilidad de incumplimiento de la banca comercial dividida por empresas, consumo y vivienda en archivo de excel que se encuentra disponible en el documento público Reporte sobre el Sistema Financiero del año 2015 en la página 51 gráfica 28 panel a) así como su metodología de cálculo empleada y fuentes de información. El documento se encuentra disponible actualmente en su página web en Publicaciones - Reportes sobre el Sistema Financiero - Reporte sobre el sistema financiero a noviembre de 2015 - Texto completo.
Agradezco su atención
AAR</v>
          </cell>
          <cell r="D71" t="str">
            <v>Alfonso Alvarez Ramirez</v>
          </cell>
          <cell r="E71" t="str">
            <v>alfonsoalvaram@yahoo.com</v>
          </cell>
          <cell r="F71" t="str">
            <v>Banco de México</v>
          </cell>
          <cell r="O71" t="str">
            <v>Entrega por el Sistema de Solicitudes de Acceso a la Información</v>
          </cell>
          <cell r="P71">
            <v>42536</v>
          </cell>
          <cell r="Q71">
            <v>42564</v>
          </cell>
          <cell r="S71" t="str">
            <v>Información pública</v>
          </cell>
          <cell r="T71" t="str">
            <v>Indicadores de gestión</v>
          </cell>
          <cell r="V71" t="str">
            <v>La respuesta a su solicitud con folio CTC-BM-16479-160615 la encontrará en el archivo adjunto.</v>
          </cell>
          <cell r="W71">
            <v>45</v>
          </cell>
          <cell r="X71" t="str">
            <v>NO</v>
          </cell>
          <cell r="Y71" t="str">
            <v>Casillas Trejo Elizabeth</v>
          </cell>
          <cell r="Z71" t="str">
            <v>Concluido</v>
          </cell>
          <cell r="AA71">
            <v>42536</v>
          </cell>
          <cell r="AB71">
            <v>42544</v>
          </cell>
        </row>
        <row r="72">
          <cell r="B72" t="str">
            <v>LT-BM-16480-160615</v>
          </cell>
          <cell r="C72" t="str">
            <v>COPIA CERTIFICADA DEL FALLO CORRESPONDIENTE A LA LICITACIÓN PÚBLICA NACIONAL NO. BM-SATI-010-14-1, CORRESPONDIENTE A LA CONTRATACIÓN DE LOS SERVICIOS DE SOPORTE TÉCNICO EXTERNO; DICTADO CON FECHA 28 DE MARZO DE 2014.
COPIA CERTIFICADA DE LA DOCUMENTACIÓN PRESENTADA POR LA LICITANTE TATA CONSULTANCY SERVICES DE MÉXICO, S.A. DE C.V.</v>
          </cell>
          <cell r="D72" t="str">
            <v>saul guerrero</v>
          </cell>
          <cell r="E72" t="str">
            <v>saul_golvera@hotmail.com</v>
          </cell>
          <cell r="F72" t="str">
            <v>Banco de México</v>
          </cell>
          <cell r="M72" t="str">
            <v>México</v>
          </cell>
          <cell r="N72" t="str">
            <v>Fallo de 28 de marzo de 2014, emitido en forma mancomunada por el C.P. Armando Terán López y el Lic. Pablo Escobar Bravo, en su carácter de Subgerente de Abastecimiento de Inmuebles y Generales y Analista de Contrataciones, respectivamente, dependientes de la Dirección de Recursos Materiales del Banco de México.</v>
          </cell>
          <cell r="O72" t="str">
            <v>Correo electrónico</v>
          </cell>
          <cell r="P72">
            <v>42536</v>
          </cell>
          <cell r="Q72">
            <v>42564</v>
          </cell>
          <cell r="S72" t="str">
            <v>Información confidencial</v>
          </cell>
          <cell r="T72" t="str">
            <v>Adquisiciones</v>
          </cell>
          <cell r="V72" t="str">
            <v>La respuesta a su solicitud LT-BM-16480-160615 se encuentra en el archivo adjunto.</v>
          </cell>
          <cell r="W72">
            <v>900</v>
          </cell>
          <cell r="X72" t="str">
            <v>SI</v>
          </cell>
          <cell r="Y72" t="str">
            <v>Ríos Peraza Gladys Adriana</v>
          </cell>
          <cell r="Z72" t="str">
            <v>En tramite</v>
          </cell>
          <cell r="AA72">
            <v>42536</v>
          </cell>
        </row>
        <row r="73">
          <cell r="B73" t="str">
            <v>CTC-BM-16481-160615</v>
          </cell>
          <cell r="C73" t="str">
            <v>Hola, buena tarde. Por medio del presente les solicito su apoyo para que me proporcionen la forma o ruta donde puedo encontrar la siguiente informacion; he buscado en el portal de BANXICO y no lo he encontrado.
Estoy investigando sobre la información que se debe enviar como Reportos a Banco de México y en las ayudas especificas para para llenar los campos que se deben enviar hace referencia a unos catálogos. Estos catálogos  los he estado buscando en la pagina de BANXICO y no los localizo, enlisto los catálogos que necesito: 
 Catálogo de monedas 
 Catálogo de tipo de tasa 
 Catálogo de titulos de deuda denominados enmoneda nacional o UDIS 
 Catálogo de contrapartes 
Pueden apoyarme para indicarme la ruta donde pueda encontrar esta información. Espero puedan proporcionarme esta información</v>
          </cell>
          <cell r="D73" t="str">
            <v>Angelica Chacon</v>
          </cell>
          <cell r="E73" t="str">
            <v>amary_chacon@hotmail.com</v>
          </cell>
          <cell r="F73" t="str">
            <v>Banco de México</v>
          </cell>
          <cell r="M73" t="str">
            <v>México</v>
          </cell>
          <cell r="O73" t="str">
            <v>Entrega por el Sistema de Solicitudes de Acceso a la Información</v>
          </cell>
          <cell r="P73">
            <v>42536</v>
          </cell>
          <cell r="Q73">
            <v>42564</v>
          </cell>
          <cell r="S73" t="str">
            <v>Información pública</v>
          </cell>
          <cell r="T73" t="str">
            <v>Taxonomía</v>
          </cell>
          <cell r="V73" t="str">
            <v>La respuesta a su solicitud con folio CTC-BM-16481-160615 la encontrará en el archivo adjunto.</v>
          </cell>
          <cell r="W73">
            <v>15</v>
          </cell>
          <cell r="X73" t="str">
            <v>NO</v>
          </cell>
          <cell r="Y73" t="str">
            <v>Casillas Trejo Elizabeth</v>
          </cell>
          <cell r="Z73" t="str">
            <v>Concluido</v>
          </cell>
          <cell r="AA73">
            <v>42536</v>
          </cell>
          <cell r="AB73">
            <v>42544</v>
          </cell>
        </row>
        <row r="74">
          <cell r="B74" t="str">
            <v>CTC-BM-16482-160615</v>
          </cell>
          <cell r="C74" t="str">
            <v>Buen día.
En una anterior solicitud me respondieron que enviara mis datos para elaborar un cep ya que en la página he intentado y marca error, sólo deja ver el status de la trasnferencia.
 Fecha de realización 10/06/2016
 Clave de rastreo  1392882
 Banco emisor SCOTIABANK
 Banco receptor BANAMEX
 Cuenta beneficiaria (CLABE/tarjeta de débito/número   de celular) 002180437000254981
 Monto del pago $10,357.64
Espero puedan arreglar la emisión del cep en línea.
Saludos.</v>
          </cell>
          <cell r="D74" t="str">
            <v>Cristopher Galván</v>
          </cell>
          <cell r="E74" t="str">
            <v>cr.galvan1@gmail.com</v>
          </cell>
          <cell r="F74" t="str">
            <v>Banco de México</v>
          </cell>
          <cell r="M74" t="str">
            <v>México</v>
          </cell>
          <cell r="O74" t="str">
            <v>Entrega por el Sistema de Solicitudes de Acceso a la Información</v>
          </cell>
          <cell r="P74">
            <v>42536</v>
          </cell>
          <cell r="Q74">
            <v>42564</v>
          </cell>
          <cell r="S74" t="str">
            <v>Información pública</v>
          </cell>
          <cell r="T74" t="str">
            <v>SPEI</v>
          </cell>
          <cell r="V74" t="str">
            <v>La respuesta a su solicitud con folio CTC-BM-16482-160615 la encontrará en el archivo adjunto.</v>
          </cell>
          <cell r="W74">
            <v>20</v>
          </cell>
          <cell r="X74" t="str">
            <v>NO</v>
          </cell>
          <cell r="Y74" t="str">
            <v>Casillas Trejo Elizabeth</v>
          </cell>
          <cell r="Z74" t="str">
            <v>Concluido</v>
          </cell>
          <cell r="AA74">
            <v>42536</v>
          </cell>
          <cell r="AB74">
            <v>42542</v>
          </cell>
        </row>
        <row r="75">
          <cell r="B75" t="str">
            <v>LT-BM-16483-160615</v>
          </cell>
          <cell r="C75" t="str">
            <v>nuevamente me comunico hice esta transferencia juan lazo bruno cuenta banamex 7932131 sucursal 7008 el dia 17 julio 2015 Por 59,800.00 a la empresa PV MOUNTAIN DE OCCIDENTE S.A. DE C.V. CUENTA CLAVE 072375002411514464  DE BANCO BANORTE  EN MI ESTADO DE CUENTA BANAMEX ME APARECE ESTA CLAVE 0015071700051441 Y ABAJO ME APARECE A BANCO BANORTE ESTA 085900514410319854 DE ESTAS DOS CLAVES NO SE CUAL ES LA CLAVE DE RASTREO PARA IMPRIMIR  MI RECIBO YA QUE ME LO PIDEN PARA EL JUICIO MERCANTIL QUE ESTOY LLEVANDO PORQUE NO ME HAN PAGADO ESPERO PUEDAN AYUDARME O DECIRME SI HAY UNA OFICINA PARA IR HAY GRACIAS</v>
          </cell>
          <cell r="D75" t="str">
            <v>juan lazo bruno</v>
          </cell>
          <cell r="E75" t="str">
            <v>juanlb_@hotmail.com</v>
          </cell>
          <cell r="F75" t="str">
            <v>Banco de México</v>
          </cell>
          <cell r="H75" t="str">
            <v>emperador izcoatl mz 14 lt 3</v>
          </cell>
          <cell r="I75" t="str">
            <v>el paraiso</v>
          </cell>
          <cell r="J75" t="str">
            <v>iztapalapa</v>
          </cell>
          <cell r="K75" t="str">
            <v>ciudad de mexico</v>
          </cell>
          <cell r="L75">
            <v>9230</v>
          </cell>
          <cell r="M75" t="str">
            <v>México</v>
          </cell>
          <cell r="O75" t="str">
            <v>Acudir a la Unidad de Transparencia</v>
          </cell>
          <cell r="P75">
            <v>42536</v>
          </cell>
          <cell r="Q75">
            <v>42564</v>
          </cell>
          <cell r="S75" t="str">
            <v>Información pública</v>
          </cell>
          <cell r="T75" t="str">
            <v>SPEI</v>
          </cell>
          <cell r="V75" t="str">
            <v>La respuesta a su solicitud con folio LT-BM-14843-160615 la encontrará en el archivo adjunto.</v>
          </cell>
          <cell r="W75">
            <v>25</v>
          </cell>
          <cell r="X75" t="str">
            <v>NO</v>
          </cell>
          <cell r="Y75" t="str">
            <v>Casillas Trejo Elizabeth</v>
          </cell>
          <cell r="Z75" t="str">
            <v>Concluido</v>
          </cell>
          <cell r="AA75">
            <v>42536</v>
          </cell>
          <cell r="AB75">
            <v>42542</v>
          </cell>
        </row>
        <row r="76">
          <cell r="B76" t="str">
            <v>LT-BM-16484-160615</v>
          </cell>
          <cell r="C76" t="str">
            <v>necesito imprimir es transferencia que realice el 24 julio 2015 pero no puedo hacerlo si me pueden ayudar gracias</v>
          </cell>
          <cell r="D76" t="str">
            <v>juan lazo bruno</v>
          </cell>
          <cell r="E76" t="str">
            <v>juanlb_@hotmail.com</v>
          </cell>
          <cell r="F76" t="str">
            <v>Banco de México</v>
          </cell>
          <cell r="H76" t="str">
            <v>emperador izcoatl mz 14 lt 3</v>
          </cell>
          <cell r="I76" t="str">
            <v>el paraiso</v>
          </cell>
          <cell r="J76" t="str">
            <v>iztapalapa</v>
          </cell>
          <cell r="K76" t="str">
            <v>ciudad de mexico</v>
          </cell>
          <cell r="L76">
            <v>9230</v>
          </cell>
          <cell r="M76" t="str">
            <v>México</v>
          </cell>
          <cell r="N76" t="str">
            <v>transferencia de mi cuenta 7932131 sucursal 7008  24 julio 2015 por la cantidad de 123,301.11 en mi estado de cuenta me aparece  esta clave  0015072400051050 y y despues me aparece a mercantil norte  esta clave   085900510500320558 no se con cual de estas imprimir mi por su atencion gracias</v>
          </cell>
          <cell r="O76" t="str">
            <v>Acudir a la Unidad de Transparencia</v>
          </cell>
          <cell r="P76">
            <v>42536</v>
          </cell>
          <cell r="Q76">
            <v>42564</v>
          </cell>
          <cell r="S76" t="str">
            <v>Información pública</v>
          </cell>
          <cell r="T76" t="str">
            <v>SPEI</v>
          </cell>
          <cell r="V76" t="str">
            <v>La respuesta a su solicitud con folio LT-BM-16484-160615 la encontrará en el archivo adjunto.</v>
          </cell>
          <cell r="W76">
            <v>25</v>
          </cell>
          <cell r="X76" t="str">
            <v>NO</v>
          </cell>
          <cell r="Y76" t="str">
            <v>Casillas Trejo Elizabeth</v>
          </cell>
          <cell r="Z76" t="str">
            <v>Concluido</v>
          </cell>
          <cell r="AA76">
            <v>42536</v>
          </cell>
          <cell r="AB76">
            <v>42542</v>
          </cell>
        </row>
        <row r="77">
          <cell r="B77" t="str">
            <v>LT-BM-16485-160615</v>
          </cell>
          <cell r="C77" t="str">
            <v>me pide el juez la impresion de la transferencia que realice el  6 agosto 2015   por 70,750.00 gracias por su atencion</v>
          </cell>
          <cell r="D77" t="str">
            <v>juan lazo bruno</v>
          </cell>
          <cell r="E77" t="str">
            <v>juanlb_@hotmail.com</v>
          </cell>
          <cell r="F77" t="str">
            <v>Banco de México</v>
          </cell>
          <cell r="H77" t="str">
            <v>emperador izcoatl mz 14 lt 3</v>
          </cell>
          <cell r="I77" t="str">
            <v>el paraiso</v>
          </cell>
          <cell r="J77" t="str">
            <v>iztapalapa</v>
          </cell>
          <cell r="K77" t="str">
            <v>ciudad de mexico</v>
          </cell>
          <cell r="L77">
            <v>9230</v>
          </cell>
          <cell r="M77" t="str">
            <v>México</v>
          </cell>
          <cell r="N77" t="str">
            <v>el 6 de agosto 2015 hice una tranferencia de mi cuenta bananex 7932131 sucursal 7008 por la cantidad de 70,750.00  a la empresa PV MOUNTAIN DE OCCIDENTE S.A DE C.V. CUENTA CLAVE 072375002411514464 DE BANCO BANORTE Y EN MI ESTADO DE CUENTA BANAMEX ME APARECE LA CLAVE  0015080600269769y me aparece me aparece banorte y otra clave abajo  085902697690321850  no se cual clave es de las dos para imprimir mi documento gracias por su atencion.</v>
          </cell>
          <cell r="O77" t="str">
            <v>Acudir a la Unidad de Transparencia</v>
          </cell>
          <cell r="P77">
            <v>42536</v>
          </cell>
          <cell r="Q77">
            <v>42564</v>
          </cell>
          <cell r="S77" t="str">
            <v>Información pública</v>
          </cell>
          <cell r="T77" t="str">
            <v>SPEI</v>
          </cell>
          <cell r="V77" t="str">
            <v>La respuesta a su consulta con folio LT-BM-16485-160615 la encontrará en el archivo adjunto.</v>
          </cell>
          <cell r="W77">
            <v>30</v>
          </cell>
          <cell r="X77" t="str">
            <v>SI</v>
          </cell>
          <cell r="Y77" t="str">
            <v>Casillas Trejo Elizabeth</v>
          </cell>
          <cell r="Z77" t="str">
            <v>Concluido</v>
          </cell>
          <cell r="AA77">
            <v>42536</v>
          </cell>
          <cell r="AB77">
            <v>42605</v>
          </cell>
        </row>
        <row r="78">
          <cell r="B78" t="str">
            <v>LT-BM-16486-160615</v>
          </cell>
          <cell r="C78" t="str">
            <v>hice una tranferencia  el 28 agoosto 2015 por 73,436.30 y necesito la impresion</v>
          </cell>
          <cell r="D78" t="str">
            <v>juan lazo bruno</v>
          </cell>
          <cell r="E78" t="str">
            <v>juanlb_@hotmail.com</v>
          </cell>
          <cell r="F78" t="str">
            <v>Banco de México</v>
          </cell>
          <cell r="H78" t="str">
            <v>emperador izcoatl mz 14 lt 3</v>
          </cell>
          <cell r="I78" t="str">
            <v>el paraiso</v>
          </cell>
          <cell r="J78" t="str">
            <v>iztapalapa</v>
          </cell>
          <cell r="K78" t="str">
            <v>ciudad de mexico</v>
          </cell>
          <cell r="L78">
            <v>9230</v>
          </cell>
          <cell r="M78" t="str">
            <v>México</v>
          </cell>
          <cell r="N78" t="str">
            <v>28 agosto 2015 de mi cuenta 7932131 suc 7008 transferi a la cuenta de la empresa PV MOUNTAIN DE OCCIDENTE S.A. DE C. V.  LA CANTIDAD DE 73,436.30  EN MI ESTADO DE CUENTA BANAMEX ME APARECE ESTA CLAVE DE PAGO  0015082800072664 Y ABAJO ME APARECE BANORTE BENEFICIARIO OTRA CLAVE 085900726640324055 DE LAS DOS NO SE CON CUAL IMPRIMIR MI COMPROBANTE YA QUE LO NECESITO ME LO PIDE EL JUEZ PAPA EL JUICIO MERCANTIL POR SU AYUDA GRACIAS</v>
          </cell>
          <cell r="O78" t="str">
            <v>Acudir a la Unidad de Transparencia</v>
          </cell>
          <cell r="P78">
            <v>42536</v>
          </cell>
          <cell r="Q78">
            <v>42564</v>
          </cell>
          <cell r="S78" t="str">
            <v>Información pública</v>
          </cell>
          <cell r="T78" t="str">
            <v>SPEI</v>
          </cell>
          <cell r="V78" t="str">
            <v>La respuesta a su solicitud con folio LT-BM-16486-160615 la encontrará en el archivo adjunto.</v>
          </cell>
          <cell r="W78">
            <v>20</v>
          </cell>
          <cell r="X78" t="str">
            <v>SI</v>
          </cell>
          <cell r="Y78" t="str">
            <v>Casillas Trejo Elizabeth</v>
          </cell>
          <cell r="Z78" t="str">
            <v>Concluido</v>
          </cell>
          <cell r="AA78">
            <v>42536</v>
          </cell>
          <cell r="AB78">
            <v>42605</v>
          </cell>
        </row>
        <row r="79">
          <cell r="B79" t="str">
            <v>LT-BM-16487-160615</v>
          </cell>
          <cell r="C79" t="str">
            <v>10 SEPTIEMBRE 2015 HICE UNA TRANFERENCIA POR 49,500.00 NECESITO LA IMPRESION Y NO LA PUEDO GENERAR POR SU ATENCION GRACIAS</v>
          </cell>
          <cell r="D79" t="str">
            <v>juan lazo bruno</v>
          </cell>
          <cell r="E79" t="str">
            <v>juanlb_@hotmail.com</v>
          </cell>
          <cell r="F79" t="str">
            <v>Banco de México</v>
          </cell>
          <cell r="H79" t="str">
            <v>emperador izcoatl mz 14 lt 3</v>
          </cell>
          <cell r="I79" t="str">
            <v>el paraiso</v>
          </cell>
          <cell r="J79" t="str">
            <v>iztapalapa</v>
          </cell>
          <cell r="K79" t="str">
            <v>ciudad de mexico</v>
          </cell>
          <cell r="L79">
            <v>9230</v>
          </cell>
          <cell r="M79" t="str">
            <v>México</v>
          </cell>
          <cell r="N79" t="str">
            <v>10 SEPTIEMBRE 2015 DE MI CUENTA BANCO BANAMEX  7932131 SUCURSAL 7008 TRANFERI  49,500.00 A LA EMPRESA PV MOUNTAIN DE OCCIDENTE S.A. DE C.V. DE BANCO BANORTE CUENTA CLAVE  072375002411514464  Y EN MI ESTADO DE CUENTA BANAMEX ME APARECE ESTE NUMERO COMO COMPROBANTE  0015091000283246 Y ABAJO ME APARECE BANORTE BENEFICIARIO CON ESTA CLAVE 085902832460325355 NO LOGRO IMPRIMIRLA POR FAVOR AYUDENME GRACIAS</v>
          </cell>
          <cell r="O79" t="str">
            <v>Acudir a la Unidad de Transparencia</v>
          </cell>
          <cell r="P79">
            <v>42536</v>
          </cell>
          <cell r="Q79">
            <v>42564</v>
          </cell>
          <cell r="S79" t="str">
            <v>Información pública</v>
          </cell>
          <cell r="T79" t="str">
            <v>SPEI</v>
          </cell>
          <cell r="V79" t="str">
            <v>La respuesta a su solicitud con folio LT-BM-16487-160615 la encontrará en el archivo adjunto.</v>
          </cell>
          <cell r="W79">
            <v>20</v>
          </cell>
          <cell r="X79" t="str">
            <v>SI</v>
          </cell>
          <cell r="Y79" t="str">
            <v>Casillas Trejo Elizabeth</v>
          </cell>
          <cell r="Z79" t="str">
            <v>Concluido</v>
          </cell>
          <cell r="AA79">
            <v>42536</v>
          </cell>
          <cell r="AB79">
            <v>42605</v>
          </cell>
        </row>
        <row r="80">
          <cell r="B80" t="str">
            <v>LT-BM-16488-160615</v>
          </cell>
          <cell r="C80" t="str">
            <v>EL 5 DE OCTUBRE 2015 HICE UNA TRANFERENCIA POR  54,876.00 NO LOGRO IMPRIMIR MI COMBROBANTE  POR SU ATENCION GRACIAS</v>
          </cell>
          <cell r="D80" t="str">
            <v>juan lazo bruno</v>
          </cell>
          <cell r="E80" t="str">
            <v>juanlb_@hotmail.com</v>
          </cell>
          <cell r="F80" t="str">
            <v>Banco de México</v>
          </cell>
          <cell r="H80" t="str">
            <v>emperador izcoatl mz 14 lt 3</v>
          </cell>
          <cell r="I80" t="str">
            <v>el paraiso</v>
          </cell>
          <cell r="J80" t="str">
            <v>iztapalapa</v>
          </cell>
          <cell r="K80" t="str">
            <v>ciudad de mexico</v>
          </cell>
          <cell r="L80">
            <v>9230</v>
          </cell>
          <cell r="M80" t="str">
            <v>México</v>
          </cell>
          <cell r="N80" t="str">
            <v>DE MI CUENTA BANAMEX 7932131 SUCURSAL 7008  HICE UNA TRANFERENCIA POR 54,876.00 A LA EMPRESA PV MOUNTAIN DE OCCIDENTE S.A. DE C.V.  BANCO BANORTE  CUENTA CLAVE  072375002411514464  Y EN MI ESTADO DE CUENTA ME APARECE COMO COMPROBANTE LA CLAVE 0015100500067885 Y  DESPUES ME PARECE BENEFICIARIO BANORTE CON ESTA CLAVE 085900678850327850 DE LAS DOS NO SE CON CUAL IMPRIMIR MI COMPROBANTE  GRACIAS POR SU AYUDA</v>
          </cell>
          <cell r="O80" t="str">
            <v>Acudir a la Unidad de Transparencia</v>
          </cell>
          <cell r="P80">
            <v>42536</v>
          </cell>
          <cell r="Q80">
            <v>42564</v>
          </cell>
          <cell r="S80" t="str">
            <v>Información pública</v>
          </cell>
          <cell r="T80" t="str">
            <v>SPEI</v>
          </cell>
          <cell r="V80" t="str">
            <v>La respuesta a su solicitud con folio LT-BM-16488-160615 la encontrará en el archivo adjunto.</v>
          </cell>
          <cell r="W80">
            <v>20</v>
          </cell>
          <cell r="X80" t="str">
            <v>SI</v>
          </cell>
          <cell r="Y80" t="str">
            <v>Casillas Trejo Elizabeth</v>
          </cell>
          <cell r="Z80" t="str">
            <v>Concluido</v>
          </cell>
          <cell r="AA80">
            <v>42536</v>
          </cell>
          <cell r="AB80">
            <v>42605</v>
          </cell>
        </row>
        <row r="81">
          <cell r="B81">
            <v>6120000000316</v>
          </cell>
          <cell r="C81" t="str">
            <v>Monto de los pagos que Pemex ha realizado a compañías privadas por los servicios de Contratos de Obras Públicas Financiada (COPF) o Contratos de Servicios Múltiples (CSM) desde 2001 hasta 2015, o bien la última fecha que este registrada. Así mismo se solicita el nombre de la compañía privada a la que fueron pagados estos servicios y cuántos pozos se han perforado desde 2001 a 2015.</v>
          </cell>
          <cell r="D81" t="str">
            <v>PRACCIS, A.C</v>
          </cell>
          <cell r="E81" t="str">
            <v>TransparenciaBM@outlook.com</v>
          </cell>
          <cell r="F81" t="str">
            <v>Fondo Mexicano del Petróleo</v>
          </cell>
          <cell r="H81" t="str">
            <v>DURANGO</v>
          </cell>
          <cell r="I81" t="str">
            <v>Roma Norte</v>
          </cell>
          <cell r="J81" t="str">
            <v>CUAUHTEMOC</v>
          </cell>
          <cell r="K81" t="str">
            <v>Distrito Federal</v>
          </cell>
          <cell r="L81">
            <v>6700</v>
          </cell>
          <cell r="M81" t="str">
            <v>México</v>
          </cell>
          <cell r="N81" t="str">
            <v xml:space="preserve">Representante: BENJAMIN EDWARD COKELET
Correo electrónico: info@projectpoder.org
</v>
          </cell>
          <cell r="O81" t="str">
            <v>Correo electrónico</v>
          </cell>
          <cell r="P81">
            <v>42537</v>
          </cell>
          <cell r="Q81">
            <v>42566</v>
          </cell>
          <cell r="S81" t="str">
            <v>Información pública</v>
          </cell>
          <cell r="T81" t="str">
            <v>Acceso a la información</v>
          </cell>
          <cell r="V81" t="str">
            <v>La respuesta a su solicitud 6120000000316 se encuentra en el archivo adjunto.</v>
          </cell>
          <cell r="W81">
            <v>60</v>
          </cell>
          <cell r="X81" t="str">
            <v>NO</v>
          </cell>
          <cell r="Y81" t="str">
            <v>Ríos Peraza Gladys Adriana</v>
          </cell>
          <cell r="Z81" t="str">
            <v>Concluido</v>
          </cell>
          <cell r="AA81">
            <v>42537</v>
          </cell>
          <cell r="AB81">
            <v>42542</v>
          </cell>
        </row>
        <row r="82">
          <cell r="B82" t="str">
            <v>CTC-BM-16513-160617</v>
          </cell>
          <cell r="C82" t="str">
            <v>Buenas tardes,
Me gustaría saber acerca de los títulos de expertos Aguila Negra en el año 1843. Para ello, la clase de experiencia? Si no es así, alguien podría señalarme a hacer?
gracias</v>
          </cell>
          <cell r="D82" t="str">
            <v>Ricardo Ivanildo Costa dos Prazeres</v>
          </cell>
          <cell r="E82" t="str">
            <v>ricardoicprazeres@gmail.com</v>
          </cell>
          <cell r="F82" t="str">
            <v>Banco de México</v>
          </cell>
          <cell r="M82" t="str">
            <v>Brasil</v>
          </cell>
          <cell r="O82" t="str">
            <v>Entrega por el Sistema de Solicitudes de Acceso a la Información</v>
          </cell>
          <cell r="P82">
            <v>42538</v>
          </cell>
          <cell r="Q82">
            <v>42566</v>
          </cell>
          <cell r="S82" t="str">
            <v>Información pública</v>
          </cell>
          <cell r="T82" t="str">
            <v>Control de legalidad</v>
          </cell>
          <cell r="V82" t="str">
            <v>Se adjunta respuesta a su solicitud CTC-BM-16513-160617.</v>
          </cell>
          <cell r="W82">
            <v>60</v>
          </cell>
          <cell r="X82" t="str">
            <v>NO</v>
          </cell>
          <cell r="Y82" t="str">
            <v>Ríos Peraza Gladys Adriana</v>
          </cell>
          <cell r="Z82" t="str">
            <v>Concluido</v>
          </cell>
          <cell r="AA82">
            <v>42538</v>
          </cell>
          <cell r="AB82">
            <v>42544</v>
          </cell>
        </row>
        <row r="83">
          <cell r="B83" t="str">
            <v>CTC-BM-16531-160617</v>
          </cell>
          <cell r="C83" t="str">
            <v>Hola. Se que la base de datos generada en el Banco de Información Económica del INEGI, mucho es gracias a ustedes. Mi pregunta va en lo referente a las cuentas del Sector externo, en la Balanza de Pagos que esta dividida en Ingresos y Egresos. Ustedes también miden los ingresos por servicios exportados. Quería saber de dónde obtienen la definición o cuál es la metodología para establecer quienes o cuales son las definiciones para que una exportación se considere como servicio exportado.
Gracias</v>
          </cell>
          <cell r="D83" t="str">
            <v>Jesica Ramirez Toscano</v>
          </cell>
          <cell r="E83" t="str">
            <v>jesica.ramtoscano@gmail.com</v>
          </cell>
          <cell r="F83" t="str">
            <v>Banco de México</v>
          </cell>
          <cell r="M83" t="str">
            <v>México</v>
          </cell>
          <cell r="O83" t="str">
            <v>Entrega por el Sistema de Solicitudes de Acceso a la Información</v>
          </cell>
          <cell r="P83">
            <v>42538</v>
          </cell>
          <cell r="Q83">
            <v>42566</v>
          </cell>
          <cell r="S83" t="str">
            <v>Información pública</v>
          </cell>
          <cell r="T83" t="str">
            <v>Balanza de pagos</v>
          </cell>
          <cell r="V83" t="str">
            <v>La respuesta a su consulta con folio CTC-BM-16531-160617 la encontrará en el archivo adjunto.</v>
          </cell>
          <cell r="W83">
            <v>35</v>
          </cell>
          <cell r="X83" t="str">
            <v>NO</v>
          </cell>
          <cell r="Y83" t="str">
            <v>Casillas Trejo Elizabeth</v>
          </cell>
          <cell r="Z83" t="str">
            <v>Concluido</v>
          </cell>
          <cell r="AA83">
            <v>42538</v>
          </cell>
          <cell r="AB83">
            <v>42543</v>
          </cell>
        </row>
        <row r="84">
          <cell r="B84">
            <v>6110000006816</v>
          </cell>
          <cell r="C84" t="str">
            <v xml:space="preserve">Se solicita información de la nómina de jubilados y/o pensionados (incluyendo las pensiones derivadas de beneficiarios) cuantos son y a cuánto asciende anualmente en el presente año. a).- A cuánto asciende los servicios subrogados de salud del padrón de registrado de los asegurados por el pensionado anual. b).- A cuánto ascienden otras prestaciones en dinero  que se otorgan a los jubilados (especificar) c).-  Tabla de rangos salariales de menor a mayor en 7 rangos proporcionales. </v>
          </cell>
          <cell r="D84" t="str">
            <v>ALEJANDRO CASTILLO</v>
          </cell>
          <cell r="E84" t="str">
            <v>TransparenciaBM@outlook.com</v>
          </cell>
          <cell r="F84" t="str">
            <v>Banco de México</v>
          </cell>
          <cell r="H84" t="str">
            <v>LORO</v>
          </cell>
          <cell r="I84" t="str">
            <v>Rinconada de Aragón</v>
          </cell>
          <cell r="J84" t="str">
            <v>ECATEPEC</v>
          </cell>
          <cell r="K84" t="str">
            <v>México</v>
          </cell>
          <cell r="L84">
            <v>55140</v>
          </cell>
          <cell r="M84" t="str">
            <v>México</v>
          </cell>
          <cell r="N84" t="str">
            <v>Correo electrónico: acast1871@hotmail.com</v>
          </cell>
          <cell r="O84" t="str">
            <v>Correo electrónico</v>
          </cell>
          <cell r="P84">
            <v>42538</v>
          </cell>
          <cell r="Q84">
            <v>42569</v>
          </cell>
          <cell r="S84" t="str">
            <v>Información pública</v>
          </cell>
          <cell r="T84" t="str">
            <v>Pensionados</v>
          </cell>
          <cell r="V84" t="str">
            <v>Se adjunta archivo con respuesta a su solicitud 6110000006816.</v>
          </cell>
          <cell r="W84">
            <v>120</v>
          </cell>
          <cell r="X84" t="str">
            <v>NO</v>
          </cell>
          <cell r="Y84" t="str">
            <v>Ríos Peraza Gladys Adriana</v>
          </cell>
          <cell r="Z84" t="str">
            <v>Concluido</v>
          </cell>
          <cell r="AA84">
            <v>42538</v>
          </cell>
          <cell r="AB84">
            <v>42557</v>
          </cell>
        </row>
        <row r="85">
          <cell r="B85" t="str">
            <v>CTC-BM-16537-160619</v>
          </cell>
          <cell r="C85" t="str">
            <v>Hola buenas tardes, necesito ayuda con un envio SPEI que no se recibió.
Agradeceré me ayuden.</v>
          </cell>
          <cell r="D85" t="str">
            <v>Aldo Remes Rodriguez</v>
          </cell>
          <cell r="E85" t="str">
            <v>aldoremes@gmail.com</v>
          </cell>
          <cell r="F85" t="str">
            <v>Banco de México</v>
          </cell>
          <cell r="O85" t="str">
            <v>Entrega por el Sistema de Solicitudes de Acceso a la Información</v>
          </cell>
          <cell r="P85">
            <v>42540</v>
          </cell>
          <cell r="Q85">
            <v>42566</v>
          </cell>
          <cell r="S85" t="str">
            <v>Información pública</v>
          </cell>
          <cell r="T85" t="str">
            <v>SPEI</v>
          </cell>
          <cell r="V85" t="str">
            <v>La respuesta a su solicitud CTC-BM-16537-160619 se encuentra en el archivo adjunto.</v>
          </cell>
          <cell r="W85">
            <v>45</v>
          </cell>
          <cell r="X85" t="str">
            <v>NO</v>
          </cell>
          <cell r="Y85" t="str">
            <v>Ríos Peraza Gladys Adriana</v>
          </cell>
          <cell r="Z85" t="str">
            <v>Concluido</v>
          </cell>
          <cell r="AA85">
            <v>42540</v>
          </cell>
          <cell r="AB85">
            <v>42542</v>
          </cell>
        </row>
        <row r="86">
          <cell r="B86" t="str">
            <v>CTC-BM-16538-160620</v>
          </cell>
          <cell r="C86" t="str">
            <v>necesito rastrear el siguiente deposito: FOLIO 2053812022 de bancomer a banamex cantidad 400 pesos fecha operacion 20/06/2016</v>
          </cell>
          <cell r="D86" t="str">
            <v>SILVIA KARINA ARECHIGA OCHOA</v>
          </cell>
          <cell r="E86" t="str">
            <v>silvia_allison82@hotmail.com</v>
          </cell>
          <cell r="F86" t="str">
            <v>Banco de México</v>
          </cell>
          <cell r="M86" t="str">
            <v>México</v>
          </cell>
          <cell r="O86" t="str">
            <v>Entrega por el Sistema de Solicitudes de Acceso a la Información</v>
          </cell>
          <cell r="P86">
            <v>42541</v>
          </cell>
          <cell r="Q86">
            <v>42569</v>
          </cell>
          <cell r="S86" t="str">
            <v>Información pública</v>
          </cell>
          <cell r="T86" t="str">
            <v>SPEI</v>
          </cell>
          <cell r="V86" t="str">
            <v>La respuesta a su solicitud con folio CTC-BM-16538-160620 la encontrará en el archivo adjunto.</v>
          </cell>
          <cell r="W86">
            <v>20</v>
          </cell>
          <cell r="X86" t="str">
            <v>NO</v>
          </cell>
          <cell r="Y86" t="str">
            <v>Casillas Trejo Elizabeth</v>
          </cell>
          <cell r="Z86" t="str">
            <v>Concluido</v>
          </cell>
          <cell r="AA86">
            <v>42541</v>
          </cell>
          <cell r="AB86">
            <v>42542</v>
          </cell>
        </row>
        <row r="87">
          <cell r="B87" t="str">
            <v>CTC-BM-16539-160620</v>
          </cell>
          <cell r="C87" t="str">
            <v>Buen día,
Estoy tratando de dar de alta mi número de celular como cuenta bancaria, pero me aparece un aviso de que -El celular ya se encuentra registrado-.
El problema surge cuando ya había registrado ese celular en una cuenta que ahora está cancelada y no podemos accesar.
Ya me comuniqué con mi banco (BBVA Bancomer), pero ellos no han podido borrarlo del sistema.
Espero me puedan ayudar u orientar.
Gracias, Luis.</v>
          </cell>
          <cell r="D87" t="str">
            <v>Luis G. Peña</v>
          </cell>
          <cell r="E87" t="str">
            <v>luisgpenamtz@gmail.com</v>
          </cell>
          <cell r="F87" t="str">
            <v>Banco de México</v>
          </cell>
          <cell r="M87" t="str">
            <v>México</v>
          </cell>
          <cell r="O87" t="str">
            <v>Entrega por el Sistema de Solicitudes de Acceso a la Información</v>
          </cell>
          <cell r="P87">
            <v>42541</v>
          </cell>
          <cell r="Q87">
            <v>42569</v>
          </cell>
          <cell r="S87" t="str">
            <v>Información pública</v>
          </cell>
          <cell r="T87" t="str">
            <v>Sistemas electrónicos de pago</v>
          </cell>
          <cell r="V87" t="str">
            <v>La respuesta a su solicitud CTC-BM-16539-160620 se encuentra en el archivo adjunto.</v>
          </cell>
          <cell r="W87">
            <v>60</v>
          </cell>
          <cell r="X87" t="str">
            <v>NO</v>
          </cell>
          <cell r="Y87" t="str">
            <v>Ríos Peraza Gladys Adriana</v>
          </cell>
          <cell r="Z87" t="str">
            <v>Concluido</v>
          </cell>
          <cell r="AA87">
            <v>42541</v>
          </cell>
          <cell r="AB87">
            <v>42552</v>
          </cell>
        </row>
        <row r="88">
          <cell r="B88">
            <v>6110000006916</v>
          </cell>
          <cell r="C88" t="str">
            <v>Serían tan amables de informarme lo siguiente:  - Número total de monedas conmemorativas comercializadas en las tiendas del BM durante los años 2013, 2014, 2015 y 2016; incluyendo tipo de metal y modelos más vendidos.  - Comercialización de monedas conmemorativas vía internet durante los mismos años señalados arriba: cantidad, modelos y tipo de metal.  - Para el mismo periodo, quienes fueron los entes públicos o privados (empresas, instituciones, dependencias) que adquirieron en volúmen las monedas conmemorativas que oferta el BM, cantidad que adquirieron y monto total de dichas operaciones</v>
          </cell>
          <cell r="D88" t="str">
            <v>MIGUEL ÁNGEL SOSA ROMÁN</v>
          </cell>
          <cell r="E88" t="str">
            <v>TransparenciaBM@outlook.com</v>
          </cell>
          <cell r="F88" t="str">
            <v>Banco de México</v>
          </cell>
          <cell r="H88" t="str">
            <v>PUERTO RICO</v>
          </cell>
          <cell r="I88" t="str">
            <v>Parque San Andrés</v>
          </cell>
          <cell r="J88" t="str">
            <v>COYOACAN</v>
          </cell>
          <cell r="K88" t="str">
            <v>Distrito Federal</v>
          </cell>
          <cell r="L88">
            <v>4040</v>
          </cell>
          <cell r="M88" t="str">
            <v>México</v>
          </cell>
          <cell r="N88" t="str">
            <v>Correo electrónico: mangelsosar@gmail.com</v>
          </cell>
          <cell r="O88" t="str">
            <v>Correo electrónico</v>
          </cell>
          <cell r="P88">
            <v>42541</v>
          </cell>
          <cell r="Q88">
            <v>42570</v>
          </cell>
          <cell r="S88" t="str">
            <v>Información pública</v>
          </cell>
          <cell r="T88" t="str">
            <v>Monedas metálicas</v>
          </cell>
          <cell r="V88" t="str">
            <v>La respuesta a su solicitud con folio 6110000006916 la encontrará en el archivo adjunto.</v>
          </cell>
          <cell r="W88">
            <v>70</v>
          </cell>
          <cell r="X88" t="str">
            <v>NO</v>
          </cell>
          <cell r="Y88" t="str">
            <v>Casillas Trejo Elizabeth</v>
          </cell>
          <cell r="Z88" t="str">
            <v>Concluido</v>
          </cell>
          <cell r="AA88">
            <v>42541</v>
          </cell>
          <cell r="AB88">
            <v>42545</v>
          </cell>
        </row>
        <row r="89">
          <cell r="B89" t="str">
            <v>CTC-BM-16540-160621</v>
          </cell>
          <cell r="C89" t="str">
            <v>Dear Sir or Madam,
The International Monetary Fund (see References) classifies Mexico as a country using direct instruments of monetary policy, such as interest rate controls or usury laws.
For the completion and cross-check of the dataset, your input on three follow-up questions is needed:
1. Were interest rate controls on lending used between 1990 and 2016?
2. If so, are the controls general to all lending or do heterogeneities exist? Such as due to:
a. type of lender (eg, bank vs. non-bank financial institutions)
b. type of borrower (eg, legal vs. natural person)
c. size of loan (eg, micro-credit)
d. type of loan (eg, mortgage, consumer, business, etc.)
e. type of interest (eg, nominal vs. effective, short- vs. long-run)
f. economic sector 
g. currency (local vs. foreign) or 
h. other aspects.  
3. What is the level of interest rate control and how did it change over time since 1990?
This request comes from the Centre for European Economic Research (ZEW) based in Mannheim, Germany. If you are not the correct contact person for inquiries of this kind, please be so kind to forward this message and/or refer us to the relevant department or professional.
Your timely cooperation is very much appreciated.
Sincerely,
Dr. Zareh Asatryan
References:
Abiad, A., Detragiache, E. and Tressel, T. (2008): A New Database 
of Financial Reforms. IMF Working Papers, No 08/266, International 
Monetary Fund.
And 
International Monetary Fund (2014): Information System for Instruments
of Monetary Policy (ISIMP Database): Direct Instruments. International
Survey, conducted in 2007, 2010 and 2013.</v>
          </cell>
          <cell r="D89" t="str">
            <v>Marius Cziriak</v>
          </cell>
          <cell r="E89" t="str">
            <v>policy-research@zew.de</v>
          </cell>
          <cell r="F89" t="str">
            <v>Banco de México</v>
          </cell>
          <cell r="M89" t="str">
            <v>Alemania</v>
          </cell>
          <cell r="O89" t="str">
            <v>Entrega por el Sistema de Solicitudes de Acceso a la Información</v>
          </cell>
          <cell r="P89">
            <v>42542</v>
          </cell>
          <cell r="Q89">
            <v>42570</v>
          </cell>
          <cell r="S89" t="str">
            <v>Información pública</v>
          </cell>
          <cell r="T89" t="str">
            <v>Actividad económica</v>
          </cell>
          <cell r="V89" t="str">
            <v>Please find attached the answer to your enquiry CTC-BM-16540-160621.</v>
          </cell>
          <cell r="W89">
            <v>40</v>
          </cell>
          <cell r="X89" t="str">
            <v>NO</v>
          </cell>
          <cell r="Y89" t="str">
            <v>Ríos Peraza Gladys Adriana</v>
          </cell>
          <cell r="Z89" t="str">
            <v>Concluido</v>
          </cell>
          <cell r="AA89">
            <v>42542</v>
          </cell>
          <cell r="AB89">
            <v>42550</v>
          </cell>
        </row>
        <row r="90">
          <cell r="B90" t="str">
            <v>CTC-BM-16541-160621</v>
          </cell>
          <cell r="C90" t="str">
            <v>Buenos días. ¿quiero saber los requisitos para establecer una casa de cammbio?  divisas pesos, dolares americanos etc. TODA LA INFORMACION QUE ME PUDIERAN PROPORCIONAR PARA ESTABLECER ESTA EMPRESA. GRACIAS.</v>
          </cell>
          <cell r="D90" t="str">
            <v>ariadna sofia amador duarte</v>
          </cell>
          <cell r="E90" t="str">
            <v>tikiariadna3@gmail.com</v>
          </cell>
          <cell r="F90" t="str">
            <v>Banco de México</v>
          </cell>
          <cell r="O90" t="str">
            <v>Entrega por el Sistema de Solicitudes de Acceso a la Información</v>
          </cell>
          <cell r="P90">
            <v>42542</v>
          </cell>
          <cell r="Q90">
            <v>42570</v>
          </cell>
          <cell r="S90" t="str">
            <v>Información pública</v>
          </cell>
          <cell r="T90" t="str">
            <v>Control de legalidad</v>
          </cell>
          <cell r="V90" t="str">
            <v>La respuesta a su consulta CTC-BM-16541-160621 la encontrará en el archivo adjunto.</v>
          </cell>
          <cell r="W90">
            <v>20</v>
          </cell>
          <cell r="X90" t="str">
            <v>NO</v>
          </cell>
          <cell r="Y90" t="str">
            <v>Casillas Trejo Elizabeth</v>
          </cell>
          <cell r="Z90" t="str">
            <v>Concluido</v>
          </cell>
          <cell r="AA90">
            <v>42542</v>
          </cell>
          <cell r="AB90">
            <v>42548</v>
          </cell>
        </row>
        <row r="91">
          <cell r="B91" t="str">
            <v>CTC-BM-16544-160621</v>
          </cell>
          <cell r="C91" t="str">
            <v>Buenos diassolicito infomracion de lo siguiente yo voy a BANAMEX  a cambiar algunos dolares americanos pero me han dicho que los que estan manchados o rallados con algun marcador ya no me los aceptan    que deben de estar  intactos  que esas son las politicas de BANAMEX  pueden  informarme al respecto  de  esto  es verdad  y es legal  que ya no compren  dolares  con alguna manchada  o alguna raya  de marcador  no se  algunos billetes bienen asi  manchados  pero en estas suscursales  ya no los compran por esas razones pueden  darme informes al respecto  por  favor.
BANCO  BANAMEX 
SUCURSAL  0806  DE SAN MIGUEL EL ALTO JALISCO 
Quedo de ustedes  en espera de una respuesta por este medio   Gracias.</v>
          </cell>
          <cell r="D91" t="str">
            <v>RUBEN ORACIO PUGA GUTIERREZ</v>
          </cell>
          <cell r="E91" t="str">
            <v>puga_g@hotmail.com</v>
          </cell>
          <cell r="F91" t="str">
            <v>Banco de México</v>
          </cell>
          <cell r="O91" t="str">
            <v>Entrega por el Sistema de Solicitudes de Acceso a la Información</v>
          </cell>
          <cell r="P91">
            <v>42542</v>
          </cell>
          <cell r="Q91">
            <v>42570</v>
          </cell>
          <cell r="S91" t="str">
            <v>Información pública</v>
          </cell>
          <cell r="T91" t="str">
            <v>Control de legalidad</v>
          </cell>
          <cell r="V91" t="str">
            <v>La respuesta a su solicitud con folio CTC-BM-16544-160621 la encontrará en el archivo adjunto.</v>
          </cell>
          <cell r="W91">
            <v>25</v>
          </cell>
          <cell r="X91" t="str">
            <v>NO</v>
          </cell>
          <cell r="Y91" t="str">
            <v>Casillas Trejo Elizabeth</v>
          </cell>
          <cell r="Z91" t="str">
            <v>Concluido</v>
          </cell>
          <cell r="AA91">
            <v>42542</v>
          </cell>
          <cell r="AB91">
            <v>42545</v>
          </cell>
        </row>
        <row r="92">
          <cell r="B92" t="str">
            <v>CTC-BM-16548-160621</v>
          </cell>
          <cell r="C92" t="str">
            <v>SOLICITAR LA PROCEDENCIA DE UN DEPOSITO BANCARIO DEL DIA 30 MAYO-16 POR $9,299.81 REFBNTC00343544 DE BANCOMER CON NO. CUENTA 0195993067 Y NO. CLIENTE B1856625 A NOMBRE DE MOTORMEX DE MICHOACAN SA DE CV</v>
          </cell>
          <cell r="D92" t="str">
            <v>MOTORMEX DE MICHOACAN SA DE CV</v>
          </cell>
          <cell r="E92" t="str">
            <v>auxcontamotormex@gmail.com</v>
          </cell>
          <cell r="F92" t="str">
            <v>Banco de México</v>
          </cell>
          <cell r="M92" t="str">
            <v>México</v>
          </cell>
          <cell r="O92" t="str">
            <v>Entrega por el Sistema de Solicitudes de Acceso a la Información</v>
          </cell>
          <cell r="P92">
            <v>42542</v>
          </cell>
          <cell r="Q92">
            <v>42570</v>
          </cell>
          <cell r="S92" t="str">
            <v>Información pública</v>
          </cell>
          <cell r="T92" t="str">
            <v>Sistemas electrónicos de pago</v>
          </cell>
          <cell r="V92" t="str">
            <v>La respuesta a su solicitud con folio CTC-BM-16548-160621 la encontrará en el archivo adjunto.</v>
          </cell>
          <cell r="W92">
            <v>20</v>
          </cell>
          <cell r="X92" t="str">
            <v>NO</v>
          </cell>
          <cell r="Y92" t="str">
            <v>Casillas Trejo Elizabeth</v>
          </cell>
          <cell r="Z92" t="str">
            <v>Concluido</v>
          </cell>
          <cell r="AA92">
            <v>42542</v>
          </cell>
          <cell r="AB92">
            <v>42545</v>
          </cell>
        </row>
        <row r="93">
          <cell r="B93" t="str">
            <v>CTC-BM-16549-160621</v>
          </cell>
          <cell r="C93" t="str">
            <v>realice un par de transferencias intermediarias y el banco me envió los números de referencia pero al ingresarlos me indican que están equivocados, por lo que no  puedo obtener los correspondientes comprobanrtes de spei:
las transacciones fueron de
banco emisor BBVA bancomer 
banco receptor Banorte/IXE :
En las fechas:
  05/Mayo/2016;  referencia MBAN01001605050000002959
  20/junio/2016; referencia MBAN01001606200000020159</v>
          </cell>
          <cell r="D93" t="str">
            <v>Alberto Ramirez Vazquez</v>
          </cell>
          <cell r="E93" t="str">
            <v>alramirezvaz@gmail.com</v>
          </cell>
          <cell r="F93" t="str">
            <v>Banco de México</v>
          </cell>
          <cell r="M93" t="str">
            <v>México</v>
          </cell>
          <cell r="O93" t="str">
            <v>Entrega por el Sistema de Solicitudes de Acceso a la Información</v>
          </cell>
          <cell r="P93">
            <v>42542</v>
          </cell>
          <cell r="Q93">
            <v>42570</v>
          </cell>
          <cell r="S93" t="str">
            <v>Información pública</v>
          </cell>
          <cell r="T93" t="str">
            <v>SPEI</v>
          </cell>
          <cell r="V93" t="str">
            <v>La respuesta a su solicitud con folio CTC-BM-16549-160621 la encontrará en el archivo adjunto.</v>
          </cell>
          <cell r="W93">
            <v>60</v>
          </cell>
          <cell r="X93" t="str">
            <v>NO</v>
          </cell>
          <cell r="Y93" t="str">
            <v>Casillas Trejo Elizabeth</v>
          </cell>
          <cell r="Z93" t="str">
            <v>Concluido</v>
          </cell>
          <cell r="AA93">
            <v>42542</v>
          </cell>
          <cell r="AB93">
            <v>42549</v>
          </cell>
        </row>
        <row r="94">
          <cell r="B94" t="str">
            <v>CTC-BM-16550-160621</v>
          </cell>
          <cell r="C94" t="str">
            <v>A quien corresponda.
Por medio de este escrito solicito a ustedes información correspondiente a las operaciones derivadas. Al ser varias cuestiones las resumiré en los siguientes puntos:
- Los Contratos por Diferencia, entiendo que no están regulados en México y por ende, al no0 estar contemplados en la circular 4/2012 con sus modificaciones, éstos no se pueden realizar en el país. Sobre este tema quisiera saber ¿por qué no está permitido el realizarse esta actividad en México?
- Estoy en el entendido de la facultad del Banco de México, a través de sus diversas Direcciones, de emitir curculares y otras disposiciones, sin embargo, de acuerdo con el principio de legalidad, los particulares pueden hacer todo aquello que no les está expresamente prohibido. Amén de esto, si el Banco de México no establece explicitamente que los CFDs no se pueden realizar, ¿se estaría en posibiidad de celebrar o intermediar este tipo de contratos?</v>
          </cell>
          <cell r="D94" t="str">
            <v>Omar Manuel Plomares Hernández</v>
          </cell>
          <cell r="E94" t="str">
            <v>oplomares@outlook.com</v>
          </cell>
          <cell r="F94" t="str">
            <v>Banco de México</v>
          </cell>
          <cell r="M94" t="str">
            <v>México</v>
          </cell>
          <cell r="O94" t="str">
            <v>Entrega por el Sistema de Solicitudes de Acceso a la Información</v>
          </cell>
          <cell r="P94">
            <v>42542</v>
          </cell>
          <cell r="Q94">
            <v>42570</v>
          </cell>
          <cell r="S94" t="str">
            <v>Información pública</v>
          </cell>
          <cell r="T94" t="str">
            <v>Tenencia y posición en derivados</v>
          </cell>
          <cell r="V94" t="str">
            <v>La respuesta a su solicitud CTC-BM-16550-160621 se encuentra en el archivo adjunto.</v>
          </cell>
          <cell r="W94">
            <v>120</v>
          </cell>
          <cell r="X94" t="str">
            <v>NO</v>
          </cell>
          <cell r="Y94" t="str">
            <v>Ríos Peraza Gladys Adriana</v>
          </cell>
          <cell r="Z94" t="str">
            <v>Concluido</v>
          </cell>
          <cell r="AA94">
            <v>42542</v>
          </cell>
          <cell r="AB94">
            <v>42548</v>
          </cell>
        </row>
        <row r="95">
          <cell r="B95" t="str">
            <v>CTC-BM-16552-160622</v>
          </cell>
          <cell r="C95" t="str">
            <v>Envío este mensaje para solicitar apoyo referente a la no autorización de un contrato de nómina por parte de la CONDUSEF; en una observación mencionan que la fórmula proporcionada en el contrato no está apegada a la establecida por el banco de México.
Por lo anterior, solicito atentamente alguna información o documento relacionado con la metodología de cálculo de intereses ordinarios ya que en las circulares dirigidas a SOFOMES ENR, no he podido encontrar información sobre el tema.
Adicionalmente y en aras de proporcionar información necesaria para su amable atención, transcribo el párrafo de la metodología a enviar a la Condusef para aprobación:
El cálculo de los intereses ordinarios se realizará aplicando al saldo insoluto del monto del crédito la tasa de interés anual, mencionada en el párrafo anterior, dividida entre 360 días y multiplicada por el número de días transcurridos en cada periodo indicados en el anexo 1 (Tabla de Amortización), el producto resultante será la cantidad por concepto de intereses ordinarios que EL ACREDITADO se obliga a pagar a GOIFIN en cada periodo, en los términos y condiciones previstos en este contrato.
Agradezco de antemano el apoyo y la atención prestada.
Saludos cordiales.
Adolfo Castro S.</v>
          </cell>
          <cell r="D95" t="str">
            <v>Adolfo Castro Suriano</v>
          </cell>
          <cell r="E95" t="str">
            <v>adocastro@hotmail.com</v>
          </cell>
          <cell r="F95" t="str">
            <v>Banco de México</v>
          </cell>
          <cell r="M95" t="str">
            <v>México</v>
          </cell>
          <cell r="O95" t="str">
            <v>Entrega por el Sistema de Solicitudes de Acceso a la Información</v>
          </cell>
          <cell r="P95">
            <v>42543</v>
          </cell>
          <cell r="Q95">
            <v>42571</v>
          </cell>
          <cell r="S95" t="str">
            <v>Información pública</v>
          </cell>
          <cell r="T95" t="str">
            <v>Tasas de interés</v>
          </cell>
          <cell r="V95" t="str">
            <v>La respuesta a su solicitud con folio CTC-BM-16552-160622 la encontrará en el archivo adjunto.</v>
          </cell>
          <cell r="W95">
            <v>25</v>
          </cell>
          <cell r="X95" t="str">
            <v>NO</v>
          </cell>
          <cell r="Y95" t="str">
            <v>Casillas Trejo Elizabeth</v>
          </cell>
          <cell r="Z95" t="str">
            <v>Concluido</v>
          </cell>
          <cell r="AA95">
            <v>42543</v>
          </cell>
          <cell r="AB95">
            <v>42545</v>
          </cell>
        </row>
        <row r="96">
          <cell r="B96" t="str">
            <v>CTC-BM-16556-160622</v>
          </cell>
          <cell r="C96" t="str">
            <v>Cuentan con información general (explicativa) sobre los billete conmemorativos: 40, 85 y 90 del Aniversario del Banco de México.  
Es para una presentación en una escuela.
Gracias</v>
          </cell>
          <cell r="D96" t="str">
            <v>Jose Eleazar Calderon de la Fuente</v>
          </cell>
          <cell r="E96" t="str">
            <v>4eleazar@gmail.com</v>
          </cell>
          <cell r="F96" t="str">
            <v>Banco de México</v>
          </cell>
          <cell r="O96" t="str">
            <v>Entrega por el Sistema de Solicitudes de Acceso a la Información</v>
          </cell>
          <cell r="P96">
            <v>42543</v>
          </cell>
          <cell r="Q96">
            <v>42571</v>
          </cell>
          <cell r="S96" t="str">
            <v>Información pública</v>
          </cell>
          <cell r="T96" t="str">
            <v>Billetes</v>
          </cell>
          <cell r="V96" t="str">
            <v>La respuesta a su solicitud con folio CTC-BM-16556-160622 la encontrará en el archivo adjunto.</v>
          </cell>
          <cell r="W96">
            <v>15</v>
          </cell>
          <cell r="X96" t="str">
            <v>NO</v>
          </cell>
          <cell r="Y96" t="str">
            <v>Casillas Trejo Elizabeth</v>
          </cell>
          <cell r="Z96" t="str">
            <v>Concluido</v>
          </cell>
          <cell r="AA96">
            <v>42543</v>
          </cell>
          <cell r="AB96">
            <v>42548</v>
          </cell>
        </row>
        <row r="97">
          <cell r="B97" t="str">
            <v>CTC-BM-16557-160622</v>
          </cell>
          <cell r="C97" t="str">
            <v>En la sección de Política Monetaria e Inflación particularmente en la opción Financiamiento e información financiera de intermediarios bancarios y específicamente Crédito por actividad de prestatarios, los conceptos para la cartera vencida no son iguales a la cartera total, vigente y moneda extranjera. En el concepto IX otros (A+B+C) en vencida aparece como IX Sector Externo, lo que hace difícil ubicar hacer el macht de ubicación de la cartera vencida.</v>
          </cell>
          <cell r="D97" t="str">
            <v>Adalberto Arcia Ascencio</v>
          </cell>
          <cell r="E97" t="str">
            <v>aarcia@abm.org.mx</v>
          </cell>
          <cell r="F97" t="str">
            <v>Banco de México</v>
          </cell>
          <cell r="O97" t="str">
            <v>Entrega por el Sistema de Solicitudes de Acceso a la Información</v>
          </cell>
          <cell r="P97">
            <v>42543</v>
          </cell>
          <cell r="Q97">
            <v>42571</v>
          </cell>
          <cell r="S97" t="str">
            <v>Información pública</v>
          </cell>
          <cell r="T97" t="str">
            <v>Información crediticia</v>
          </cell>
          <cell r="V97" t="str">
            <v>La respuesta a su solicitud CTC-BM-16557-160622 se encuentra en el archivo adjunto.</v>
          </cell>
          <cell r="W97">
            <v>40</v>
          </cell>
          <cell r="X97" t="str">
            <v>NO</v>
          </cell>
          <cell r="Y97" t="str">
            <v>Ríos Peraza Gladys Adriana</v>
          </cell>
          <cell r="Z97" t="str">
            <v>Concluido</v>
          </cell>
          <cell r="AA97">
            <v>42543</v>
          </cell>
          <cell r="AB97">
            <v>42556</v>
          </cell>
        </row>
        <row r="98">
          <cell r="B98" t="str">
            <v>LT-BM-16558-160622</v>
          </cell>
          <cell r="C98" t="str">
            <v>Solicito se me informe a cuánto ascendieron las ventas de las monedas de oro de la serie Centenario, Bicentenario, Libertad y otras que aún se acuñen al cierre de 2000,2001,2002, 2003, 2004, 2005, 2006, 2007, 2008, 2009, 2010, 2011, 2012, 2013, 2014 y 2015, así como al 22 de junio de 2016.
Asimismo, ruego que por favor se me informe a cuánto ascendieron las ventas de monedas de plata de la serie LIbertad en todas sus denominaciones y/o pesos al cierre de los mismos años y fecha señalados en el párrafo anterior.
Gracias.</v>
          </cell>
          <cell r="D98" t="str">
            <v>Erik</v>
          </cell>
          <cell r="E98" t="str">
            <v>memob@hotmail.com</v>
          </cell>
          <cell r="F98" t="str">
            <v>Banco de México</v>
          </cell>
          <cell r="H98" t="str">
            <v>SUR 18</v>
          </cell>
          <cell r="I98" t="str">
            <v>NVO PASEO DE SN AGUSTIN 3A SECC</v>
          </cell>
          <cell r="J98" t="str">
            <v>ECATEPEC</v>
          </cell>
          <cell r="K98" t="str">
            <v>DE MEXICO</v>
          </cell>
          <cell r="L98">
            <v>55130</v>
          </cell>
          <cell r="M98" t="str">
            <v>México</v>
          </cell>
          <cell r="O98" t="str">
            <v>Correo electrónico</v>
          </cell>
          <cell r="P98">
            <v>42543</v>
          </cell>
          <cell r="Q98">
            <v>42571</v>
          </cell>
          <cell r="S98" t="str">
            <v>Información pública</v>
          </cell>
          <cell r="T98" t="str">
            <v>Monedas metálicas</v>
          </cell>
          <cell r="V98" t="str">
            <v>La respuesta a su solicitud con folio LT-BM-16558-160622 la encontrará en el archivo adjunto.</v>
          </cell>
          <cell r="W98">
            <v>30</v>
          </cell>
          <cell r="X98" t="str">
            <v>NO</v>
          </cell>
          <cell r="Y98" t="str">
            <v>Casillas Trejo Elizabeth</v>
          </cell>
          <cell r="Z98" t="str">
            <v>Concluido</v>
          </cell>
          <cell r="AA98">
            <v>42543</v>
          </cell>
          <cell r="AB98">
            <v>42549</v>
          </cell>
        </row>
        <row r="99">
          <cell r="B99" t="str">
            <v>LT-BM-16559-160622</v>
          </cell>
          <cell r="C99" t="str">
            <v>Solicito se me informe a cuánto ascendió el señoreaje por la emisión de billetes y monedas al cierre de 2015.
Asimismo, se me informe el costo unitario de producción de cada moneda y billete de todas las denominaciones vigentes puestas en circulación por el Banco de México.
Gracias</v>
          </cell>
          <cell r="D99" t="str">
            <v>Erik</v>
          </cell>
          <cell r="E99" t="str">
            <v>memob@hotmail.com</v>
          </cell>
          <cell r="F99" t="str">
            <v>Banco de México</v>
          </cell>
          <cell r="M99" t="str">
            <v>México</v>
          </cell>
          <cell r="O99" t="str">
            <v>Correo electrónico</v>
          </cell>
          <cell r="P99">
            <v>42543</v>
          </cell>
          <cell r="Q99">
            <v>42571</v>
          </cell>
          <cell r="S99" t="str">
            <v>Información pública</v>
          </cell>
          <cell r="T99" t="str">
            <v>Billetes</v>
          </cell>
          <cell r="V99" t="str">
            <v>La respuesta a su solicitud con folio LT-BM-16559-160622 la encontrará en el archivo adjunto.</v>
          </cell>
          <cell r="W99">
            <v>90</v>
          </cell>
          <cell r="X99" t="str">
            <v>NO</v>
          </cell>
          <cell r="Y99" t="str">
            <v>Casillas Trejo Elizabeth</v>
          </cell>
          <cell r="Z99" t="str">
            <v>Concluido</v>
          </cell>
          <cell r="AA99">
            <v>42543</v>
          </cell>
          <cell r="AB99">
            <v>42549</v>
          </cell>
        </row>
        <row r="100">
          <cell r="B100" t="str">
            <v>CTC-BM-16561-160622</v>
          </cell>
          <cell r="C100" t="str">
            <v>BUENAS NOCHES
SOLICITO DATOS NOMINALES DE:
INVERSIÓN PRIVADA DE 1974 A 2001
TASA DE INTERÉS DE 1940 A 1978</v>
          </cell>
          <cell r="D100" t="str">
            <v>rosalba telesforo hernandez</v>
          </cell>
          <cell r="E100" t="str">
            <v>rosalbat17@hotmail.com</v>
          </cell>
          <cell r="F100" t="str">
            <v>Banco de México</v>
          </cell>
          <cell r="M100" t="str">
            <v>México</v>
          </cell>
          <cell r="O100" t="str">
            <v>Entrega por el Sistema de Solicitudes de Acceso a la Información</v>
          </cell>
          <cell r="P100">
            <v>42543</v>
          </cell>
          <cell r="Q100">
            <v>42571</v>
          </cell>
          <cell r="S100" t="str">
            <v>Información pública</v>
          </cell>
          <cell r="T100" t="str">
            <v>Tasas de interés</v>
          </cell>
          <cell r="V100" t="str">
            <v>La respuesta a su solicitud CTC-BM-16561-160622 se encuentra en el archivo adjunto.</v>
          </cell>
          <cell r="W100">
            <v>60</v>
          </cell>
          <cell r="X100" t="str">
            <v>NO</v>
          </cell>
          <cell r="Y100" t="str">
            <v>Ríos Peraza Gladys Adriana</v>
          </cell>
          <cell r="Z100" t="str">
            <v>Concluido</v>
          </cell>
          <cell r="AA100">
            <v>42543</v>
          </cell>
          <cell r="AB100">
            <v>42556</v>
          </cell>
        </row>
        <row r="101">
          <cell r="B101" t="str">
            <v>CTC-BM-16562-160623</v>
          </cell>
          <cell r="C101" t="str">
            <v>Buenos dias: me encuentro haciendo una investigacion sobre la funcion de prestamista de ultima instancia del Banco de Mexico, me podrian indicar donde encuentro reglamentacion al respecto y procedimientos.  Por otro lado mirando en la circulares reglamentarias encuentro que mencionan el Manual de operacion para el ejercicio de financiamiento de liquidez sin embargo al consultar en la pagina web del banco no he logrado encontrar este manual, me pueden indicar donde lo encuentro.  Mil gracias</v>
          </cell>
          <cell r="D101" t="str">
            <v>Alfonso Rojas</v>
          </cell>
          <cell r="E101" t="str">
            <v>erojasve@banrep.gov.co</v>
          </cell>
          <cell r="F101" t="str">
            <v>Banco de México</v>
          </cell>
          <cell r="O101" t="str">
            <v>Entrega por el Sistema de Solicitudes de Acceso a la Información</v>
          </cell>
          <cell r="P101">
            <v>42544</v>
          </cell>
          <cell r="Q101">
            <v>42572</v>
          </cell>
          <cell r="S101" t="str">
            <v>Información pública</v>
          </cell>
          <cell r="T101" t="str">
            <v>Instituciones de banca múltiple</v>
          </cell>
          <cell r="V101" t="str">
            <v>Se anexa respuesta</v>
          </cell>
          <cell r="W101">
            <v>60</v>
          </cell>
          <cell r="X101" t="str">
            <v>NO</v>
          </cell>
          <cell r="Y101" t="str">
            <v>Muñoz Nando Rubén</v>
          </cell>
          <cell r="Z101" t="str">
            <v>Concluido</v>
          </cell>
          <cell r="AA101">
            <v>42544</v>
          </cell>
          <cell r="AB101">
            <v>42571</v>
          </cell>
        </row>
        <row r="102">
          <cell r="B102" t="str">
            <v>LT-BM-16563-160623</v>
          </cell>
          <cell r="C102" t="str">
            <v>Director del Banco de México.
Presente.-
Por medio de la presente le solicito se sirva a informar mediante expedición de copias certificadas lo siguiente:
a) El Costo de captación a plazo de pasivos en dólares (CCP-Dólares), por el periodo comprendido entre el día 15 de Febrero de 2011 al 21 de Junio de 2016 que se publica en el Diario Oficial de la Federación;
Lo anterior a efecto de ser ofrecidas como prueba dentro del juicio ejecutivo mercantil número 942/2015 radicado ante el Juzgado Cuarto de Distrito de la Ciudad de Mexicali, Baja California.</v>
          </cell>
          <cell r="D102" t="str">
            <v>GUADALUPE GUTIERREZ CUENCA</v>
          </cell>
          <cell r="E102" t="str">
            <v>pabloimperialvega@hotmail.com</v>
          </cell>
          <cell r="F102" t="str">
            <v>Banco de México</v>
          </cell>
          <cell r="H102" t="str">
            <v>Miguel Negrete</v>
          </cell>
          <cell r="I102" t="str">
            <v>Nueva</v>
          </cell>
          <cell r="J102" t="str">
            <v>Mexicali</v>
          </cell>
          <cell r="K102" t="str">
            <v>Baja California</v>
          </cell>
          <cell r="L102">
            <v>21100</v>
          </cell>
          <cell r="M102" t="str">
            <v>México</v>
          </cell>
          <cell r="O102" t="str">
            <v>Domicilio</v>
          </cell>
          <cell r="P102">
            <v>42544</v>
          </cell>
          <cell r="Q102">
            <v>42572</v>
          </cell>
          <cell r="S102" t="str">
            <v>Información pública</v>
          </cell>
          <cell r="T102" t="str">
            <v>Captación del público</v>
          </cell>
          <cell r="V102" t="str">
            <v>La respuesta a su solicitud LT-BM-16563-160623 se encuentra en el archivo adjunto.</v>
          </cell>
          <cell r="W102">
            <v>60</v>
          </cell>
          <cell r="X102" t="str">
            <v>SI</v>
          </cell>
          <cell r="Y102" t="str">
            <v>Ríos Peraza Gladys Adriana</v>
          </cell>
          <cell r="Z102" t="str">
            <v>Concluido</v>
          </cell>
          <cell r="AA102">
            <v>42544</v>
          </cell>
          <cell r="AB102">
            <v>42606</v>
          </cell>
        </row>
        <row r="103">
          <cell r="B103" t="str">
            <v>CTC-BM-16566-160623</v>
          </cell>
          <cell r="C103" t="str">
            <v>Buenas tardes ,para poder conseguir el comprobante electronico de pago de un espei que realizamos el dia 22/06/2016. en BBVABancomer ,ya que no podemos bajarlo de ninguna manera .Que puedo hacer al respecto</v>
          </cell>
          <cell r="D103" t="str">
            <v>rafael morales vicente</v>
          </cell>
          <cell r="E103" t="str">
            <v>ranat69@hotmail.com</v>
          </cell>
          <cell r="F103" t="str">
            <v>Banco de México</v>
          </cell>
          <cell r="M103" t="str">
            <v>México</v>
          </cell>
          <cell r="O103" t="str">
            <v>Entrega por el Sistema de Solicitudes de Acceso a la Información</v>
          </cell>
          <cell r="P103">
            <v>42544</v>
          </cell>
          <cell r="Q103">
            <v>42572</v>
          </cell>
          <cell r="S103" t="str">
            <v>Información pública</v>
          </cell>
          <cell r="T103" t="str">
            <v>SPEI</v>
          </cell>
          <cell r="V103" t="str">
            <v>La respuesta a su solicitud con folio CTC-BM-16566-160623 la encontrará en el archivo adjunto.</v>
          </cell>
          <cell r="W103">
            <v>15</v>
          </cell>
          <cell r="X103" t="str">
            <v>NO</v>
          </cell>
          <cell r="Y103" t="str">
            <v>Casillas Trejo Elizabeth</v>
          </cell>
          <cell r="Z103" t="str">
            <v>Concluido</v>
          </cell>
          <cell r="AA103">
            <v>42544</v>
          </cell>
          <cell r="AB103">
            <v>42549</v>
          </cell>
        </row>
        <row r="104">
          <cell r="B104" t="str">
            <v>CTC-BM-16567-160623</v>
          </cell>
          <cell r="C104" t="str">
            <v>Buenas tardes, a causa de un siniestro varia documentación se perdió, mi consulta con ustedes es la siguiente:
una propiedad tiene el aviso de un gravamen adquirido con el Banco Nacional de México, S.A. de C.V. referente a un crédito de habilitación o avio, con fecha 14 de febrero de 1977, en el registro de la propiedad me entregaron la certificación y hacen mension que no se señala si existen gravámenes o se trasmitió la propiedad.
necesito por favor puedan orientarme en saber como puedo obtener una carta de liquidación de ese crédito adquirido con el Banco Nacional de México, S.A. de C.V.</v>
          </cell>
          <cell r="D104" t="str">
            <v>octaviano jesus lemus velazquez</v>
          </cell>
          <cell r="E104" t="str">
            <v>nomada_07@hotmail.com</v>
          </cell>
          <cell r="F104" t="str">
            <v>Banco de México</v>
          </cell>
          <cell r="O104" t="str">
            <v>Entrega por el Sistema de Solicitudes de Acceso a la Información</v>
          </cell>
          <cell r="P104">
            <v>42544</v>
          </cell>
          <cell r="Q104">
            <v>42572</v>
          </cell>
          <cell r="S104" t="str">
            <v>Información pública</v>
          </cell>
          <cell r="T104" t="str">
            <v>Estudios jurídicos</v>
          </cell>
          <cell r="V104" t="str">
            <v>La respuesta a su consulta con folio CTC-BM-16567-160623 la encontrará en el archivo adjunto.</v>
          </cell>
          <cell r="W104">
            <v>15</v>
          </cell>
          <cell r="X104" t="str">
            <v>NO</v>
          </cell>
          <cell r="Y104" t="str">
            <v>Casillas Trejo Elizabeth</v>
          </cell>
          <cell r="Z104" t="str">
            <v>Concluido</v>
          </cell>
          <cell r="AA104">
            <v>42544</v>
          </cell>
          <cell r="AB104">
            <v>42549</v>
          </cell>
        </row>
        <row r="105">
          <cell r="B105" t="str">
            <v>CTC-BM-16579-160623</v>
          </cell>
          <cell r="C105" t="str">
            <v>Estimados amigos. Mucho les agradeceré me den referencia acerca de un equipo de laboratorio, Específicamante un doble ciclón separador de partículas, que pertenecía al laboratorio IMIT (Instituto Mexicano Investigaciones Tecnologicas). Cuando funcionaba el IMIT a cargo de Banxico utilizamos sus servicios para una prueba, que fue exitosa, luego regresamos cuando había sido transferido a alguna otra institución pero el equipo ya no estaba. Con seguridad Ustedes deben tener memoria de la ubicación de los equipos del laboratorio, a manos de quien pasó el ciclóbn separador de partículas.
Muchas gracias por su atenta respuesta 
Cel: 5527445829
Ofi: 5562829826</v>
          </cell>
          <cell r="D105" t="str">
            <v>Carlos Manrique</v>
          </cell>
          <cell r="E105" t="str">
            <v>carlos.manrique@geonegocios.com.mx</v>
          </cell>
          <cell r="F105" t="str">
            <v>Banco de México</v>
          </cell>
          <cell r="M105" t="str">
            <v>México</v>
          </cell>
          <cell r="O105" t="str">
            <v>Entrega por el Sistema de Solicitudes de Acceso a la Información</v>
          </cell>
          <cell r="P105">
            <v>42544</v>
          </cell>
          <cell r="Q105">
            <v>42572</v>
          </cell>
          <cell r="S105" t="str">
            <v>Información pública</v>
          </cell>
          <cell r="T105" t="str">
            <v>Acceso a la información</v>
          </cell>
          <cell r="V105" t="str">
            <v>La respuesta a su solicitud CTC-BM-16579-160623 se encuentra en el archivo adjunto.</v>
          </cell>
          <cell r="W105">
            <v>60</v>
          </cell>
          <cell r="X105" t="str">
            <v>NO</v>
          </cell>
          <cell r="Y105" t="str">
            <v>Ríos Peraza Gladys Adriana</v>
          </cell>
          <cell r="Z105" t="str">
            <v>Concluido</v>
          </cell>
          <cell r="AA105">
            <v>42544</v>
          </cell>
          <cell r="AB105">
            <v>42550</v>
          </cell>
        </row>
        <row r="106">
          <cell r="B106" t="str">
            <v>CTC-BM-16582-160624</v>
          </cell>
          <cell r="C106" t="str">
            <v>Hola, buen día. 
Trabajo como compradora en el corporativo de farmacias del ahorro y quisiera saber si me pueden recomendar una marca de lámparas detectoras de billetes falsos que pudiéramos comprar para las farmacias.
De antemano agradezco su apoyo al respecto.
Saludos,
Tania</v>
          </cell>
          <cell r="D106" t="str">
            <v>Tania Gómez</v>
          </cell>
          <cell r="E106" t="str">
            <v>tania.gomez@fahorro.com.mx</v>
          </cell>
          <cell r="F106" t="str">
            <v>Banco de México</v>
          </cell>
          <cell r="M106" t="str">
            <v>México</v>
          </cell>
          <cell r="O106" t="str">
            <v>Entrega por el Sistema de Solicitudes de Acceso a la Información</v>
          </cell>
          <cell r="P106">
            <v>42545</v>
          </cell>
          <cell r="Q106">
            <v>42573</v>
          </cell>
          <cell r="S106" t="str">
            <v>Información pública</v>
          </cell>
          <cell r="T106" t="str">
            <v>Billetes</v>
          </cell>
          <cell r="V106" t="str">
            <v>La respuesta a su solicitud CTC-BM-16582-160624 se encuentra en el archivo adjunto.</v>
          </cell>
          <cell r="W106">
            <v>40</v>
          </cell>
          <cell r="X106" t="str">
            <v>NO</v>
          </cell>
          <cell r="Y106" t="str">
            <v>Ríos Peraza Gladys Adriana</v>
          </cell>
          <cell r="Z106" t="str">
            <v>Concluido</v>
          </cell>
          <cell r="AA106">
            <v>42545</v>
          </cell>
          <cell r="AB106">
            <v>42550</v>
          </cell>
        </row>
        <row r="107">
          <cell r="B107" t="str">
            <v>CTC-BM-16584-160624</v>
          </cell>
          <cell r="C107" t="str">
            <v>Quisiera hacer una consulta.
1. ¿Existe algún reglamento, regulación o restricción para que una empresa japonesa A (no es una empresa mexicana) tenga una cuenta de pesos mexicanos en un banco japonés localizado en Japón? Pregunto esto, porque un banco japonés está viendo la posibilidad de crear cuentas de pesos mexicanos en Japón.
2. El objetivo de la pregunta 1 es, para que la empresa japonesa A pueda realizar un préstamo en pesos mexicanos a su empresa mexicana de capital japonés en México B. Según un banco japonés se puede enviar pesos mexicanos desde Japón a México sin problema, pero ¿Esta empresa mexicana B en México puede devolver préstamo en pesos mexicanos transfiriendo de su cuenta de pesos en México a la cuenta de pesos en Japón de la empresa japonesa A? ¿Hay alguna restricción? En caso de alguna restricción, ¿qué restricciones hay y qué se debe hacer?
3. ¿La empresa mexicana B puede abrir una cuenta de pesos mexicanos como no-residente en Japón en un banco japonés localizado en Japón? En caso de que haya alguna restricción, ¿qué restricciones y qué tiene que hacer?
4. El objetivo de la pregunta 3 es para que un banco japonés localizado en Japón realice un préstamo en pesos mexicanos a la empresa mexicana B. El banco japonés deposita dinero a la cuenta de pesos en Japón de la empresa mexicana B, luego se hace transferencia a la cuenta de pesos en México de la empresa mexicana B. Al devolver el préstamo, la empresa mexicana B transfiere el dinero de su cuenta en pesos en México a su cuenta en pesos en Japón. ¿Hay alguna restricción para realizar este tipo de transacciones u operaciones? En caso de que haya alguna restricción, ¿Qué restricciones?</v>
          </cell>
          <cell r="D107" t="str">
            <v>Yumiko Ota</v>
          </cell>
          <cell r="E107" t="str">
            <v>yu.ota@faircongrp.com</v>
          </cell>
          <cell r="F107" t="str">
            <v>Banco de México</v>
          </cell>
          <cell r="O107" t="str">
            <v>Entrega por el Sistema de Solicitudes de Acceso a la Información</v>
          </cell>
          <cell r="P107">
            <v>42545</v>
          </cell>
          <cell r="Q107">
            <v>42573</v>
          </cell>
          <cell r="S107" t="str">
            <v>Información pública</v>
          </cell>
          <cell r="T107" t="str">
            <v>Control de legalidad</v>
          </cell>
          <cell r="V107" t="str">
            <v>La respuesta a su solicitud con folio CTC-BM-16584-160624 la encontrará en el archivo adjunto.</v>
          </cell>
          <cell r="W107">
            <v>60</v>
          </cell>
          <cell r="X107" t="str">
            <v>NO</v>
          </cell>
          <cell r="Y107" t="str">
            <v>Casillas Trejo Elizabeth</v>
          </cell>
          <cell r="Z107" t="str">
            <v>Concluido</v>
          </cell>
          <cell r="AA107">
            <v>42545</v>
          </cell>
          <cell r="AB107">
            <v>42551</v>
          </cell>
        </row>
        <row r="108">
          <cell r="B108" t="str">
            <v>CTC-BM-16585-160624</v>
          </cell>
          <cell r="C108" t="str">
            <v>A quien corresponda
Que tal. debido a la imposibilidad de poder obtener 2 Comprobantes electronicos de pago (CEP) a traves de su portal, me veo en la necesidad de solicitarselos por medio del presente.
Necesito 2 CEPs de 2 SPEIs realizados en los siguientes terminos:
Ambos se realizaron el dia 27 de Mayo de 20016.
El primero por un monto de $50.00 a las 8:38hrs y el segundo por $4000.00 a las 15:36hrs, en pesos Mexicanos Moneda Nacional.
La clave de rastreo del primer pago es 085900676110314869, la referencia numerica es 2605.
La clave de rastreo del segundo pago es 085903011740314863, la referencia numerica es 527.
En ambos el banco emisor del pago fue Banamex.
En ambos el banco receptor del pago fue Scotiabank.
La cuenta beneficiaria en ambos tiene la CLABE 044180001038349003.
Debido a que Scotianbank, no reconoce dichas trasferencias, es necesario que tenga los comprobantes electronicos de pago, para efectuar la aclaracion correspondiente.
La cuenta receptora es de mi madre Lucrecia Madrigal Dominguez.
Agradezco de antemano su atencion, les envio saludos cordiales.
SSS Mario Fernando Elorreaga Madrigal.</v>
          </cell>
          <cell r="D108" t="str">
            <v>Mario Fernando Elorreaga Madrigal</v>
          </cell>
          <cell r="E108" t="str">
            <v>elorreaga@outlook.com</v>
          </cell>
          <cell r="F108" t="str">
            <v>Banco de México</v>
          </cell>
          <cell r="M108" t="str">
            <v>México</v>
          </cell>
          <cell r="O108" t="str">
            <v>Entrega por el Sistema de Solicitudes de Acceso a la Información</v>
          </cell>
          <cell r="P108">
            <v>42545</v>
          </cell>
          <cell r="Q108">
            <v>42573</v>
          </cell>
          <cell r="S108" t="str">
            <v>Información pública</v>
          </cell>
          <cell r="T108" t="str">
            <v>SPEI</v>
          </cell>
          <cell r="V108" t="str">
            <v>La respuesta a su solicitud CTC-BM-16585-160624 se encuentra en el archivo adjunto.</v>
          </cell>
          <cell r="W108">
            <v>60</v>
          </cell>
          <cell r="X108" t="str">
            <v>NO</v>
          </cell>
          <cell r="Y108" t="str">
            <v>Ríos Peraza Gladys Adriana</v>
          </cell>
          <cell r="Z108" t="str">
            <v>Concluido</v>
          </cell>
          <cell r="AA108">
            <v>42545</v>
          </cell>
          <cell r="AB108">
            <v>42552</v>
          </cell>
        </row>
        <row r="109">
          <cell r="B109" t="str">
            <v>CTC-BM-16586-160624</v>
          </cell>
          <cell r="C109" t="str">
            <v>Quisiera saber el inventario de oro y plata. Gracias</v>
          </cell>
          <cell r="D109" t="str">
            <v>Engelbert hernandez avila</v>
          </cell>
          <cell r="E109" t="str">
            <v>engel1280@gmail.com</v>
          </cell>
          <cell r="F109" t="str">
            <v>Banco de México</v>
          </cell>
          <cell r="M109" t="str">
            <v>México</v>
          </cell>
          <cell r="O109" t="str">
            <v>Entrega por el Sistema de Solicitudes de Acceso a la Información</v>
          </cell>
          <cell r="P109">
            <v>42545</v>
          </cell>
          <cell r="Q109">
            <v>42573</v>
          </cell>
          <cell r="S109" t="str">
            <v>Información pública</v>
          </cell>
          <cell r="T109" t="str">
            <v>Metales preciosos</v>
          </cell>
          <cell r="V109" t="str">
            <v>La respuesta a su solicitud con folio CTC-BM-16586-160624 la encontrará en el archivo adjunto.</v>
          </cell>
          <cell r="W109">
            <v>25</v>
          </cell>
          <cell r="X109" t="str">
            <v>NO</v>
          </cell>
          <cell r="Y109" t="str">
            <v>Casillas Trejo Elizabeth</v>
          </cell>
          <cell r="Z109" t="str">
            <v>Concluido</v>
          </cell>
          <cell r="AA109">
            <v>42545</v>
          </cell>
          <cell r="AB109">
            <v>42551</v>
          </cell>
        </row>
        <row r="110">
          <cell r="B110" t="str">
            <v>CTC-BM-16588-160625</v>
          </cell>
          <cell r="C110" t="str">
            <v>Buen dia me pueden indicar si es posible recibir spei de bancos del extrangero?</v>
          </cell>
          <cell r="D110" t="str">
            <v>josue torres</v>
          </cell>
          <cell r="E110" t="str">
            <v>jatlzz@gmail.com</v>
          </cell>
          <cell r="F110" t="str">
            <v>Banco de México</v>
          </cell>
          <cell r="M110" t="str">
            <v>México</v>
          </cell>
          <cell r="O110" t="str">
            <v>Entrega por el Sistema de Solicitudes de Acceso a la Información</v>
          </cell>
          <cell r="P110">
            <v>42546</v>
          </cell>
          <cell r="Q110">
            <v>42573</v>
          </cell>
          <cell r="S110" t="str">
            <v>Información pública</v>
          </cell>
          <cell r="T110" t="str">
            <v>Sistemas electrónicos de pago</v>
          </cell>
          <cell r="V110" t="str">
            <v>La respuesta a su solicitud CTC-BM-16588-160625 se encuentra ene l archivo adjunto.</v>
          </cell>
          <cell r="W110">
            <v>40</v>
          </cell>
          <cell r="X110" t="str">
            <v>NO</v>
          </cell>
          <cell r="Y110" t="str">
            <v>Ríos Peraza Gladys Adriana</v>
          </cell>
          <cell r="Z110" t="str">
            <v>Concluido</v>
          </cell>
          <cell r="AA110">
            <v>42546</v>
          </cell>
          <cell r="AB110">
            <v>42548</v>
          </cell>
        </row>
        <row r="111">
          <cell r="B111" t="str">
            <v>CTC-BM-16589-160626</v>
          </cell>
          <cell r="C111" t="str">
            <v>Buenos días,
Me gustaría plantearles una duda sobre el envío y gestión de dinero entre países. Gracias
Soy ciudadano español casado con una mexicana, tengo permiso de residencia de Mexico pero no tengo la ciudadanía. Vivimos y trabajamos en España, pagamos los impuestos en España. Me gustaría saber cual es la manera correcta de enviar dinero a México y cual son los pasos a seguir.
Las dudas serían: Puedo hacer una transferencia bancaria internacional (a una cuenta a mi nombre) pero en este caso tengo que pagar impuestos de nuevo o informar de la transferencia bancaria (a España o México).
Gracias.</v>
          </cell>
          <cell r="D111" t="str">
            <v>Francesc</v>
          </cell>
          <cell r="E111" t="str">
            <v>marchfrancesc@gmail.com</v>
          </cell>
          <cell r="F111" t="str">
            <v>Banco de México</v>
          </cell>
          <cell r="O111" t="str">
            <v>Entrega por el Sistema de Solicitudes de Acceso a la Información</v>
          </cell>
          <cell r="P111">
            <v>42547</v>
          </cell>
          <cell r="Q111">
            <v>42573</v>
          </cell>
          <cell r="S111" t="str">
            <v>Información pública</v>
          </cell>
          <cell r="T111" t="str">
            <v>Control de legalidad</v>
          </cell>
          <cell r="V111" t="str">
            <v>La respuesta a su consulta con folio CTC-BM-16589-160626 la encontrará en el archivo adjunto.</v>
          </cell>
          <cell r="W111">
            <v>30</v>
          </cell>
          <cell r="X111" t="str">
            <v>NO</v>
          </cell>
          <cell r="Y111" t="str">
            <v>Casillas Trejo Elizabeth</v>
          </cell>
          <cell r="Z111" t="str">
            <v>Concluido</v>
          </cell>
          <cell r="AA111">
            <v>42547</v>
          </cell>
          <cell r="AB111">
            <v>42551</v>
          </cell>
        </row>
        <row r="112">
          <cell r="B112" t="str">
            <v>CTC-BM-16590-160626</v>
          </cell>
          <cell r="C112" t="str">
            <v>Hola buenas noches lo que pasa que vivo en ciudad del Carmen y quería pedir información para comprar algunas monedas de colección que aparecen en la pagina de internet, como podría hacerle o donde tengo que ir para obtenerlas
Muchas gracias por la atención prestada, le mando un cordial saludo</v>
          </cell>
          <cell r="D112" t="str">
            <v>juan carlos perez fernandez</v>
          </cell>
          <cell r="E112" t="str">
            <v>jcarlosperez.10@hotmail.com</v>
          </cell>
          <cell r="F112" t="str">
            <v>Banco de México</v>
          </cell>
          <cell r="M112" t="str">
            <v>México</v>
          </cell>
          <cell r="O112" t="str">
            <v>Entrega por el Sistema de Solicitudes de Acceso a la Información</v>
          </cell>
          <cell r="P112">
            <v>42547</v>
          </cell>
          <cell r="Q112">
            <v>42573</v>
          </cell>
          <cell r="S112" t="str">
            <v>Información pública</v>
          </cell>
          <cell r="T112" t="str">
            <v>Monedas metálicas</v>
          </cell>
          <cell r="V112" t="str">
            <v>La respuesta a su solicitud CTC-BM-16590-160626 se encuentra en el archivo adjunto.</v>
          </cell>
          <cell r="W112">
            <v>40</v>
          </cell>
          <cell r="X112" t="str">
            <v>NO</v>
          </cell>
          <cell r="Y112" t="str">
            <v>Ríos Peraza Gladys Adriana</v>
          </cell>
          <cell r="Z112" t="str">
            <v>Concluido</v>
          </cell>
          <cell r="AA112">
            <v>42547</v>
          </cell>
          <cell r="AB112">
            <v>42550</v>
          </cell>
        </row>
        <row r="113">
          <cell r="B113">
            <v>6110000007016</v>
          </cell>
          <cell r="C113" t="str">
            <v>Necesito conocer el salario mensual del gobernador del Banco de México y de los 5 subdirectores mas cercanos a el.</v>
          </cell>
          <cell r="D113" t="str">
            <v>HUGO ESPINOSA TREVIÑO</v>
          </cell>
          <cell r="E113" t="str">
            <v>TransparenciaBM@outlook.com</v>
          </cell>
          <cell r="F113" t="str">
            <v>Banco de México</v>
          </cell>
          <cell r="H113" t="str">
            <v>HOMERO</v>
          </cell>
          <cell r="I113" t="str">
            <v>Polanco I Sección</v>
          </cell>
          <cell r="J113" t="str">
            <v>MIGUEL HIDALGO</v>
          </cell>
          <cell r="K113" t="str">
            <v>Distrito Federal</v>
          </cell>
          <cell r="L113">
            <v>11510</v>
          </cell>
          <cell r="M113" t="str">
            <v>México</v>
          </cell>
          <cell r="N113" t="str">
            <v xml:space="preserve">Correo electrónico: hugo.espinosa@chemours.com
______________________________________
Banco de México - 61100 Banco de México
</v>
          </cell>
          <cell r="O113" t="str">
            <v>Correo electrónico</v>
          </cell>
          <cell r="P113">
            <v>42548</v>
          </cell>
          <cell r="Q113">
            <v>42577</v>
          </cell>
          <cell r="S113" t="str">
            <v>Información pública</v>
          </cell>
          <cell r="T113" t="str">
            <v>Sueldos y salarios</v>
          </cell>
          <cell r="V113" t="str">
            <v>La respuesta a su solicitud con folio 6110000007016 la encontrará en el archivo adjunto</v>
          </cell>
          <cell r="W113">
            <v>20</v>
          </cell>
          <cell r="X113" t="str">
            <v>NO</v>
          </cell>
          <cell r="Y113" t="str">
            <v>Casillas Trejo Elizabeth</v>
          </cell>
          <cell r="Z113" t="str">
            <v>Concluido</v>
          </cell>
          <cell r="AA113">
            <v>42548</v>
          </cell>
          <cell r="AB113">
            <v>42549</v>
          </cell>
        </row>
        <row r="114">
          <cell r="B114" t="str">
            <v>CTC-BM-16591-160627</v>
          </cell>
          <cell r="C114" t="str">
            <v>CANCELAR TRANSFERENCIA DE FONDOS REALIZADA EL 24 DE JUNIO 2016 DE LA CUENTA BANCOMER 0132812878 DE CITROAGRICOLA S DE RL A FAVOR DE MARIBEL OROZCO MARIN CON CUENTA EN  BANCO AZTECA, CLABE 127542020074025924, POR 20,000.00 , MOVIMIENTO CON CLAVE DE RASTREO BNET01001606240002075826, EFECTUADO A LAS 12:54:59 FOLIO DE INTERNET 0102391526.
SE SOLICITA DEVOLUCION DE LOS 20 MIL PESOS A LA CUENTA DE CITROAGRICOLA EN BANCOMER , NO. 0132812878.</v>
          </cell>
          <cell r="D114" t="str">
            <v>IRMA ALBA LEON</v>
          </cell>
          <cell r="E114" t="str">
            <v>irmaalba00@gmail.com</v>
          </cell>
          <cell r="F114" t="str">
            <v>Banco de México</v>
          </cell>
          <cell r="M114" t="str">
            <v>México</v>
          </cell>
          <cell r="O114" t="str">
            <v>Entrega por el Sistema de Solicitudes de Acceso a la Información</v>
          </cell>
          <cell r="P114">
            <v>42548</v>
          </cell>
          <cell r="Q114">
            <v>42576</v>
          </cell>
          <cell r="S114" t="str">
            <v>Información pública</v>
          </cell>
          <cell r="T114" t="str">
            <v>Sistemas electrónicos de pago</v>
          </cell>
          <cell r="V114" t="str">
            <v>La respuesta a su consulta con folio CTC-BM-16591-160627 la encontrará en el archivo adjunto.</v>
          </cell>
          <cell r="W114">
            <v>25</v>
          </cell>
          <cell r="X114" t="str">
            <v>NO</v>
          </cell>
          <cell r="Y114" t="str">
            <v>Casillas Trejo Elizabeth</v>
          </cell>
          <cell r="Z114" t="str">
            <v>Concluido</v>
          </cell>
          <cell r="AA114">
            <v>42548</v>
          </cell>
          <cell r="AB114">
            <v>42548</v>
          </cell>
        </row>
        <row r="115">
          <cell r="B115" t="str">
            <v>CTC-BM-16595-160628</v>
          </cell>
          <cell r="C115" t="str">
            <v>En Papeles Planos, S. A. de C. V., somos distribuidores de papel y nos gustaria saber como ser proveedores suyos pues hemos buscado en CompraNet y no encontramos Licitaciones o Invitaciones o Adjudicxaciones en este sistema de compras de gobierno.
Gracias anticipadas por atender mi pregunta
Emmanuel Gallegos
Nuevos Negocios.</v>
          </cell>
          <cell r="D115" t="str">
            <v>Juan Emmanuel Gallegos Salcedo</v>
          </cell>
          <cell r="E115" t="str">
            <v>egs@papelesplanos.com</v>
          </cell>
          <cell r="F115" t="str">
            <v>Banco de México</v>
          </cell>
          <cell r="M115" t="str">
            <v>México</v>
          </cell>
          <cell r="O115" t="str">
            <v>Entrega por el Sistema de Solicitudes de Acceso a la Información</v>
          </cell>
          <cell r="P115">
            <v>42549</v>
          </cell>
          <cell r="Q115">
            <v>42577</v>
          </cell>
          <cell r="S115" t="str">
            <v>Información pública</v>
          </cell>
          <cell r="T115" t="str">
            <v>Adquisiciones</v>
          </cell>
          <cell r="V115" t="str">
            <v>La respuesta a su solicitud con folio CTC-BM-16595-160628</v>
          </cell>
          <cell r="W115">
            <v>15</v>
          </cell>
          <cell r="X115" t="str">
            <v>NO</v>
          </cell>
          <cell r="Y115" t="str">
            <v>Casillas Trejo Elizabeth</v>
          </cell>
          <cell r="Z115" t="str">
            <v>Concluido</v>
          </cell>
          <cell r="AA115">
            <v>42549</v>
          </cell>
          <cell r="AB115">
            <v>42551</v>
          </cell>
        </row>
        <row r="116">
          <cell r="B116" t="str">
            <v>CTC-BM-16601-160628</v>
          </cell>
          <cell r="C116" t="str">
            <v>En la página web del Banco de México en la parte de Sectores: Balanza de Pagos: Cuenta de Capital: Posición de No Residentes en Títulos de Renta Variable. La información solía actualizarse de manera mensual, el mes de Junio ya está por terminar y la información de los saldos y flujos de esta cuenta aún no ha sido actualizada para el mes de Mayo. Agradezco si pueden hacerme saber cuando la información va a estar disponible. Muchas gracias!</v>
          </cell>
          <cell r="D116" t="str">
            <v>Andrea Mesen</v>
          </cell>
          <cell r="E116" t="str">
            <v>Andrea.Mesen@morganstanley.com</v>
          </cell>
          <cell r="F116" t="str">
            <v>Banco de México</v>
          </cell>
          <cell r="O116" t="str">
            <v>Entrega por el Sistema de Solicitudes de Acceso a la Información</v>
          </cell>
          <cell r="P116">
            <v>42549</v>
          </cell>
          <cell r="Q116">
            <v>42577</v>
          </cell>
          <cell r="S116" t="str">
            <v>Información pública</v>
          </cell>
          <cell r="T116" t="str">
            <v>Acceso a la información</v>
          </cell>
          <cell r="V116" t="str">
            <v>La respuesta a su solicitud CTC-BM-16601-160628 se encuentra en el archivo adjunto.</v>
          </cell>
          <cell r="W116">
            <v>40</v>
          </cell>
          <cell r="X116" t="str">
            <v>NO</v>
          </cell>
          <cell r="Y116" t="str">
            <v>Ríos Peraza Gladys Adriana</v>
          </cell>
          <cell r="Z116" t="str">
            <v>Concluido</v>
          </cell>
          <cell r="AA116">
            <v>42549</v>
          </cell>
          <cell r="AB116">
            <v>42551</v>
          </cell>
        </row>
        <row r="117">
          <cell r="B117" t="str">
            <v>CTC-BM-16602-160628</v>
          </cell>
          <cell r="C117" t="str">
            <v>Buenas tardes,
He mandado ya 3 correos y nadie me da respuesta de micorreo sobre un spei que no tengo en ninguna de mis 2 cuentas de banco y ha pasado mas de  semanas</v>
          </cell>
          <cell r="D117" t="str">
            <v>gabriela altamirano</v>
          </cell>
          <cell r="E117" t="str">
            <v>g.altamirano3@gmail.com</v>
          </cell>
          <cell r="F117" t="str">
            <v>Banco de México</v>
          </cell>
          <cell r="O117" t="str">
            <v>Entrega por el Sistema de Solicitudes de Acceso a la Información</v>
          </cell>
          <cell r="P117">
            <v>42549</v>
          </cell>
          <cell r="Q117">
            <v>42577</v>
          </cell>
          <cell r="S117" t="str">
            <v>Información pública</v>
          </cell>
          <cell r="T117" t="str">
            <v>SPEI</v>
          </cell>
          <cell r="V117" t="str">
            <v>La respuesta a su consulta con folio CTC-BM-16602-160628 la encontrará en el archivo adjunto.</v>
          </cell>
          <cell r="W117">
            <v>35</v>
          </cell>
          <cell r="X117" t="str">
            <v>NO</v>
          </cell>
          <cell r="Y117" t="str">
            <v>Casillas Trejo Elizabeth</v>
          </cell>
          <cell r="Z117" t="str">
            <v>Concluido</v>
          </cell>
          <cell r="AA117">
            <v>42549</v>
          </cell>
          <cell r="AB117">
            <v>42550</v>
          </cell>
        </row>
        <row r="118">
          <cell r="B118" t="str">
            <v>CTC-BM-16604-160628</v>
          </cell>
          <cell r="C118" t="str">
            <v>I have received a document from Emilio Valdez Zepeda who claims to be the Banxico Ejecutivo Internacional for your branch on Republica de Uruguay No. 62 Colonia Centro Delegacion Cuauhtemoe Ciudad de Mexico (553)687-7262.  He has aked me to send $4,666.00 US so that I can receive a settlement from the Banco de Mexico.  Please tell me if he is a real employee of your bank.
Gracias!
Gary Petsnick</v>
          </cell>
          <cell r="D118" t="str">
            <v>Gary Petsnick</v>
          </cell>
          <cell r="E118" t="str">
            <v>gary685@mymts.net</v>
          </cell>
          <cell r="F118" t="str">
            <v>Banco de México</v>
          </cell>
          <cell r="O118" t="str">
            <v>Entrega por el Sistema de Solicitudes de Acceso a la Información</v>
          </cell>
          <cell r="P118">
            <v>42549</v>
          </cell>
          <cell r="Q118">
            <v>42577</v>
          </cell>
          <cell r="S118" t="str">
            <v>Información pública</v>
          </cell>
          <cell r="T118" t="str">
            <v>Control de legalidad</v>
          </cell>
          <cell r="V118" t="str">
            <v>La respuesta a su solicitud CTC-BM-16604-160628 se encuentra en el archivo adjunto.</v>
          </cell>
          <cell r="W118">
            <v>60</v>
          </cell>
          <cell r="X118" t="str">
            <v>NO</v>
          </cell>
          <cell r="Y118" t="str">
            <v>Ríos Peraza Gladys Adriana</v>
          </cell>
          <cell r="Z118" t="str">
            <v>Concluido</v>
          </cell>
          <cell r="AA118">
            <v>42549</v>
          </cell>
          <cell r="AB118">
            <v>42552</v>
          </cell>
        </row>
        <row r="119">
          <cell r="B119" t="str">
            <v>CTC-BM-16606-160628</v>
          </cell>
          <cell r="C119" t="str">
            <v>Buena tarde.
¿Cómo debería calcular la paridad GBPMXN para facturas que nos están llegando por pagar? Intenté hacer el cruce con el GBPUSD que publica el Bank of England contra el USDMXN fix de Banxico, el problema es que Bank of England publica esa paridad con un retraso de 24 horas ¿Hay alguna otra opción?</v>
          </cell>
          <cell r="D119" t="str">
            <v>RENE GARCIA</v>
          </cell>
          <cell r="E119" t="str">
            <v>rene.garciap@telefonica.com</v>
          </cell>
          <cell r="F119" t="str">
            <v>Banco de México</v>
          </cell>
          <cell r="M119" t="str">
            <v>México</v>
          </cell>
          <cell r="O119" t="str">
            <v>Entrega por el Sistema de Solicitudes de Acceso a la Información</v>
          </cell>
          <cell r="P119">
            <v>42549</v>
          </cell>
          <cell r="Q119">
            <v>42577</v>
          </cell>
          <cell r="S119" t="str">
            <v>Información pública</v>
          </cell>
          <cell r="T119" t="str">
            <v>Tipos de cambio</v>
          </cell>
          <cell r="V119" t="str">
            <v>La respuesta a su solicitud CTC-BM-16606-160628 se encuentra en el archivo adjunto.</v>
          </cell>
          <cell r="W119">
            <v>40</v>
          </cell>
          <cell r="X119" t="str">
            <v>NO</v>
          </cell>
          <cell r="Y119" t="str">
            <v>Ríos Peraza Gladys Adriana</v>
          </cell>
          <cell r="Z119" t="str">
            <v>Concluido</v>
          </cell>
          <cell r="AA119">
            <v>42549</v>
          </cell>
          <cell r="AB119">
            <v>42551</v>
          </cell>
        </row>
        <row r="120">
          <cell r="B120">
            <v>6110000007116</v>
          </cell>
          <cell r="C120" t="str">
            <v>La pregunta para el Gobernador del Banco de México es: 1. Según con sus declaraciones de que una familia mexicana puede comprar productos de la canasta básica con $320 mensuales, ¿por qué no se reduce el suelo a esa cantidad semanal?  2. ¿Cuál es el salario mensual del Gobernador del Banco de México Agustin Carstens?</v>
          </cell>
          <cell r="D120" t="str">
            <v>JESUS OLIVA MONTES</v>
          </cell>
          <cell r="E120" t="str">
            <v>TransparenciaBM@outlook.com</v>
          </cell>
          <cell r="F120" t="str">
            <v>Banco de México</v>
          </cell>
          <cell r="H120" t="str">
            <v>AV. CULTURA GRIEGA</v>
          </cell>
          <cell r="I120" t="str">
            <v>Manuel Rivera Anaya CROC 1</v>
          </cell>
          <cell r="J120" t="str">
            <v>AZCAPOTZALCO</v>
          </cell>
          <cell r="K120" t="str">
            <v>Distrito Federal</v>
          </cell>
          <cell r="L120">
            <v>2109</v>
          </cell>
          <cell r="M120" t="str">
            <v>México</v>
          </cell>
          <cell r="N120" t="str">
            <v>Correo electrónico: josi.saga@hotmail.com 
_________________________________
Preguntas dirigidas al Gobernador del Banco de México Agustín Carstens</v>
          </cell>
          <cell r="O120" t="str">
            <v>Correo electrónico</v>
          </cell>
          <cell r="P120">
            <v>42549</v>
          </cell>
          <cell r="Q120">
            <v>42578</v>
          </cell>
          <cell r="S120" t="str">
            <v>Información pública</v>
          </cell>
          <cell r="T120" t="str">
            <v>Sueldos y salarios</v>
          </cell>
          <cell r="V120" t="str">
            <v>La respuesta a su solicitud con folio 6110000007116 la encontrará en el archivo adjunto.</v>
          </cell>
          <cell r="W120">
            <v>15</v>
          </cell>
          <cell r="X120" t="str">
            <v>NO</v>
          </cell>
          <cell r="Y120" t="str">
            <v>Casillas Trejo Elizabeth</v>
          </cell>
          <cell r="Z120" t="str">
            <v>Concluido</v>
          </cell>
          <cell r="AA120">
            <v>42549</v>
          </cell>
          <cell r="AB120">
            <v>42552</v>
          </cell>
        </row>
        <row r="121">
          <cell r="B121" t="str">
            <v>CTC-BM-16609-160628</v>
          </cell>
          <cell r="C121" t="str">
            <v>Quiero hacer una visita con ustedes</v>
          </cell>
          <cell r="D121" t="str">
            <v>Nina Mendez Hinojosa</v>
          </cell>
          <cell r="E121" t="str">
            <v>pakari97@hotmail.com</v>
          </cell>
          <cell r="F121" t="str">
            <v>Banco de México</v>
          </cell>
          <cell r="M121" t="str">
            <v>México</v>
          </cell>
          <cell r="O121" t="str">
            <v>Entrega por el Sistema de Solicitudes de Acceso a la Información</v>
          </cell>
          <cell r="P121">
            <v>42549</v>
          </cell>
          <cell r="Q121">
            <v>42577</v>
          </cell>
          <cell r="S121" t="str">
            <v>Información pública</v>
          </cell>
          <cell r="T121" t="str">
            <v>Acceso a la información</v>
          </cell>
          <cell r="V121" t="str">
            <v>La respuesta a su consulta con folio CTC-BM-16609-160628 la encontrará en el archivo adjunto.</v>
          </cell>
          <cell r="W121">
            <v>25</v>
          </cell>
          <cell r="X121" t="str">
            <v>NO</v>
          </cell>
          <cell r="Y121" t="str">
            <v>Casillas Trejo Elizabeth</v>
          </cell>
          <cell r="Z121" t="str">
            <v>Concluido</v>
          </cell>
          <cell r="AA121">
            <v>42549</v>
          </cell>
          <cell r="AB121">
            <v>42552</v>
          </cell>
        </row>
        <row r="122">
          <cell r="B122" t="str">
            <v>CTC-BM-16612-160629</v>
          </cell>
          <cell r="C122" t="str">
            <v>Hace unos días, uno de mis clientes recibió un oficio / carta invitación a partir de la cual se le requirió información estadística sobre inversiones mantenidas en el extranjero.
Llama la atención que a partir del requerimiento de información correspondiente, se solicita información sensible y de carácter confidencial y, no obstante ello, la notificación del oficio se hizo por correo electrónico, a través de la cuenta de correo de Fridda L. Alfaro Lemus (falfaro@banxico.org.mx) que, no es el funcionario que firma el requerimiento.
Se nos pide que cualquier duda la manifestemos a Fridda L. Alfaro Lemus o a David Angel Rodríguez Durán al teléfono 5237 2709.
El oficio tampoco cuenta con algún número de identificación o con firma electrónica del funcionario emisor.
Por ello, dudamos respecto de la autenticidad del documento y, las únicas preguntas que queremos hacer al respecto son las siguientes: ¿efectivamente BANXICO realiza este tipo de requerimientos? y, sobre todo, ¿es normal que los haga a través de un correo electrónico?
Los archivos que nos solicitan llenar y enviar, son los siguientes:
1. Encuesta IED Trimestral 2016.
2. Formatos anuales 2007 a 2015.
3. Encuesta activos financieros, derivados y servicios.
Quedamos en espera de su pronta respuesta para, en su caso, cumplir oportunamente con lo requerido.
Saludos.
Eduardo F. Lalieu R.</v>
          </cell>
          <cell r="D122" t="str">
            <v>Eduardo Federico</v>
          </cell>
          <cell r="E122" t="str">
            <v>elalieu@osy.mx</v>
          </cell>
          <cell r="F122" t="str">
            <v>Banco de México</v>
          </cell>
          <cell r="O122" t="str">
            <v>Entrega por el Sistema de Solicitudes de Acceso a la Información</v>
          </cell>
          <cell r="P122">
            <v>42550</v>
          </cell>
          <cell r="Q122">
            <v>42578</v>
          </cell>
          <cell r="S122" t="str">
            <v>Información pública</v>
          </cell>
          <cell r="T122" t="str">
            <v>Acceso a la información</v>
          </cell>
          <cell r="V122" t="str">
            <v>La respuesta a su solicitud CTC-BM-16612-160629 se encuentra en el archivo adjunto.</v>
          </cell>
          <cell r="W122">
            <v>60</v>
          </cell>
          <cell r="X122" t="str">
            <v>NO</v>
          </cell>
          <cell r="Y122" t="str">
            <v>Ríos Peraza Gladys Adriana</v>
          </cell>
          <cell r="Z122" t="str">
            <v>Concluido</v>
          </cell>
          <cell r="AA122">
            <v>42550</v>
          </cell>
          <cell r="AB122">
            <v>42556</v>
          </cell>
        </row>
        <row r="123">
          <cell r="B123" t="str">
            <v>CTC-BM-16613-160629</v>
          </cell>
          <cell r="C123" t="str">
            <v>Dear Sir or Madam, 
I am looking for a Mexican short-term interest rate series that dates back as far as 1970 on a quarterly basis or of higher frequency. Ideally, it would be a rate of short maturity like an overnight rate or a 3-month money market rate. If there is a comparable series, this would work as well. 
Is there such a long interest rate series? Is it possible that you make it available?
This would be of great help.
Many thanks in advance!
Best,
Daniel Maas 
++++++++++++++++++++++++++++++++++
Daniel Maas
Research Assistant at the University of Wuerzburg and at Deutsche Bundesbank (Germany)</v>
          </cell>
          <cell r="D123" t="str">
            <v>Daniel Maas</v>
          </cell>
          <cell r="E123" t="str">
            <v>daniel.maas@uni-wuerzburg.de</v>
          </cell>
          <cell r="F123" t="str">
            <v>Banco de México</v>
          </cell>
          <cell r="M123" t="str">
            <v>Alemania</v>
          </cell>
          <cell r="O123" t="str">
            <v>Entrega por el Sistema de Solicitudes de Acceso a la Información</v>
          </cell>
          <cell r="P123">
            <v>42550</v>
          </cell>
          <cell r="Q123">
            <v>42578</v>
          </cell>
          <cell r="S123" t="str">
            <v>Información pública</v>
          </cell>
          <cell r="T123" t="str">
            <v>Tasas de interés</v>
          </cell>
          <cell r="V123" t="str">
            <v>Please find attached the answer to your enquiry CTC-BM-16613-160629.</v>
          </cell>
          <cell r="W123">
            <v>60</v>
          </cell>
          <cell r="X123" t="str">
            <v>NO</v>
          </cell>
          <cell r="Y123" t="str">
            <v>Ríos Peraza Gladys Adriana</v>
          </cell>
          <cell r="Z123" t="str">
            <v>Concluido</v>
          </cell>
          <cell r="AA123">
            <v>42550</v>
          </cell>
          <cell r="AB123">
            <v>42556</v>
          </cell>
        </row>
        <row r="124">
          <cell r="B124" t="str">
            <v>CTC-BM-16615-160629</v>
          </cell>
          <cell r="C124" t="str">
            <v>Buenos días, Hice una transferencia a un proveedor y dice que el dinero no le ha llegado, que debió regresar a mi cuenta pero no es así, ¿hay alguna forma de saber el estatus de ese pago?</v>
          </cell>
          <cell r="D124" t="str">
            <v>SILVIA PEREA</v>
          </cell>
          <cell r="E124" t="str">
            <v>silvia@nativo-digital.mx</v>
          </cell>
          <cell r="F124" t="str">
            <v>Banco de México</v>
          </cell>
          <cell r="M124" t="str">
            <v>México</v>
          </cell>
          <cell r="O124" t="str">
            <v>Entrega por el Sistema de Solicitudes de Acceso a la Información</v>
          </cell>
          <cell r="P124">
            <v>42550</v>
          </cell>
          <cell r="Q124">
            <v>42578</v>
          </cell>
          <cell r="S124" t="str">
            <v>Información pública</v>
          </cell>
          <cell r="T124" t="str">
            <v>SPEI</v>
          </cell>
          <cell r="V124" t="str">
            <v>La respuesta a su solicitud CTC-BM-16615-160629, se encuentra en el archivo adjunto.</v>
          </cell>
          <cell r="W124">
            <v>60</v>
          </cell>
          <cell r="X124" t="str">
            <v>NO</v>
          </cell>
          <cell r="Y124" t="str">
            <v>Ríos Peraza Gladys Adriana</v>
          </cell>
          <cell r="Z124" t="str">
            <v>Concluido</v>
          </cell>
          <cell r="AA124">
            <v>42550</v>
          </cell>
          <cell r="AB124">
            <v>42552</v>
          </cell>
        </row>
        <row r="125">
          <cell r="B125" t="str">
            <v>CTC-BM-16616-160629</v>
          </cell>
          <cell r="C125" t="str">
            <v>Buenas tardes.
En el modulo de descarga de comprobantes certificados de SPEI ingresos los datos que me solicita la pagina y no me despliega el comprobante a que se debe este motivo.
Ya que me solicitan los comprobantes certificados.
En espera de la pronta respuesta.
Saludos.</v>
          </cell>
          <cell r="D125" t="str">
            <v>judith jacinto martinez</v>
          </cell>
          <cell r="E125" t="str">
            <v>judy90@outlook.com</v>
          </cell>
          <cell r="F125" t="str">
            <v>Banco de México</v>
          </cell>
          <cell r="O125" t="str">
            <v>Entrega por el Sistema de Solicitudes de Acceso a la Información</v>
          </cell>
          <cell r="P125">
            <v>42550</v>
          </cell>
          <cell r="Q125">
            <v>42578</v>
          </cell>
          <cell r="S125" t="str">
            <v>Información pública</v>
          </cell>
          <cell r="T125" t="str">
            <v>SPEI</v>
          </cell>
          <cell r="V125" t="str">
            <v>La respuesta a su consulta con folio CTC-BM-16616-160629 la encontrará en el archivo adjunto.</v>
          </cell>
          <cell r="W125">
            <v>25</v>
          </cell>
          <cell r="X125" t="str">
            <v>NO</v>
          </cell>
          <cell r="Y125" t="str">
            <v>Casillas Trejo Elizabeth</v>
          </cell>
          <cell r="Z125" t="str">
            <v>Concluido</v>
          </cell>
          <cell r="AA125">
            <v>42550</v>
          </cell>
          <cell r="AB125">
            <v>42552</v>
          </cell>
        </row>
        <row r="126">
          <cell r="B126" t="str">
            <v>CTC-BM-16617-160629</v>
          </cell>
          <cell r="C126" t="str">
            <v>Buenas tardes. Necesito saber el estado de la
Siguiente transferencia. Estoy muy preocupado por qué no me a llegado y ya entregue el producto vendido. Gracias.
Banco Emisor. Bancomer 
Pinturas e impermeabilizantes del sur SA de CV
Banco destino Santander 
Nombre Pedro Tomas Valdez Pérez 
Cantidad 161,000.00
Folio de internet. 2054742008
Fecha 28 de junio 2016</v>
          </cell>
          <cell r="D126" t="str">
            <v>Pedro Tomas Valdez Pérez</v>
          </cell>
          <cell r="E126" t="str">
            <v>semicap.construcciones@gmail.com</v>
          </cell>
          <cell r="F126" t="str">
            <v>Banco de México</v>
          </cell>
          <cell r="O126" t="str">
            <v>Entrega por el Sistema de Solicitudes de Acceso a la Información</v>
          </cell>
          <cell r="P126">
            <v>42550</v>
          </cell>
          <cell r="Q126">
            <v>42578</v>
          </cell>
          <cell r="S126" t="str">
            <v>Información pública</v>
          </cell>
          <cell r="T126" t="str">
            <v>SPEI</v>
          </cell>
          <cell r="V126" t="str">
            <v>La respuesta a su solicitud CTC-BM-16617-160629 se encuentra en el archivo adjunto.</v>
          </cell>
          <cell r="W126">
            <v>60</v>
          </cell>
          <cell r="X126" t="str">
            <v>NO</v>
          </cell>
          <cell r="Y126" t="str">
            <v>Ríos Peraza Gladys Adriana</v>
          </cell>
          <cell r="Z126" t="str">
            <v>Concluido</v>
          </cell>
          <cell r="AA126">
            <v>42550</v>
          </cell>
          <cell r="AB126">
            <v>42552</v>
          </cell>
        </row>
        <row r="127">
          <cell r="B127">
            <v>6110000007216</v>
          </cell>
          <cell r="C127" t="str">
            <v xml:space="preserve">Requerimos saber para las 5 localidades siguientes: Lázaro Cárdenas, Michoacán; Tapachula, Chiapas; Salina Cruz, Oaxaca; Coatzacoalcos, Veracruz; Paraíso, Tabasco;  en la industria manufacturera (todos sectores): Datos sobre mercado laboral: Número de empleados totales en la localidad Número promedio de empleados por planta Salario promedio por categorías de empleados de producción (obrero no cualificado hasta gerente de planta) Salario promedio por categorías de empleados administrativos (empleado no cualificado, contador..hasta director) Variación de sueldo de estos empleados (producción y administrativos) respecto a empleados en la capital del estado Variación de sueldo de estos empleados (producción y administrativos) respecto a zona centro de México </v>
          </cell>
          <cell r="D127" t="str">
            <v>CLAUDIA IVETTE GUADALUPE TEJEDA ORTEGA</v>
          </cell>
          <cell r="E127" t="str">
            <v>TransparenciaBM@outlook.com</v>
          </cell>
          <cell r="F127" t="str">
            <v>Banco de México</v>
          </cell>
          <cell r="H127" t="str">
            <v>COATE</v>
          </cell>
          <cell r="I127" t="str">
            <v>Pedregal de Santo Domingo</v>
          </cell>
          <cell r="J127" t="str">
            <v>COYOACAN</v>
          </cell>
          <cell r="K127" t="str">
            <v>Distrito Federal</v>
          </cell>
          <cell r="L127">
            <v>4369</v>
          </cell>
          <cell r="M127" t="str">
            <v>México</v>
          </cell>
          <cell r="N127" t="str">
            <v>Correo electrónico: ctejeda@kpmg.com.mx</v>
          </cell>
          <cell r="O127" t="str">
            <v>Correo electrónico</v>
          </cell>
          <cell r="P127">
            <v>42550</v>
          </cell>
          <cell r="Q127">
            <v>42579</v>
          </cell>
          <cell r="S127" t="str">
            <v>Información pública</v>
          </cell>
          <cell r="T127" t="str">
            <v>Salarios</v>
          </cell>
          <cell r="V127" t="str">
            <v>La respuesta a su solicitud con folio 6110000007216 la encontrará en el archivo adjunto.</v>
          </cell>
          <cell r="W127">
            <v>25</v>
          </cell>
          <cell r="X127" t="str">
            <v>NO</v>
          </cell>
          <cell r="Y127" t="str">
            <v>Casillas Trejo Elizabeth</v>
          </cell>
          <cell r="Z127" t="str">
            <v>Concluido</v>
          </cell>
          <cell r="AA127">
            <v>42550</v>
          </cell>
          <cell r="AB127">
            <v>42555</v>
          </cell>
        </row>
        <row r="128">
          <cell r="B128" t="str">
            <v>CTC-BM-16619-160629</v>
          </cell>
          <cell r="C128" t="str">
            <v>Me gustaría saber si el Banco de México permite visitas guiadas a grupos de estudiantes universitarios, de ser así, cuáles son los requisitos, con cuánto tiempo de anterioridad se debe solicitar la visita, cuánto tiempo dura, etc.
Agradecería mucho me proporcionara esta información.
Saludos cordiales
C. P. Edith Mendoza Bringas</v>
          </cell>
          <cell r="D128" t="str">
            <v>Edith Mendoza Bringas</v>
          </cell>
          <cell r="E128" t="str">
            <v>edithbringas_7@hotmail.com</v>
          </cell>
          <cell r="F128" t="str">
            <v>Banco de México</v>
          </cell>
          <cell r="M128" t="str">
            <v>México</v>
          </cell>
          <cell r="O128" t="str">
            <v>Entrega por el Sistema de Solicitudes de Acceso a la Información</v>
          </cell>
          <cell r="P128">
            <v>42550</v>
          </cell>
          <cell r="Q128">
            <v>42578</v>
          </cell>
          <cell r="S128" t="str">
            <v>Información pública</v>
          </cell>
          <cell r="T128" t="str">
            <v>Acceso a la información</v>
          </cell>
          <cell r="V128" t="str">
            <v>La respuesta a su consulta con folio CTC-BM-16619-160629 la encontrará en el archivo adjunto.</v>
          </cell>
          <cell r="W128">
            <v>20</v>
          </cell>
          <cell r="X128" t="str">
            <v>NO</v>
          </cell>
          <cell r="Y128" t="str">
            <v>Casillas Trejo Elizabeth</v>
          </cell>
          <cell r="Z128" t="str">
            <v>Concluido</v>
          </cell>
          <cell r="AA128">
            <v>42550</v>
          </cell>
          <cell r="AB128">
            <v>42552</v>
          </cell>
        </row>
        <row r="129">
          <cell r="B129" t="str">
            <v>CTC-BM-16620-160629</v>
          </cell>
          <cell r="C129" t="str">
            <v>Buenas tardes en base a mi folio CTC-BM-16602-160628
Comento que en efecto ya seguir el proceso, por esta misma razón levante un folio pues no esta mi dinero en ninguno de los 2 bancos y me dijeron debía de ponerme en conctacto con ustedes
Spei realizado dia 14 de junio hora 9:45 2016 se hizo de Bancomer hacia HSBC cantidad $4,830 mismos que no me han regresado en mi status de Bancomer dice duvuelto pero no tengo ninguna cantidad
Esta es la referencia 140616 folio de operación 36649 clave de rastreo MBAN01001606140000036649 detalle de devolución falta de información mandatoria</v>
          </cell>
          <cell r="D129" t="str">
            <v>gabriela altamirano</v>
          </cell>
          <cell r="E129" t="str">
            <v>g.altamirano3@gmail.com</v>
          </cell>
          <cell r="F129" t="str">
            <v>Banco de México</v>
          </cell>
          <cell r="O129" t="str">
            <v>Entrega por el Sistema de Solicitudes de Acceso a la Información</v>
          </cell>
          <cell r="P129">
            <v>42550</v>
          </cell>
          <cell r="Q129">
            <v>42578</v>
          </cell>
          <cell r="S129" t="str">
            <v>Información pública</v>
          </cell>
          <cell r="T129" t="str">
            <v>SPEI</v>
          </cell>
          <cell r="V129" t="str">
            <v>La respuesta a su solicitud CTC-BM-16620-160629 se encuentra en el archivo adjunto.</v>
          </cell>
          <cell r="W129">
            <v>60</v>
          </cell>
          <cell r="X129" t="str">
            <v>NO</v>
          </cell>
          <cell r="Y129" t="str">
            <v>Ríos Peraza Gladys Adriana</v>
          </cell>
          <cell r="Z129" t="str">
            <v>Concluido</v>
          </cell>
          <cell r="AA129">
            <v>42550</v>
          </cell>
          <cell r="AB129">
            <v>42556</v>
          </cell>
        </row>
        <row r="130">
          <cell r="B130" t="str">
            <v>CTC-BM-16621-160629</v>
          </cell>
          <cell r="C130" t="str">
            <v>Solicito: Clave de rastreo
Datos de la operación:
Fecha: 15 de junio de 2016
Referencia: 150616
Banco emisor: Banamex
Banco receptor: Santander
CLABE: 014180655053384681
Monto: 500,000.00</v>
          </cell>
          <cell r="D130" t="str">
            <v>Ricardo Gerardo Alvarez Valiño</v>
          </cell>
          <cell r="E130" t="str">
            <v>ricalvarez@alumni.ipade.mx</v>
          </cell>
          <cell r="F130" t="str">
            <v>Banco de México</v>
          </cell>
          <cell r="O130" t="str">
            <v>Entrega por el Sistema de Solicitudes de Acceso a la Información</v>
          </cell>
          <cell r="P130">
            <v>42550</v>
          </cell>
          <cell r="Q130">
            <v>42578</v>
          </cell>
          <cell r="S130" t="str">
            <v>Información pública</v>
          </cell>
          <cell r="T130" t="str">
            <v>SPEI</v>
          </cell>
          <cell r="V130" t="str">
            <v>La respuesta a su solicitud CTC-BM-16621-160629 se encuentra en el archivo adjunto.</v>
          </cell>
          <cell r="W130">
            <v>60</v>
          </cell>
          <cell r="X130" t="str">
            <v>NO</v>
          </cell>
          <cell r="Y130" t="str">
            <v>Ríos Peraza Gladys Adriana</v>
          </cell>
          <cell r="Z130" t="str">
            <v>Concluido</v>
          </cell>
          <cell r="AA130">
            <v>42550</v>
          </cell>
          <cell r="AB130">
            <v>42552</v>
          </cell>
        </row>
        <row r="131">
          <cell r="B131" t="str">
            <v>LT-BM-16622-160629</v>
          </cell>
          <cell r="C131" t="str">
            <v>Saludos. estoy interesado es saber cuales han sido los precios del
Centenario (50 pesos oro)
Azteca (20 pesos oro)
A la compra y venta los últimos 15 años. Gracias de antemano.</v>
          </cell>
          <cell r="D131" t="str">
            <v>Oscar Jaime Ramos Negron</v>
          </cell>
          <cell r="E131" t="str">
            <v>jaime051275@gmail.com</v>
          </cell>
          <cell r="F131" t="str">
            <v>Banco de México</v>
          </cell>
          <cell r="H131" t="str">
            <v>Chihuahua</v>
          </cell>
          <cell r="I131" t="str">
            <v>México</v>
          </cell>
          <cell r="J131" t="str">
            <v>Las Choapas</v>
          </cell>
          <cell r="K131" t="str">
            <v>VER</v>
          </cell>
          <cell r="L131">
            <v>96980</v>
          </cell>
          <cell r="M131" t="str">
            <v>México</v>
          </cell>
          <cell r="O131" t="str">
            <v>Correo electrónico</v>
          </cell>
          <cell r="P131">
            <v>42550</v>
          </cell>
          <cell r="Q131">
            <v>42578</v>
          </cell>
          <cell r="S131" t="str">
            <v>Información pública</v>
          </cell>
          <cell r="T131" t="str">
            <v>Metales preciosos</v>
          </cell>
          <cell r="V131" t="str">
            <v>La respuesta a su solicitud LT-BM-16622-160629 se encuentra en el archivo adjunto.</v>
          </cell>
          <cell r="W131">
            <v>60</v>
          </cell>
          <cell r="X131" t="str">
            <v>NO</v>
          </cell>
          <cell r="Y131" t="str">
            <v>Ríos Peraza Gladys Adriana</v>
          </cell>
          <cell r="Z131" t="str">
            <v>Concluido</v>
          </cell>
          <cell r="AA131">
            <v>42550</v>
          </cell>
          <cell r="AB131">
            <v>42557</v>
          </cell>
        </row>
        <row r="132">
          <cell r="B132" t="str">
            <v>CTC-BM-16623-160630</v>
          </cell>
          <cell r="C132" t="str">
            <v>Buen Día, mi nombre es Julio Cesar Bernal Monter adscrito a la Secretaria de Seguridad Publica del estado de Michoacán, tome el curso de Formador de Formadores, en el tema de Falsificación de Moneda, el dia 20 de Mayo de 2016, impartido en la sala de usos multiples, Modulo IV, PB. Calzada Legaria #691. Col. Irrigación Delegación Miguel Hidalgo, CDMX. 
Es por ello, que he de solicitarle mi constancia, ya que me la estan requirendo en la Secretaria donde laboro, para comprobar dicho curso, asi como tambien el material que se utilizo en dicho taller con el fin de capacitar al personal de mi dependencia.
Espero contar con una respuesta lo antes posible. 
Sin otro particular que tratar, le envio un coprdial saludo. 
Sub Oficial. Julio Cesar Bernal Monter.</v>
          </cell>
          <cell r="D132" t="str">
            <v>julio cesar</v>
          </cell>
          <cell r="E132" t="str">
            <v>julio-cesar2550@hotmail.com</v>
          </cell>
          <cell r="F132" t="str">
            <v>Banco de México</v>
          </cell>
          <cell r="O132" t="str">
            <v>Entrega por el Sistema de Solicitudes de Acceso a la Información</v>
          </cell>
          <cell r="P132">
            <v>42551</v>
          </cell>
          <cell r="Q132">
            <v>42579</v>
          </cell>
          <cell r="S132" t="str">
            <v>Información confidencial</v>
          </cell>
          <cell r="T132" t="str">
            <v>Billetes</v>
          </cell>
          <cell r="V132" t="str">
            <v>La respuesta a su consulta con folio CTC-BM-16623-160630 la encontrará en el archivo adjunto.</v>
          </cell>
          <cell r="W132">
            <v>15</v>
          </cell>
          <cell r="X132" t="str">
            <v>NO</v>
          </cell>
          <cell r="Y132" t="str">
            <v>Casillas Trejo Elizabeth</v>
          </cell>
          <cell r="Z132" t="str">
            <v>Concluido</v>
          </cell>
          <cell r="AA132">
            <v>42551</v>
          </cell>
          <cell r="AB132">
            <v>42558</v>
          </cell>
        </row>
        <row r="133">
          <cell r="B133" t="str">
            <v>LT-BM-16628-160630</v>
          </cell>
          <cell r="C133" t="str">
            <v>Conocer los intereses bancarios anuales de 1975 a la fecha</v>
          </cell>
          <cell r="D133" t="str">
            <v>José María Suárez Sosa</v>
          </cell>
          <cell r="E133" t="str">
            <v>dipin29@hotmail.com</v>
          </cell>
          <cell r="F133" t="str">
            <v>Banco de México</v>
          </cell>
          <cell r="H133" t="str">
            <v>Siete</v>
          </cell>
          <cell r="I133" t="str">
            <v>Espartaco</v>
          </cell>
          <cell r="J133" t="str">
            <v>Coyoacán</v>
          </cell>
          <cell r="K133" t="str">
            <v>Ciudad de México</v>
          </cell>
          <cell r="L133">
            <v>4870</v>
          </cell>
          <cell r="M133" t="str">
            <v>México</v>
          </cell>
          <cell r="O133" t="str">
            <v>Acudir a la Unidad de Transparencia</v>
          </cell>
          <cell r="P133">
            <v>42551</v>
          </cell>
          <cell r="Q133">
            <v>42579</v>
          </cell>
          <cell r="S133" t="str">
            <v>Información pública</v>
          </cell>
          <cell r="T133" t="str">
            <v>Tasas de interés</v>
          </cell>
          <cell r="V133" t="str">
            <v>La respuesta a su solicitud con folio LT-BM-16628-160630 la encontrará en el archivo adjunto.</v>
          </cell>
          <cell r="W133">
            <v>120</v>
          </cell>
          <cell r="X133" t="str">
            <v>NO</v>
          </cell>
          <cell r="Y133" t="str">
            <v>Casillas Trejo Elizabeth</v>
          </cell>
          <cell r="Z133" t="str">
            <v>Concluido</v>
          </cell>
          <cell r="AA133">
            <v>42551</v>
          </cell>
          <cell r="AB133">
            <v>42565</v>
          </cell>
        </row>
        <row r="134">
          <cell r="B134" t="str">
            <v>LT-BM-16629-160630</v>
          </cell>
          <cell r="C134" t="str">
            <v>Fecha de la devaluación que puede modificar los importes realizados en los diferentes años anteriores y posteriores. 
Monto anual de aportaciones al INFONAVIT
Con ejemplo señalado</v>
          </cell>
          <cell r="D134" t="str">
            <v>José María Suárez Sosa</v>
          </cell>
          <cell r="E134" t="str">
            <v>dipin29@hotmail.com</v>
          </cell>
          <cell r="F134" t="str">
            <v>Banco de México</v>
          </cell>
          <cell r="H134" t="str">
            <v>Siete</v>
          </cell>
          <cell r="I134" t="str">
            <v>Espartaco</v>
          </cell>
          <cell r="J134" t="str">
            <v>Coyoacán</v>
          </cell>
          <cell r="K134" t="str">
            <v>Ciudad de México</v>
          </cell>
          <cell r="L134">
            <v>4870</v>
          </cell>
          <cell r="M134" t="str">
            <v>México</v>
          </cell>
          <cell r="N134" t="str">
            <v>ejemplo:
1976- $1,521
1977-$ 2,372
1978. $ 2,613
1979- $ 3,079
1980-$ 4,165
1081-$ 988
¿Se modifica o queda igual? ¿Cómo se maneja?</v>
          </cell>
          <cell r="O134" t="str">
            <v>Acudir a la Unidad de Transparencia</v>
          </cell>
          <cell r="P134">
            <v>42551</v>
          </cell>
          <cell r="Q134">
            <v>42579</v>
          </cell>
          <cell r="S134" t="str">
            <v>Información pública</v>
          </cell>
          <cell r="T134" t="str">
            <v>Desarrollo</v>
          </cell>
          <cell r="V134" t="str">
            <v>La respuesta a su solicitud con folio LT-BM-16629-160630 la encontrará en el archive adjunto.</v>
          </cell>
          <cell r="W134">
            <v>25</v>
          </cell>
          <cell r="X134" t="str">
            <v>NO</v>
          </cell>
          <cell r="Y134" t="str">
            <v>Casillas Trejo Elizabeth</v>
          </cell>
          <cell r="Z134" t="str">
            <v>Concluido</v>
          </cell>
          <cell r="AA134">
            <v>42551</v>
          </cell>
          <cell r="AB134">
            <v>42556</v>
          </cell>
        </row>
        <row r="135">
          <cell r="B135" t="str">
            <v>CTC-BM-16630-160630</v>
          </cell>
          <cell r="C135" t="str">
            <v>Hola buenas tardes, quisiera sacar el pdf de un CEP de un SPEI.
Los datos que tengo son los siguientes:
Fecha: 30 de octubre de 2015
Concepto: sweb transf. interb spei
                  banco nacional de méxico
                  sin concepto capturado por el ordenante/ 1140741               
                  16:08:54   3921080920
                  fecha de operación: 30 oct
                  municipio de acapulco de 
                  juarez/00002261650389303835
origen / referencia:  8143xx06   3921080920</v>
          </cell>
          <cell r="D135" t="str">
            <v>sofia iturbide</v>
          </cell>
          <cell r="E135" t="str">
            <v>sofia.iturbide@isjardines.com</v>
          </cell>
          <cell r="F135" t="str">
            <v>Banco de México</v>
          </cell>
          <cell r="O135" t="str">
            <v>Entrega por el Sistema de Solicitudes de Acceso a la Información</v>
          </cell>
          <cell r="P135">
            <v>42551</v>
          </cell>
          <cell r="Q135">
            <v>42579</v>
          </cell>
          <cell r="S135" t="str">
            <v>Información pública</v>
          </cell>
          <cell r="T135" t="str">
            <v>SPEI</v>
          </cell>
          <cell r="V135" t="str">
            <v>La respuesta a su solicitud CTC-BM-16630-160630, se encuentra en el archivo adjunto.</v>
          </cell>
          <cell r="W135">
            <v>60</v>
          </cell>
          <cell r="X135" t="str">
            <v>NO</v>
          </cell>
          <cell r="Y135" t="str">
            <v>Ríos Peraza Gladys Adriana</v>
          </cell>
          <cell r="Z135" t="str">
            <v>Concluido</v>
          </cell>
          <cell r="AA135">
            <v>42551</v>
          </cell>
          <cell r="AB135">
            <v>42556</v>
          </cell>
        </row>
        <row r="136">
          <cell r="B136" t="str">
            <v>CTC-BM-16633-160630</v>
          </cell>
          <cell r="C136" t="str">
            <v>Agradezco mucho las respuestas que me han dado. Quisiera hacer una pregunta más.
Una empresa japonesa A localizada en Japón cuenta con una cuenta bancaria de pesos mexicanos en un banco japonés establecido en Japón y tiene su subsidiaria en México (empresa mexicana de capital japonés = la empresa mexicana B). La empresa japonesa A quiere prestar pesos mexicanos a la empresa B. Según un banco japonés, se puede enviar sin problema los pesos mexicanos desde Japón a México por medio de transferencia bancaria. Mi pregunta es, la empresa mexicana B en México, cuando devuelve el préstamo en pesos mexicanos a la empresa japonesa A, ¿puede transferir de su cuenta de pesos mexicanos en un banco mexicano en México a la cuenta de pesos mexicanos de un banco japonés en Japón de la empresa japonesa A? ¿Hay alguna restricción? En caso de alguna restricción, ¿Qué restricciones hay?</v>
          </cell>
          <cell r="D136" t="str">
            <v>Yumiko Ota</v>
          </cell>
          <cell r="E136" t="str">
            <v>yu.ota@faircongrp.com</v>
          </cell>
          <cell r="F136" t="str">
            <v>Banco de México</v>
          </cell>
          <cell r="O136" t="str">
            <v>Entrega por el Sistema de Solicitudes de Acceso a la Información</v>
          </cell>
          <cell r="P136">
            <v>42551</v>
          </cell>
          <cell r="Q136">
            <v>42579</v>
          </cell>
          <cell r="S136" t="str">
            <v>Información pública</v>
          </cell>
          <cell r="T136" t="str">
            <v>Control de legalidad</v>
          </cell>
          <cell r="V136" t="str">
            <v>La respuesta a su consulta con folio CTC-BM-16633-160630 la encontrará en el archivo adjunto.</v>
          </cell>
          <cell r="W136">
            <v>35</v>
          </cell>
          <cell r="X136" t="str">
            <v>NO</v>
          </cell>
          <cell r="Y136" t="str">
            <v>Casillas Trejo Elizabeth</v>
          </cell>
          <cell r="Z136" t="str">
            <v>Concluido</v>
          </cell>
          <cell r="AA136">
            <v>42551</v>
          </cell>
          <cell r="AB136">
            <v>42559</v>
          </cell>
        </row>
        <row r="137">
          <cell r="B137" t="str">
            <v>LT-BM-16634-160701</v>
          </cell>
          <cell r="C137" t="str">
            <v>Solicto la siguinte informacion del Sr. Abdón Sanchez Arroyo:
Sobre la contratación cundo entro al Banco de méxico por primera vez.
sobre su jubilacion
Sobre los terminos de su recontratacionen al Banco de méxico.</v>
          </cell>
          <cell r="D137" t="str">
            <v>Javier Jimenez Pacheco</v>
          </cell>
          <cell r="E137" t="str">
            <v>dehe.nyute@gmail.com</v>
          </cell>
          <cell r="F137" t="str">
            <v>Banco de México</v>
          </cell>
          <cell r="H137" t="str">
            <v>Protasio Tagle</v>
          </cell>
          <cell r="I137" t="str">
            <v>San Miguel Chapultepec</v>
          </cell>
          <cell r="J137" t="str">
            <v>Miguel Hidalgo</v>
          </cell>
          <cell r="K137" t="str">
            <v>Ciudad de México</v>
          </cell>
          <cell r="L137">
            <v>11850</v>
          </cell>
          <cell r="M137" t="str">
            <v>México</v>
          </cell>
          <cell r="N137" t="str">
            <v>Tengo entendido que entro al Banco de Méxcio en el año 1985
se jubilo creo en el año 2003
Se reconbtrato en el año 2011</v>
          </cell>
          <cell r="O137" t="str">
            <v>Domicilio</v>
          </cell>
          <cell r="P137">
            <v>42552</v>
          </cell>
          <cell r="Q137">
            <v>42580</v>
          </cell>
          <cell r="S137" t="str">
            <v>Información pública</v>
          </cell>
          <cell r="T137" t="str">
            <v>Relaciones laborales y sindicales</v>
          </cell>
          <cell r="V137" t="str">
            <v>La respuesta a su solicitud LT-BM-16634-160701 se encuentra en el archivo adjunto.</v>
          </cell>
          <cell r="W137">
            <v>60</v>
          </cell>
          <cell r="X137" t="str">
            <v>NO</v>
          </cell>
          <cell r="Y137" t="str">
            <v>Ríos Peraza Gladys Adriana</v>
          </cell>
          <cell r="Z137" t="str">
            <v>Concluido</v>
          </cell>
          <cell r="AA137">
            <v>42552</v>
          </cell>
          <cell r="AB137">
            <v>42564</v>
          </cell>
        </row>
        <row r="138">
          <cell r="B138">
            <v>6120000000416</v>
          </cell>
          <cell r="C138" t="str">
            <v>El monto de los ingresos al Fondo Mexicano del Petróleo para la Estabilización y el Desarrollo por concepto de contraprestación de todos los contratos vigentes de exploración y explotación de hidrocarburos celebrados entre el Gobierno de México y particulares, Con detalle por cada contrato, inclusive si el ingreso es de 0, tipo de hidrocarburo, precio contractual del hidrocarburo, costos de recuperación reconocidos para la contratista, regalías para el estado, utilidad operativa y participación estatal en la utilidad operativa, resultado operativo y la aplicación del mecanismo de ajuste, en su caso.</v>
          </cell>
          <cell r="D138" t="str">
            <v>LUIS FLORES</v>
          </cell>
          <cell r="E138" t="str">
            <v>TransparenciaBM@outlook.com</v>
          </cell>
          <cell r="F138" t="str">
            <v>Fondo Mexicano del Petróleo</v>
          </cell>
          <cell r="H138" t="str">
            <v>FRANCIA</v>
          </cell>
          <cell r="I138" t="str">
            <v>Las Hadas</v>
          </cell>
          <cell r="J138" t="str">
            <v>Puebla</v>
          </cell>
          <cell r="K138" t="str">
            <v>PUEBLA</v>
          </cell>
          <cell r="L138">
            <v>72070</v>
          </cell>
          <cell r="M138" t="str">
            <v>México</v>
          </cell>
          <cell r="N138" t="str">
            <v>Correo electrónico: euripidesflores@gmail.com</v>
          </cell>
          <cell r="O138" t="str">
            <v>Correo electrónico</v>
          </cell>
          <cell r="P138">
            <v>42552</v>
          </cell>
          <cell r="Q138">
            <v>42583</v>
          </cell>
          <cell r="S138" t="str">
            <v>Información pública</v>
          </cell>
          <cell r="T138" t="str">
            <v>Fideicomisos, mandatos y comisiones</v>
          </cell>
          <cell r="V138" t="str">
            <v>La respuesta a su solicitud con folio 6120000000416 la encontrará en el archivo adjunto.</v>
          </cell>
          <cell r="W138">
            <v>25</v>
          </cell>
          <cell r="X138" t="str">
            <v>NO</v>
          </cell>
          <cell r="Y138" t="str">
            <v>Casillas Trejo Elizabeth</v>
          </cell>
          <cell r="Z138" t="str">
            <v>Concluido</v>
          </cell>
          <cell r="AA138">
            <v>42552</v>
          </cell>
          <cell r="AB138">
            <v>42559</v>
          </cell>
        </row>
        <row r="139">
          <cell r="B139" t="str">
            <v>CTC-BM-16635-160701</v>
          </cell>
          <cell r="C139" t="str">
            <v>Buenas tardes.
Soy usuario del documento Indicadores Básicos de tarjeta de crédito y veo que la ultima actualización fue en nov15 (con datos de jun15) lo que fue hace ya un año.
¿El documento fue descontinuado o por alguna razón no se ha actualizado?
Yo lo uso porque me interesa conocer las tasa de interés que los bancos aplican en las tarjetas de crédito por porducto: clasica, oro y platino. Si este documento ya no será actualizado ¿puedo obtener estas tasas de interes para cada institución por producto y el promedio de la industria por producto de algun otro documento? 
Gracias</v>
          </cell>
          <cell r="D139" t="str">
            <v>Arturo Martinez</v>
          </cell>
          <cell r="E139" t="str">
            <v>amartinezlo@ph.com.mx</v>
          </cell>
          <cell r="F139" t="str">
            <v>Banco de México</v>
          </cell>
          <cell r="M139" t="str">
            <v>México</v>
          </cell>
          <cell r="O139" t="str">
            <v>Entrega por el Sistema de Solicitudes de Acceso a la Información</v>
          </cell>
          <cell r="P139">
            <v>42552</v>
          </cell>
          <cell r="Q139">
            <v>42580</v>
          </cell>
          <cell r="S139" t="str">
            <v>Información pública</v>
          </cell>
          <cell r="T139" t="str">
            <v>Tasas de interés</v>
          </cell>
          <cell r="V139" t="str">
            <v>La respuesta a su consulta con folio CTC-BM-16635-160701 la encontrará en el archivo adjunto.</v>
          </cell>
          <cell r="W139">
            <v>25</v>
          </cell>
          <cell r="X139" t="str">
            <v>NO</v>
          </cell>
          <cell r="Y139" t="str">
            <v>Casillas Trejo Elizabeth</v>
          </cell>
          <cell r="Z139" t="str">
            <v>Concluido</v>
          </cell>
          <cell r="AA139">
            <v>42552</v>
          </cell>
          <cell r="AB139">
            <v>42559</v>
          </cell>
        </row>
        <row r="140">
          <cell r="B140" t="str">
            <v>CTC-BM-16648-160701</v>
          </cell>
          <cell r="C140" t="str">
            <v>Buen día
Solicito de su apoyo para obtener la confirmación de la operación realizada con los siguientes datos:
NUMERO DE CLIENTE: 8238734
SUCURSAL Y CUENTA CARGO: 126 / 350532  MOTOR AUTOS DE OBREGON SA DE CV   
CUENTA DEPOSITO: 870 / 566391  NR FINANCE MEXICO SA DE CV SOFOM ER
IMPORTE: $23,102.10
FECHA: 01/12/2015
Hago de su conocimiento que no cuento con el número de autorización de esta operación. 
CONTACTO 
ELIZABETH LOPEZ MIRANDA
TEL 644 410 00 00
EMAIL bancos@nissanobregon.com.mx</v>
          </cell>
          <cell r="D140" t="str">
            <v>ELIZABETH LOPEZ MIRANDA</v>
          </cell>
          <cell r="E140" t="str">
            <v>BANCOS@NISSANOBREGON.COM.MX</v>
          </cell>
          <cell r="F140" t="str">
            <v>Banco de México</v>
          </cell>
          <cell r="O140" t="str">
            <v>Entrega por el Sistema de Solicitudes de Acceso a la Información</v>
          </cell>
          <cell r="P140">
            <v>42552</v>
          </cell>
          <cell r="Q140">
            <v>42580</v>
          </cell>
          <cell r="S140" t="str">
            <v>Información pública</v>
          </cell>
          <cell r="T140" t="str">
            <v>Sistemas electrónicos de pago</v>
          </cell>
          <cell r="V140" t="str">
            <v>La respuesta a su solicitud CTC-BM-16648-160701 se encuentra en el archivo adjunto.</v>
          </cell>
          <cell r="W140">
            <v>40</v>
          </cell>
          <cell r="X140" t="str">
            <v>NO</v>
          </cell>
          <cell r="Y140" t="str">
            <v>Ríos Peraza Gladys Adriana</v>
          </cell>
          <cell r="Z140" t="str">
            <v>Concluido</v>
          </cell>
          <cell r="AA140">
            <v>42552</v>
          </cell>
          <cell r="AB140">
            <v>42557</v>
          </cell>
        </row>
        <row r="141">
          <cell r="B141">
            <v>6110000007316</v>
          </cell>
          <cell r="C141" t="str">
            <v>Solicito la siguiente información: 1. Presupuesto aprobado para el ejercicio fiscal 2013, 2014 y 2015.</v>
          </cell>
          <cell r="D141" t="str">
            <v>CARMEN CASTAÑEDA</v>
          </cell>
          <cell r="E141" t="str">
            <v>TransparenciaBM@outlook.com</v>
          </cell>
          <cell r="F141" t="str">
            <v>Banco de México</v>
          </cell>
          <cell r="H141" t="str">
            <v>GEORGIA</v>
          </cell>
          <cell r="I141" t="str">
            <v>Napoles</v>
          </cell>
          <cell r="J141" t="str">
            <v>BENITO JUAREZ</v>
          </cell>
          <cell r="K141" t="str">
            <v>Distrito Federal</v>
          </cell>
          <cell r="L141">
            <v>3810</v>
          </cell>
          <cell r="M141" t="str">
            <v>México</v>
          </cell>
          <cell r="N141" t="str">
            <v>Correo electrónico: carmen.castaneda@cide.edu</v>
          </cell>
          <cell r="O141" t="str">
            <v>Correo electrónico</v>
          </cell>
          <cell r="P141">
            <v>42552</v>
          </cell>
          <cell r="Q141">
            <v>42583</v>
          </cell>
          <cell r="S141" t="str">
            <v>Información pública</v>
          </cell>
          <cell r="T141" t="str">
            <v>Presupuesto</v>
          </cell>
          <cell r="V141" t="str">
            <v>La respuesta a su solicitud con folio 6110000007316 la encontrará en el archivo adjunto.</v>
          </cell>
          <cell r="W141">
            <v>15</v>
          </cell>
          <cell r="X141" t="str">
            <v>NO</v>
          </cell>
          <cell r="Y141" t="str">
            <v>Casillas Trejo Elizabeth</v>
          </cell>
          <cell r="Z141" t="str">
            <v>Concluido</v>
          </cell>
          <cell r="AA141">
            <v>42552</v>
          </cell>
          <cell r="AB141">
            <v>42559</v>
          </cell>
        </row>
        <row r="142">
          <cell r="B142" t="str">
            <v>CTC-BM-16650-160701</v>
          </cell>
          <cell r="C142" t="str">
            <v>Buena tarde,
Estoy efectuando un análisis que utiliza información de remesas que entran al país.
Detalle
Base Mensual
Por Estado
Desde Enero 2010
Quisiera pedirles su ayuda, ya que en el portal esta la información en base trimestral por estado, pero las variables con las que quiero correlacionar esta información están en base mensual y necesito mantenerlas en ese bloque de tiempo.
Quisiera ver si es que cuentan con esta información que me la pudieran facilitar.
Asimismo quisiera preguntar si tienen una estimación a partir del último mes real y hasta diciembre del 2017 sobre esta misma base de datos por mes y estado?
Agradeciendo de antemano su atención a esta solicitud, quedo atento a sus comentarios.
Saludos,</v>
          </cell>
          <cell r="D142" t="str">
            <v>José Luis García</v>
          </cell>
          <cell r="E142" t="str">
            <v>jgarciagama@yahoo.com.mx</v>
          </cell>
          <cell r="F142" t="str">
            <v>Banco de México</v>
          </cell>
          <cell r="O142" t="str">
            <v>Entrega por el Sistema de Solicitudes de Acceso a la Información</v>
          </cell>
          <cell r="P142">
            <v>42552</v>
          </cell>
          <cell r="Q142">
            <v>42580</v>
          </cell>
          <cell r="S142" t="str">
            <v>Información pública</v>
          </cell>
          <cell r="T142" t="str">
            <v>Comercio exterior</v>
          </cell>
          <cell r="V142" t="str">
            <v>La respuesta a su consulta CTC-BM-16650-160701 la encontrará en el archivo adjunto.</v>
          </cell>
          <cell r="W142">
            <v>35</v>
          </cell>
          <cell r="X142" t="str">
            <v>NO</v>
          </cell>
          <cell r="Y142" t="str">
            <v>Casillas Trejo Elizabeth</v>
          </cell>
          <cell r="Z142" t="str">
            <v>Concluido</v>
          </cell>
          <cell r="AA142">
            <v>42552</v>
          </cell>
          <cell r="AB142">
            <v>42562</v>
          </cell>
        </row>
        <row r="143">
          <cell r="B143" t="str">
            <v>CTC-BM-16651-160702</v>
          </cell>
          <cell r="C143" t="str">
            <v>Buenas tardes, por medio de este medio quisiera pedir información acerca de las subastas extraordinarias que BANXICO ha llevado a cabo entre los periodos de 2015 a 2016, ya que en el sitio sólo aparecen las del año 2008.
Gracias.</v>
          </cell>
          <cell r="D143" t="str">
            <v>JORGE ULISES CARRILLO CHOLICO</v>
          </cell>
          <cell r="E143" t="str">
            <v>jorge_carrillo19@outlook.com</v>
          </cell>
          <cell r="F143" t="str">
            <v>Banco de México</v>
          </cell>
          <cell r="M143" t="str">
            <v>México</v>
          </cell>
          <cell r="O143" t="str">
            <v>Entrega por el Sistema de Solicitudes de Acceso a la Información</v>
          </cell>
          <cell r="P143">
            <v>42553</v>
          </cell>
          <cell r="Q143">
            <v>42580</v>
          </cell>
          <cell r="S143" t="str">
            <v>Información pública</v>
          </cell>
          <cell r="T143" t="str">
            <v>Política cambiaria</v>
          </cell>
          <cell r="V143" t="str">
            <v>La respuesta a su solicitud CTC-BM-16651-160702 se encuentra en el archivo adjunto.</v>
          </cell>
          <cell r="W143">
            <v>40</v>
          </cell>
          <cell r="X143" t="str">
            <v>NO</v>
          </cell>
          <cell r="Y143" t="str">
            <v>Ríos Peraza Gladys Adriana</v>
          </cell>
          <cell r="Z143" t="str">
            <v>Concluido</v>
          </cell>
          <cell r="AA143">
            <v>42553</v>
          </cell>
          <cell r="AB143">
            <v>42557</v>
          </cell>
        </row>
        <row r="144">
          <cell r="B144" t="str">
            <v>CTC-BM-16652-160702</v>
          </cell>
          <cell r="C144" t="str">
            <v>buenas tardes
solicito informacion al banco de Mexico sobre MercadoPago
me encuentro en una situacion donde se me prohibio usar dinero solo su sistema de pagos para despues negarme el pago de productos negandose a informar a los clientes.. cancelando la comunicacion con los mismos.. regresando el dinero de productos enviados..
tienen 5 meses negandose a regresar mi dinero.. argumentando el uso d una tarjeta usada en otra cuenta.. al vincularlas parece ser se fusionaran los contratos.. responzabilidades.. y pretenden limitar mi derecho a la libre asociacion mediante espionaje incluso teniendo la capacidad de encender camara de celular con su app y acceder atodos los datos del mismo para ser relacionados en su red comercial.. 
lo cual resulta enfermiso.. un sistema de pago que hace un monopolio ejerce un dominio en las comunicaciones y es una empresa fantasma.
a quien le informa mercadopago del dinero que retiene ilegalmente..
por que el banco de mexico permite que funcione un sistema de pago que obliga al vendedor a usar unicamente mercadopago.. da;ando cadenas de comercio.. 
simplemente no puede haber un sistema de pago.. que se quede con los pagos.. y no avise al cliente.. y pues al vendedor le exija obligue a las personas que conose informandole de sus deudas cosa que viola la privacidad
asi commo el robo d fotos de celulares relacion de redes sociales y todo lo que dice su contrato que haran.. que no suena nada saludable.
quien reviso el contrato DE MERCADOPAGO QUE ES DUAL CON MERCADOLIBRE 
estoy por poner una queja en derechos humanos por permitir sistemas de pago que despojan espian y no son regulados de NINGUNA MANERA
DONDE ESTA MI DINERO.. QUE HACEN CON TODO EL DINERO QUE SE NIEGAN A PAGAR.. POR QUE NO INFORMAN AL CLIENTE QUE PAGO..  CUANTAS CUENTAS CONGELADAS Y CUANTO CAPITAL Y POR QUE LO PERMITEN..</v>
          </cell>
          <cell r="D144" t="str">
            <v>pedro eduardo felix flores</v>
          </cell>
          <cell r="E144" t="str">
            <v>dwenderojo@gmail.com</v>
          </cell>
          <cell r="F144" t="str">
            <v>Banco de México</v>
          </cell>
          <cell r="M144" t="str">
            <v>México</v>
          </cell>
          <cell r="O144" t="str">
            <v>Entrega por el Sistema de Solicitudes de Acceso a la Información</v>
          </cell>
          <cell r="P144">
            <v>42553</v>
          </cell>
          <cell r="Q144">
            <v>42580</v>
          </cell>
          <cell r="S144" t="str">
            <v>Información pública</v>
          </cell>
          <cell r="T144" t="str">
            <v>Sistemas electrónicos de pago</v>
          </cell>
          <cell r="V144" t="str">
            <v>La respuesta a su consulta CTC-BM-16652-160702 la encontrará en el archivo adjunto.</v>
          </cell>
          <cell r="W144">
            <v>25</v>
          </cell>
          <cell r="X144" t="str">
            <v>NO</v>
          </cell>
          <cell r="Y144" t="str">
            <v>Casillas Trejo Elizabeth</v>
          </cell>
          <cell r="Z144" t="str">
            <v>Concluido</v>
          </cell>
          <cell r="AA144">
            <v>42553</v>
          </cell>
          <cell r="AB144">
            <v>42564</v>
          </cell>
        </row>
        <row r="145">
          <cell r="B145" t="str">
            <v>CTC-BM-16653-160703</v>
          </cell>
          <cell r="C145" t="str">
            <v>Buen día, mi queja o solicitud es respecto a que no puedo asociar mi número de celular a mi nueva cuenta de bancomer ya que me dice que este esta asociado a otra cuenta, cosa que puede ser cierta ya que efectivamente mi número lo tenía asociado a una cuenta que ya cerré, con el mismo banco, pero ahora no me dan solución de como desasociar el número de la cuenta anterior para asociarlo a la nueva.</v>
          </cell>
          <cell r="D145" t="str">
            <v>ANDREA CEJA</v>
          </cell>
          <cell r="E145" t="str">
            <v>andreacejaf@yahoo.com.mx</v>
          </cell>
          <cell r="F145" t="str">
            <v>Banco de México</v>
          </cell>
          <cell r="M145" t="str">
            <v>México</v>
          </cell>
          <cell r="O145" t="str">
            <v>Entrega por el Sistema de Solicitudes de Acceso a la Información</v>
          </cell>
          <cell r="P145">
            <v>42554</v>
          </cell>
          <cell r="Q145">
            <v>42580</v>
          </cell>
          <cell r="S145" t="str">
            <v>Información pública</v>
          </cell>
          <cell r="T145" t="str">
            <v>Sistemas electrónicos de pago</v>
          </cell>
          <cell r="V145" t="str">
            <v>La respuesta a su solicitud CTC-BM-16653-160703 se encuentra en el archivo adjunto.</v>
          </cell>
          <cell r="W145">
            <v>60</v>
          </cell>
          <cell r="X145" t="str">
            <v>NO</v>
          </cell>
          <cell r="Y145" t="str">
            <v>Ríos Peraza Gladys Adriana</v>
          </cell>
          <cell r="Z145" t="str">
            <v>Concluido</v>
          </cell>
          <cell r="AA145">
            <v>42554</v>
          </cell>
          <cell r="AB145">
            <v>42559</v>
          </cell>
        </row>
        <row r="146">
          <cell r="B146">
            <v>6110000007416</v>
          </cell>
          <cell r="C146" t="str">
            <v>Solicito informacion sobre las estadisticas de el numero de transacciones que se realizan en el mercado extrabursatil en mexico de las cuales el Banco de mexico tenga conocimiento en los ultimos 10 años.</v>
          </cell>
          <cell r="D146" t="str">
            <v>LUIS FRANCISCO MACIAS DUARTE</v>
          </cell>
          <cell r="E146" t="str">
            <v>TransparenciaBM@outlook.com</v>
          </cell>
          <cell r="F146" t="str">
            <v>Banco de México</v>
          </cell>
          <cell r="H146" t="str">
            <v>ALMEJA</v>
          </cell>
          <cell r="I146" t="str">
            <v>Caracol</v>
          </cell>
          <cell r="J146" t="str">
            <v>VENUSTIANO CARRANZA</v>
          </cell>
          <cell r="K146" t="str">
            <v>Distrito Federal</v>
          </cell>
          <cell r="L146">
            <v>15630</v>
          </cell>
          <cell r="M146" t="str">
            <v>México</v>
          </cell>
          <cell r="N146" t="str">
            <v>Correo electrónico: luismacias1994@outlook.com
____________________________
mercado extrabursatil</v>
          </cell>
          <cell r="O146" t="str">
            <v>Correo electrónico</v>
          </cell>
          <cell r="P146">
            <v>42555</v>
          </cell>
          <cell r="Q146">
            <v>42584</v>
          </cell>
          <cell r="S146" t="str">
            <v>Información pública</v>
          </cell>
          <cell r="T146" t="str">
            <v>Tenencia y posición en derivados</v>
          </cell>
          <cell r="V146" t="str">
            <v>La respuesta a su solicitud 6110000007416 se encuentra en el archivo adjunto.</v>
          </cell>
          <cell r="W146">
            <v>60</v>
          </cell>
          <cell r="X146" t="str">
            <v>NO</v>
          </cell>
          <cell r="Y146" t="str">
            <v>Ríos Peraza Gladys Adriana</v>
          </cell>
          <cell r="Z146" t="str">
            <v>Concluido</v>
          </cell>
          <cell r="AA146">
            <v>42555</v>
          </cell>
          <cell r="AB146">
            <v>42562</v>
          </cell>
        </row>
        <row r="147">
          <cell r="B147">
            <v>6110000007516</v>
          </cell>
          <cell r="C147" t="str">
            <v>Me interesa conocer el costo del desarrollo de las aplicaciones móviles "Banxico al día para teléfono" y "Banxico al día para tableta", a quién fue encargado su desarrollo y en cuánto tiempo fue completado. También, quién ideó el proyecto de crear la aplicación gubernamental.</v>
          </cell>
          <cell r="D147" t="str">
            <v>JOSÉ LUIS ADRIANO SÁNCHEZ</v>
          </cell>
          <cell r="E147" t="str">
            <v>TransparenciaBM@outlook.com</v>
          </cell>
          <cell r="F147" t="str">
            <v>Banco de México</v>
          </cell>
          <cell r="H147" t="str">
            <v>20 DE NOVIEMBRE</v>
          </cell>
          <cell r="I147" t="str">
            <v>Vista Hermosa</v>
          </cell>
          <cell r="J147" t="str">
            <v>TAMAZULA DE GORDIANO</v>
          </cell>
          <cell r="K147" t="str">
            <v>Jalisco</v>
          </cell>
          <cell r="L147">
            <v>49657</v>
          </cell>
          <cell r="M147" t="str">
            <v>México</v>
          </cell>
          <cell r="N147" t="str">
            <v xml:space="preserve">Correo electrónico: joseluis.adriano@hotmail.com </v>
          </cell>
          <cell r="O147" t="str">
            <v>Correo electrónico</v>
          </cell>
          <cell r="P147">
            <v>42555</v>
          </cell>
          <cell r="Q147">
            <v>42584</v>
          </cell>
          <cell r="S147" t="str">
            <v>Información pública</v>
          </cell>
          <cell r="T147" t="str">
            <v>Desarrollos internos de software</v>
          </cell>
          <cell r="V147" t="str">
            <v>La respuesta a su solicitud de información con folio 6110000007516 la encontrará en el archivo adjunto.</v>
          </cell>
          <cell r="W147">
            <v>25</v>
          </cell>
          <cell r="X147" t="str">
            <v>NO</v>
          </cell>
          <cell r="Y147" t="str">
            <v>Casillas Trejo Elizabeth</v>
          </cell>
          <cell r="Z147" t="str">
            <v>Concluido</v>
          </cell>
          <cell r="AA147">
            <v>42555</v>
          </cell>
          <cell r="AB147">
            <v>42562</v>
          </cell>
        </row>
        <row r="148">
          <cell r="B148" t="str">
            <v>CTC-BM-16654-160704</v>
          </cell>
          <cell r="C148" t="str">
            <v>transferencia de fondos</v>
          </cell>
          <cell r="D148" t="str">
            <v>Erik Espinoza</v>
          </cell>
          <cell r="E148" t="str">
            <v>erik_icssa@hotmail.com</v>
          </cell>
          <cell r="F148" t="str">
            <v>Banco de México</v>
          </cell>
          <cell r="O148" t="str">
            <v>Entrega por el Sistema de Solicitudes de Acceso a la Información</v>
          </cell>
          <cell r="P148">
            <v>42555</v>
          </cell>
          <cell r="Q148">
            <v>42583</v>
          </cell>
          <cell r="S148" t="str">
            <v>Información pública</v>
          </cell>
          <cell r="T148" t="str">
            <v>Sistemas electrónicos de pago</v>
          </cell>
          <cell r="V148" t="str">
            <v>La respuesta a su consulta con folio CTC-BM-16654-160704 la encontrará en el archivo adjunto.</v>
          </cell>
          <cell r="W148">
            <v>60</v>
          </cell>
          <cell r="X148" t="str">
            <v>NO</v>
          </cell>
          <cell r="Y148" t="str">
            <v>Casillas Trejo Elizabeth</v>
          </cell>
          <cell r="Z148" t="str">
            <v>Concluido</v>
          </cell>
          <cell r="AA148">
            <v>42555</v>
          </cell>
          <cell r="AB148">
            <v>42562</v>
          </cell>
        </row>
        <row r="149">
          <cell r="B149" t="str">
            <v>LT-BM-16655-160704</v>
          </cell>
          <cell r="C149" t="str">
            <v>SOLICITO EN HOJA CERTIFICADA POR DUPLICADO A MI COSTA, SE ME PROPORCIONE EL VALOR DE TIPO DE CAMBIO
DEL EURO FRENTE AL PESO DEL DÍA CUATRO DE JULIO DE 2016, AUTORIZANDO LA ENTREGA DE DICHA
INFORMACIÓN Y/O DOCUMENTO, EN LA BIBLIOTECA DEL BANCO DE MÉXICO, AUTORIZANDO PARA
RECIBIRLO A LOS SEÑORES RICARDO ELEAZAR HASFILED Y/O MARISOL NOEMÍ VALSECA RODRÍGUEZ</v>
          </cell>
          <cell r="D149" t="str">
            <v>JOSE PABLO PARRA CID</v>
          </cell>
          <cell r="E149" t="str">
            <v>rspablo7@hotmail.com</v>
          </cell>
          <cell r="F149" t="str">
            <v>Banco de México</v>
          </cell>
          <cell r="M149" t="str">
            <v>México</v>
          </cell>
          <cell r="O149" t="str">
            <v>Acudir a la Unidad de Transparencia</v>
          </cell>
          <cell r="P149">
            <v>42555</v>
          </cell>
          <cell r="Q149">
            <v>42583</v>
          </cell>
          <cell r="S149" t="str">
            <v>Información pública</v>
          </cell>
          <cell r="T149" t="str">
            <v>Tipos de cambio</v>
          </cell>
          <cell r="V149" t="str">
            <v>La respuesta a su solicitud LT-BM-16655-160704 la encontrará en el archivo adjunto.</v>
          </cell>
          <cell r="W149">
            <v>180</v>
          </cell>
          <cell r="X149" t="str">
            <v>SI</v>
          </cell>
          <cell r="Y149" t="str">
            <v>Casillas Trejo Elizabeth</v>
          </cell>
          <cell r="Z149" t="str">
            <v>En tramite</v>
          </cell>
          <cell r="AA149">
            <v>42555</v>
          </cell>
        </row>
        <row r="150">
          <cell r="B150" t="str">
            <v>LT-BM-16656-160704</v>
          </cell>
          <cell r="C150" t="str">
            <v>A quien corresponda:
Por este medio solicito la integración de la balanza de comercio exterior agroalimentaria (agropecuaria y agroindustrial) de México. En la cual se muestre en una tabla en Excel el desglose que permita identificar por: 
- Actividad o subsector (agrícola, ganadero y apícola, pesquero y agroindustrial) 
- Capítulo 
- Partida
- Subpartida 
- Fracción arancelaria.
- Campo serie (campo que hace referencia en sus bases de datos).
Dicha tabla contendrá cada uno de los productos en tablas separadas para importaciones y exportaciones.
Lo anterior será de gran utilidad para el estudio de la balanza agroalimentaria ya que permitirá identificar de manera precisa los productos de mayor significancia para el comercio exterior.
Agradezco de antemano sus atenciones.</v>
          </cell>
          <cell r="D150" t="str">
            <v>Eduardo Castro</v>
          </cell>
          <cell r="E150" t="str">
            <v>edocaar@yahoo.com</v>
          </cell>
          <cell r="F150" t="str">
            <v>Banco de México</v>
          </cell>
          <cell r="H150" t="str">
            <v>Aldama</v>
          </cell>
          <cell r="I150" t="str">
            <v>Santiago norte</v>
          </cell>
          <cell r="J150" t="str">
            <v>Iztacalco</v>
          </cell>
          <cell r="K150" t="str">
            <v>Ciudad de México</v>
          </cell>
          <cell r="L150">
            <v>8240</v>
          </cell>
          <cell r="M150" t="str">
            <v>México</v>
          </cell>
          <cell r="O150" t="str">
            <v>Correo electrónico</v>
          </cell>
          <cell r="P150">
            <v>42555</v>
          </cell>
          <cell r="Q150">
            <v>42583</v>
          </cell>
          <cell r="S150" t="str">
            <v>Información pública</v>
          </cell>
          <cell r="T150" t="str">
            <v>Comercio exterior</v>
          </cell>
          <cell r="V150" t="str">
            <v>La respuesta a su solicitud de información LT-BM-16656-160704 la encontrará en el archivo adjunto.</v>
          </cell>
          <cell r="W150">
            <v>25</v>
          </cell>
          <cell r="X150" t="str">
            <v>NO</v>
          </cell>
          <cell r="Y150" t="str">
            <v>Casillas Trejo Elizabeth</v>
          </cell>
          <cell r="Z150" t="str">
            <v>Concluido</v>
          </cell>
          <cell r="AA150">
            <v>42555</v>
          </cell>
          <cell r="AB150">
            <v>42564</v>
          </cell>
        </row>
        <row r="151">
          <cell r="B151" t="str">
            <v>CTC-BM-16657-160704</v>
          </cell>
          <cell r="C151" t="str">
            <v>Buenas tardes, quisiera pedir de favor me apoyaran indicándome donde puedo consultar tipos de cambio de franco  del mes de diciembre 2015. Gracias.</v>
          </cell>
          <cell r="D151" t="str">
            <v>jessica nayeli alatorre galvan</v>
          </cell>
          <cell r="E151" t="str">
            <v>nayelialatorre@hotmail.com</v>
          </cell>
          <cell r="F151" t="str">
            <v>Banco de México</v>
          </cell>
          <cell r="M151" t="str">
            <v>México</v>
          </cell>
          <cell r="O151" t="str">
            <v>Entrega por el Sistema de Solicitudes de Acceso a la Información</v>
          </cell>
          <cell r="P151">
            <v>42555</v>
          </cell>
          <cell r="Q151">
            <v>42583</v>
          </cell>
          <cell r="S151" t="str">
            <v>Información pública</v>
          </cell>
          <cell r="T151" t="str">
            <v>Tipos de cambio</v>
          </cell>
          <cell r="V151" t="str">
            <v>La respuesta a su solicitud CTC-BM-16657-160704, se encuentra en el archivo adjunto.</v>
          </cell>
          <cell r="W151">
            <v>40</v>
          </cell>
          <cell r="X151" t="str">
            <v>NO</v>
          </cell>
          <cell r="Y151" t="str">
            <v>Ríos Peraza Gladys Adriana</v>
          </cell>
          <cell r="Z151" t="str">
            <v>Concluido</v>
          </cell>
          <cell r="AA151">
            <v>42555</v>
          </cell>
          <cell r="AB151">
            <v>42558</v>
          </cell>
        </row>
        <row r="152">
          <cell r="B152">
            <v>6110000007616</v>
          </cell>
          <cell r="C152" t="str">
            <v>conocer todos los datos personales que Banco de Mexico tiene de mi persona en sus registros y sistemas</v>
          </cell>
          <cell r="D152" t="str">
            <v>GLORIA CAROLINA LUNA CHIU</v>
          </cell>
          <cell r="E152" t="str">
            <v>TransparenciaBM@outlook.com</v>
          </cell>
          <cell r="F152" t="str">
            <v>Banco de México</v>
          </cell>
          <cell r="H152" t="str">
            <v>RÍO SAN JOAQUÍN ZONA 4</v>
          </cell>
          <cell r="I152" t="str">
            <v>El Arbolillo CTM</v>
          </cell>
          <cell r="J152" t="str">
            <v>GUSTAVO A. MADERO</v>
          </cell>
          <cell r="K152" t="str">
            <v>Distrito Federal</v>
          </cell>
          <cell r="L152">
            <v>7269</v>
          </cell>
          <cell r="M152" t="str">
            <v>México</v>
          </cell>
          <cell r="N152" t="str">
            <v>Correo electrónico: g.carolinaluna1@gmail.com</v>
          </cell>
          <cell r="O152" t="str">
            <v>Correo electrónico</v>
          </cell>
          <cell r="P152">
            <v>42556</v>
          </cell>
          <cell r="Q152">
            <v>42585</v>
          </cell>
          <cell r="S152" t="str">
            <v>Información pública</v>
          </cell>
          <cell r="T152" t="str">
            <v>Acceso a la información</v>
          </cell>
          <cell r="V152" t="str">
            <v xml:space="preserve">Se anexa respuesta </v>
          </cell>
          <cell r="W152">
            <v>100</v>
          </cell>
          <cell r="X152" t="str">
            <v>NO</v>
          </cell>
          <cell r="Y152" t="str">
            <v>Muñoz Nando Rubén</v>
          </cell>
          <cell r="Z152" t="str">
            <v>Concluido</v>
          </cell>
          <cell r="AA152">
            <v>42556</v>
          </cell>
          <cell r="AB152">
            <v>42566</v>
          </cell>
        </row>
        <row r="153">
          <cell r="B153">
            <v>6120000000516</v>
          </cell>
          <cell r="C153" t="str">
            <v>Se solicita amablemente, proporcionar los documentos comprobatorios o instrumentos presupuestales, destinados al sujeto obligado en cuestión, que contemplen todas las partidas o asignación de recursos durante el ejercicio fiscal 2015.</v>
          </cell>
          <cell r="D153" t="str">
            <v>DANIEL GONZALEZ</v>
          </cell>
          <cell r="E153" t="str">
            <v>TransparenciaBM@outlook.com</v>
          </cell>
          <cell r="F153" t="str">
            <v>Fondo Mexicano del Petróleo</v>
          </cell>
          <cell r="H153">
            <v>5</v>
          </cell>
          <cell r="I153" t="str">
            <v>Atlacholoaya</v>
          </cell>
          <cell r="J153" t="str">
            <v>XOCHITEPEC</v>
          </cell>
          <cell r="K153" t="str">
            <v>Morelos</v>
          </cell>
          <cell r="L153">
            <v>62790</v>
          </cell>
          <cell r="M153" t="str">
            <v>México</v>
          </cell>
          <cell r="N153" t="str">
            <v>Posibles documentos comprobatorios: presupuesto de egresos, programa operativo anual, ambos para el ejercicio fiscal 2015, entre otros.
______________________________
Correo electrónico: trf_090@hotmail.com</v>
          </cell>
          <cell r="O153" t="str">
            <v>Correo electrónico</v>
          </cell>
          <cell r="P153">
            <v>42556</v>
          </cell>
          <cell r="Q153">
            <v>42585</v>
          </cell>
          <cell r="S153" t="str">
            <v>Información pública</v>
          </cell>
          <cell r="T153" t="str">
            <v>Fiduciario</v>
          </cell>
          <cell r="V153" t="str">
            <v>La respuesta a su solicitud de información con folio 6120000000516 la encontrará en el archivo adjunto.</v>
          </cell>
          <cell r="W153">
            <v>15</v>
          </cell>
          <cell r="X153" t="str">
            <v>NO</v>
          </cell>
          <cell r="Y153" t="str">
            <v>Casillas Trejo Elizabeth</v>
          </cell>
          <cell r="Z153" t="str">
            <v>Concluido</v>
          </cell>
          <cell r="AA153">
            <v>42556</v>
          </cell>
          <cell r="AB153">
            <v>42562</v>
          </cell>
        </row>
        <row r="154">
          <cell r="B154" t="str">
            <v>CTC-BM-16664-160705</v>
          </cell>
          <cell r="C154" t="str">
            <v>Buen dia
Quisiera conocer la comision que se cobra por reintegro de divisas bajo el convenio de pagos reciprocos aladi.
Muchas Gracias 
Slendy Avila</v>
          </cell>
          <cell r="D154" t="str">
            <v>SLENDY AVILA</v>
          </cell>
          <cell r="E154" t="str">
            <v>slendy.avila@signagrain.com</v>
          </cell>
          <cell r="F154" t="str">
            <v>Banco de México</v>
          </cell>
          <cell r="M154" t="str">
            <v>Colombia</v>
          </cell>
          <cell r="O154" t="str">
            <v>Entrega por el Sistema de Solicitudes de Acceso a la Información</v>
          </cell>
          <cell r="P154">
            <v>42556</v>
          </cell>
          <cell r="Q154">
            <v>42584</v>
          </cell>
          <cell r="S154" t="str">
            <v>Información pública</v>
          </cell>
          <cell r="T154" t="str">
            <v>Control de legalidad</v>
          </cell>
          <cell r="V154" t="str">
            <v>La respuesta a su consulta CTC-BM-16664-160705</v>
          </cell>
          <cell r="W154">
            <v>25</v>
          </cell>
          <cell r="X154" t="str">
            <v>NO</v>
          </cell>
          <cell r="Y154" t="str">
            <v>Casillas Trejo Elizabeth</v>
          </cell>
          <cell r="Z154" t="str">
            <v>Concluido</v>
          </cell>
          <cell r="AA154">
            <v>42556</v>
          </cell>
          <cell r="AB154">
            <v>42563</v>
          </cell>
        </row>
        <row r="155">
          <cell r="B155" t="str">
            <v>CTC-BM-16665-160705</v>
          </cell>
          <cell r="C155" t="str">
            <v>Buenos dias
Me podra ayudar con un fraude que memhicieron el dia de ayer 4de julio del 2016 de mi cuenta 0100286281 de bancomer es una transferencia TEF POR 98,500 que yo no realice porfavor ayudeme la cuenta esta a mi nombre tadeo cosli silva mi numero de contacto es 8711434321</v>
          </cell>
          <cell r="D155" t="str">
            <v>Tadeo cosli silva</v>
          </cell>
          <cell r="E155" t="str">
            <v>Jaee5@hotmail.com</v>
          </cell>
          <cell r="F155" t="str">
            <v>Banco de México</v>
          </cell>
          <cell r="O155" t="str">
            <v>Entrega por el Sistema de Solicitudes de Acceso a la Información</v>
          </cell>
          <cell r="P155">
            <v>42556</v>
          </cell>
          <cell r="Q155">
            <v>42584</v>
          </cell>
          <cell r="S155" t="str">
            <v>Información pública</v>
          </cell>
          <cell r="T155" t="str">
            <v>Sistemas electrónicos de pago</v>
          </cell>
          <cell r="V155" t="str">
            <v>La respuesta a su solicitud CTC-BM-16665-160705 se encuentra en el archivo adjunto.</v>
          </cell>
          <cell r="W155">
            <v>60</v>
          </cell>
          <cell r="X155" t="str">
            <v>NO</v>
          </cell>
          <cell r="Y155" t="str">
            <v>Ríos Peraza Gladys Adriana</v>
          </cell>
          <cell r="Z155" t="str">
            <v>Concluido</v>
          </cell>
          <cell r="AA155">
            <v>42556</v>
          </cell>
          <cell r="AB155">
            <v>42556</v>
          </cell>
        </row>
        <row r="156">
          <cell r="B156" t="str">
            <v>CTC-BM-16669-160705</v>
          </cell>
          <cell r="C156" t="str">
            <v>Mucho agradeceré me informen si los datos de importaciones de mercancías contienen el impuesto IVA y los impuestos de importación que cobra el gobierno mexicano.</v>
          </cell>
          <cell r="D156" t="str">
            <v>Francisco Javier GALA PALACIOS</v>
          </cell>
          <cell r="E156" t="str">
            <v>javiergalap@gmail.com</v>
          </cell>
          <cell r="F156" t="str">
            <v>Banco de México</v>
          </cell>
          <cell r="M156" t="str">
            <v>México</v>
          </cell>
          <cell r="O156" t="str">
            <v>Entrega por el Sistema de Solicitudes de Acceso a la Información</v>
          </cell>
          <cell r="P156">
            <v>42556</v>
          </cell>
          <cell r="Q156">
            <v>42584</v>
          </cell>
          <cell r="S156" t="str">
            <v>Información pública</v>
          </cell>
          <cell r="T156" t="str">
            <v>Comercio exterior</v>
          </cell>
          <cell r="V156" t="str">
            <v>Se anexa respuesta</v>
          </cell>
          <cell r="W156">
            <v>40</v>
          </cell>
          <cell r="X156" t="str">
            <v>NO</v>
          </cell>
          <cell r="Y156" t="str">
            <v>Muñoz Nando Rubén</v>
          </cell>
          <cell r="Z156" t="str">
            <v>Concluido</v>
          </cell>
          <cell r="AA156">
            <v>42556</v>
          </cell>
          <cell r="AB156">
            <v>42562</v>
          </cell>
        </row>
        <row r="157">
          <cell r="B157" t="str">
            <v>CTC-BM-16670-160705</v>
          </cell>
          <cell r="C157" t="str">
            <v>LLevo mas de 5 días y no me han contestado sobre mi caso
Buenas tardes en base a mi folio CTC-BM-16602-160628 
Comento que en efecto ya seguir el proceso, por esta misma razón levante un folio pues no esta mi dinero en ninguno de los 2 bancos y me dijeron debía de ponerme en conctacto con ustedes 
Spei realizado dia 14 de junio hora 9:45 2016 se hizo de Bancomer hacia HSBC cantidad $4,830 mismos que no me han regresado en mi status de Bancomer dice duvuelto pero no tengo ninguna cantidad 
Esta es la referencia 140616 folio de operación 36649 clave de rastreo MBAN01001606140000036649 detalle de devolución falta de información mandatoria (-)</v>
          </cell>
          <cell r="D157" t="str">
            <v>gabriela altamirano</v>
          </cell>
          <cell r="E157" t="str">
            <v>g.altamirano3@gmail.com</v>
          </cell>
          <cell r="F157" t="str">
            <v>Banco de México</v>
          </cell>
          <cell r="O157" t="str">
            <v>Entrega por el Sistema de Solicitudes de Acceso a la Información</v>
          </cell>
          <cell r="P157">
            <v>42556</v>
          </cell>
          <cell r="Q157">
            <v>42584</v>
          </cell>
          <cell r="S157" t="str">
            <v>Información pública</v>
          </cell>
          <cell r="T157" t="str">
            <v>SPEI</v>
          </cell>
          <cell r="V157" t="str">
            <v>La respuesta a su solicitud CTC-BM-16670-160705 se encuentra en el archivo adjunto.</v>
          </cell>
          <cell r="W157">
            <v>60</v>
          </cell>
          <cell r="X157" t="str">
            <v>NO</v>
          </cell>
          <cell r="Y157" t="str">
            <v>Ríos Peraza Gladys Adriana</v>
          </cell>
          <cell r="Z157" t="str">
            <v>Concluido</v>
          </cell>
          <cell r="AA157">
            <v>42556</v>
          </cell>
          <cell r="AB157">
            <v>42556</v>
          </cell>
        </row>
        <row r="158">
          <cell r="B158" t="str">
            <v>CTC-BM-16671-160705</v>
          </cell>
          <cell r="C158" t="str">
            <v>buenas tardes
tengo una duda me realizaron una transferencia de guatemala banco internacional s.a  a banco azteca como intermediario citibank pero no ha caido como puedo darle seguimiento</v>
          </cell>
          <cell r="D158" t="str">
            <v>ARACELI RAMIREZ OTEY</v>
          </cell>
          <cell r="E158" t="str">
            <v>aotey@hotmail.com</v>
          </cell>
          <cell r="F158" t="str">
            <v>Banco de México</v>
          </cell>
          <cell r="O158" t="str">
            <v>Entrega por el Sistema de Solicitudes de Acceso a la Información</v>
          </cell>
          <cell r="P158">
            <v>42556</v>
          </cell>
          <cell r="Q158">
            <v>42584</v>
          </cell>
          <cell r="S158" t="str">
            <v>Información pública</v>
          </cell>
          <cell r="T158" t="str">
            <v>Sistemas electrónicos de pago</v>
          </cell>
          <cell r="V158" t="str">
            <v>La respuesta a su consulta con folio CTC-BM-16671-160705 la encontrará en el archivo adjunto.</v>
          </cell>
          <cell r="W158">
            <v>20</v>
          </cell>
          <cell r="X158" t="str">
            <v>NO</v>
          </cell>
          <cell r="Y158" t="str">
            <v>Casillas Trejo Elizabeth</v>
          </cell>
          <cell r="Z158" t="str">
            <v>Concluido</v>
          </cell>
          <cell r="AA158">
            <v>42556</v>
          </cell>
          <cell r="AB158">
            <v>42559</v>
          </cell>
        </row>
        <row r="159">
          <cell r="B159">
            <v>6110000007816</v>
          </cell>
          <cell r="C159" t="str">
            <v xml:space="preserve">¿Cuántos tipos de comisiones maneja cada banco? y ¿Cuál es el monto por cada comisión? Gracias!
</v>
          </cell>
          <cell r="D159" t="str">
            <v>REMEDIOS VILLAGOMEZ</v>
          </cell>
          <cell r="E159" t="str">
            <v>TransparenciaBM@outlook.com</v>
          </cell>
          <cell r="F159" t="str">
            <v>Banco de México</v>
          </cell>
          <cell r="H159" t="str">
            <v>ESCUINAPA</v>
          </cell>
          <cell r="I159" t="str">
            <v>Pedregal de Santo Domingo</v>
          </cell>
          <cell r="J159" t="str">
            <v>COYOACAN</v>
          </cell>
          <cell r="K159" t="str">
            <v>Distrito Federal</v>
          </cell>
          <cell r="L159">
            <v>4369</v>
          </cell>
          <cell r="M159" t="str">
            <v>México</v>
          </cell>
          <cell r="N159" t="str">
            <v>Correo electrónico: vampirita010208@hotmail.com</v>
          </cell>
          <cell r="O159" t="str">
            <v>Correo electrónico</v>
          </cell>
          <cell r="P159">
            <v>42556</v>
          </cell>
          <cell r="Q159">
            <v>42585</v>
          </cell>
          <cell r="S159" t="str">
            <v>Información pública</v>
          </cell>
          <cell r="T159" t="str">
            <v>Fideicomisos, mandatos y comisiones</v>
          </cell>
          <cell r="V159" t="str">
            <v>La respuesta a su solicitud 6110000007816 se encuentra en el archivo adjunto.</v>
          </cell>
          <cell r="W159">
            <v>60</v>
          </cell>
          <cell r="X159" t="str">
            <v>NO</v>
          </cell>
          <cell r="Y159" t="str">
            <v>Ríos Peraza Gladys Adriana</v>
          </cell>
          <cell r="Z159" t="str">
            <v>Concluido</v>
          </cell>
          <cell r="AA159">
            <v>42556</v>
          </cell>
          <cell r="AB159">
            <v>42562</v>
          </cell>
        </row>
        <row r="160">
          <cell r="B160">
            <v>6110000007916</v>
          </cell>
          <cell r="C160" t="str">
            <v xml:space="preserve">Organigrama, zona de atención y créditos que maneja Agencia FIRA VERACRUZ 
</v>
          </cell>
          <cell r="D160" t="str">
            <v>BERTHA JULIANA CRUZ</v>
          </cell>
          <cell r="E160" t="str">
            <v>TransparenciaBM@outlook.com</v>
          </cell>
          <cell r="F160" t="str">
            <v>Banco de México</v>
          </cell>
          <cell r="H160" t="str">
            <v>AV. BENITO JUÁREZ</v>
          </cell>
          <cell r="I160" t="str">
            <v>Santiago Tuxtla Centro</v>
          </cell>
          <cell r="J160" t="str">
            <v>SANTIAGO TUXTLA</v>
          </cell>
          <cell r="K160" t="str">
            <v>Veracruz</v>
          </cell>
          <cell r="L160">
            <v>95830</v>
          </cell>
          <cell r="M160" t="str">
            <v>México</v>
          </cell>
          <cell r="N160" t="str">
            <v>Correo electrónico: berthajulianacruz@gmail.com</v>
          </cell>
          <cell r="O160" t="str">
            <v>Correo electrónico</v>
          </cell>
          <cell r="P160">
            <v>42556</v>
          </cell>
          <cell r="Q160">
            <v>42585</v>
          </cell>
          <cell r="S160" t="str">
            <v>Información no competencia del BM</v>
          </cell>
          <cell r="T160" t="str">
            <v>Fideicomisos, mandatos y comisiones</v>
          </cell>
          <cell r="V160" t="str">
            <v>La respuesta a su solicitud con folio 6110000007916 la encontrará en el archivo adjunto.</v>
          </cell>
          <cell r="W160">
            <v>20</v>
          </cell>
          <cell r="X160" t="str">
            <v>NO</v>
          </cell>
          <cell r="Y160" t="str">
            <v>Casillas Trejo Elizabeth</v>
          </cell>
          <cell r="Z160" t="str">
            <v>Concluido</v>
          </cell>
          <cell r="AA160">
            <v>42556</v>
          </cell>
          <cell r="AB160">
            <v>42559</v>
          </cell>
        </row>
        <row r="161">
          <cell r="B161">
            <v>6110000007716</v>
          </cell>
          <cell r="C161" t="str">
            <v>Adjunta</v>
          </cell>
          <cell r="D161" t="str">
            <v>PARIS MARTÍNEZ</v>
          </cell>
          <cell r="E161" t="str">
            <v>Transparencia@outlook.com</v>
          </cell>
          <cell r="F161" t="str">
            <v>Banco de México</v>
          </cell>
          <cell r="H161" t="str">
            <v>CUAUHTÉMOC</v>
          </cell>
          <cell r="I161" t="str">
            <v>Roma Sur</v>
          </cell>
          <cell r="J161" t="str">
            <v>CUAUHTEMOC</v>
          </cell>
          <cell r="K161" t="str">
            <v>Distrito Federal</v>
          </cell>
          <cell r="L161">
            <v>6760</v>
          </cell>
          <cell r="M161" t="str">
            <v>México</v>
          </cell>
          <cell r="N161" t="str">
            <v>Correo electrónico: paris.martinez@hotmail.com</v>
          </cell>
          <cell r="O161" t="str">
            <v>Correo electrónico</v>
          </cell>
          <cell r="P161">
            <v>42556</v>
          </cell>
          <cell r="Q161">
            <v>42585</v>
          </cell>
          <cell r="S161" t="str">
            <v>Información pública</v>
          </cell>
          <cell r="T161" t="str">
            <v>Adquisiciones</v>
          </cell>
          <cell r="V161" t="str">
            <v>La respuesta a su solicitud con folio 6110000007716 la encontrará en el archivo adjunto.</v>
          </cell>
          <cell r="W161">
            <v>720</v>
          </cell>
          <cell r="X161" t="str">
            <v>NO</v>
          </cell>
          <cell r="Y161" t="str">
            <v>Casillas Trejo Elizabeth</v>
          </cell>
          <cell r="Z161" t="str">
            <v>Concluido</v>
          </cell>
          <cell r="AA161">
            <v>42556</v>
          </cell>
          <cell r="AB161">
            <v>42584</v>
          </cell>
        </row>
        <row r="162">
          <cell r="B162" t="str">
            <v>CTC-BM-16677-160706</v>
          </cell>
          <cell r="C162" t="str">
            <v>Hola,
Estoy trabajando en un proyecto que está utilizando sus tipos de cambio diarios para el dólar, las tasas de cambio del euro, y CAD. He mirado a través de su sitio web, pero no puede determinar si hay alguna manera de obtener un archivo XML o similar que se actualiza a diario? Si hay una decirme cómo llegar a la ubicación.
Gracias,
Chance Saint Marche
----------
Hello,
I am working on a project that is using your daily exchange rates for the USD, Euro, and CAD currency rates. I have looked through your website but cannot determine if there is any way to get an XML file or similar that is updated on a daily basis? If there is one please direct me to the location.
Thank you,
Chance Saint Marche</v>
          </cell>
          <cell r="D162" t="str">
            <v>Chance Saint Marche</v>
          </cell>
          <cell r="E162" t="str">
            <v>chancech@outlook.com</v>
          </cell>
          <cell r="F162" t="str">
            <v>Banco de México</v>
          </cell>
          <cell r="O162" t="str">
            <v>Entrega por el Sistema de Solicitudes de Acceso a la Información</v>
          </cell>
          <cell r="P162">
            <v>42557</v>
          </cell>
          <cell r="Q162">
            <v>42585</v>
          </cell>
          <cell r="S162" t="str">
            <v>Información pública</v>
          </cell>
          <cell r="T162" t="str">
            <v>Tipos de cambio</v>
          </cell>
          <cell r="V162" t="str">
            <v>Please find attached the answer to your enquiry CTC-BM-16677-160706.</v>
          </cell>
          <cell r="W162">
            <v>40</v>
          </cell>
          <cell r="X162" t="str">
            <v>NO</v>
          </cell>
          <cell r="Y162" t="str">
            <v>Ríos Peraza Gladys Adriana</v>
          </cell>
          <cell r="Z162" t="str">
            <v>Concluido</v>
          </cell>
          <cell r="AA162">
            <v>42557</v>
          </cell>
          <cell r="AB162">
            <v>42563</v>
          </cell>
        </row>
        <row r="163">
          <cell r="B163">
            <v>6110000008016</v>
          </cell>
          <cell r="C163" t="str">
            <v>Solicito documentacion: 1.Programas o eventos de capacitacion gubernamental municipal en su ambito competencial 2.Programas o eventos de difusion cultural y/o participacion ciudadana municipal en su ambito competencial  3.Requisitos para la celebración de dichos programas o eventos 4.Programas o eventos celebrados en los municipios de la zona sur del Estado de Morelos</v>
          </cell>
          <cell r="D163" t="str">
            <v>MIGUEL A. LOPEZ V.</v>
          </cell>
          <cell r="E163" t="str">
            <v>TransparenciaBM@outlook.com</v>
          </cell>
          <cell r="F163" t="str">
            <v>Banco de México</v>
          </cell>
          <cell r="H163" t="str">
            <v>ZAYAS</v>
          </cell>
          <cell r="I163" t="str">
            <v>Jojutla de Juárez Centro</v>
          </cell>
          <cell r="J163" t="str">
            <v>JOJUTLA</v>
          </cell>
          <cell r="K163" t="str">
            <v>Morelos</v>
          </cell>
          <cell r="L163">
            <v>62900</v>
          </cell>
          <cell r="M163" t="str">
            <v>México</v>
          </cell>
          <cell r="N163" t="str">
            <v>Correo electrónico: lopezvargas@derecho.unam.mx</v>
          </cell>
          <cell r="O163" t="str">
            <v>Correo electrónico</v>
          </cell>
          <cell r="P163">
            <v>42557</v>
          </cell>
          <cell r="Q163">
            <v>42586</v>
          </cell>
          <cell r="S163" t="str">
            <v>Información no competencia del BM</v>
          </cell>
          <cell r="T163" t="str">
            <v>Acceso a la información</v>
          </cell>
          <cell r="V163" t="str">
            <v>La respuesta a su solicitud de información con folio 6110000007516 la encontrará en el archivo adjunto.</v>
          </cell>
          <cell r="W163">
            <v>25</v>
          </cell>
          <cell r="X163" t="str">
            <v>NO</v>
          </cell>
          <cell r="Y163" t="str">
            <v>Casillas Trejo Elizabeth</v>
          </cell>
          <cell r="Z163" t="str">
            <v>Concluido</v>
          </cell>
          <cell r="AA163">
            <v>42557</v>
          </cell>
          <cell r="AB163">
            <v>42562</v>
          </cell>
        </row>
        <row r="164">
          <cell r="B164" t="str">
            <v>CTC-BM-16679-160706</v>
          </cell>
          <cell r="C164" t="str">
            <v>Me gustaría saber si existe información histórica de los últimos 5 años del valor de monedas de oro, tanto el valor a la compra como a la venta. 
Me gustaría saber si estos valores son fijados por el Banco de México. Los precios que publican los Bancos en México son fijados por la oferta y la demanda o estos son establecidos por BANXICO?
Saludos
Joaquín</v>
          </cell>
          <cell r="D164" t="str">
            <v>JOAQUIN ACA</v>
          </cell>
          <cell r="E164" t="str">
            <v>jaca@iecos.com.mx</v>
          </cell>
          <cell r="F164" t="str">
            <v>Banco de México</v>
          </cell>
          <cell r="M164" t="str">
            <v>México</v>
          </cell>
          <cell r="O164" t="str">
            <v>Entrega por el Sistema de Solicitudes de Acceso a la Información</v>
          </cell>
          <cell r="P164">
            <v>42557</v>
          </cell>
          <cell r="Q164">
            <v>42585</v>
          </cell>
          <cell r="S164" t="str">
            <v>Información pública</v>
          </cell>
          <cell r="T164" t="str">
            <v>Monedas metálicas</v>
          </cell>
          <cell r="V164" t="str">
            <v>La respuesta a su solicitud CTC-BM-16679-160706, se encuentra en el archivo adjunto.</v>
          </cell>
          <cell r="W164">
            <v>30</v>
          </cell>
          <cell r="X164" t="str">
            <v>NO</v>
          </cell>
          <cell r="Y164" t="str">
            <v>Ríos Peraza Gladys Adriana</v>
          </cell>
          <cell r="Z164" t="str">
            <v>Concluido</v>
          </cell>
          <cell r="AA164">
            <v>42557</v>
          </cell>
          <cell r="AB164">
            <v>42559</v>
          </cell>
        </row>
        <row r="165">
          <cell r="B165" t="str">
            <v>LT-BM-16687-160706</v>
          </cell>
          <cell r="C165" t="str">
            <v>Quiero saber si el índice coincidente regional será actualizado en el futuro próximo (en particular me interesa la serie Indice Coincidente Regional - Región Norte).  Los datos sobre este índice se encuentran en la siguiente página: http://www.banxico.org.mx/estadisticas/index.html (bajo indicadores de producción).  Esta serie no ha sido actualizado en más de un año y termina en Abril 2014.  Si piensan actualizarlo para incluir datos de 2015 y 2016, quisiera saber más o menos cuando lo harán.  Gracias.</v>
          </cell>
          <cell r="D165" t="str">
            <v>Adam Walke</v>
          </cell>
          <cell r="E165" t="str">
            <v>agwalke@utep.edu</v>
          </cell>
          <cell r="F165" t="str">
            <v>Banco de México</v>
          </cell>
          <cell r="H165" t="str">
            <v>West University Avenue</v>
          </cell>
          <cell r="J165" t="str">
            <v>El Paso</v>
          </cell>
          <cell r="K165" t="str">
            <v>Texas</v>
          </cell>
          <cell r="L165">
            <v>79968</v>
          </cell>
          <cell r="M165" t="str">
            <v>México</v>
          </cell>
          <cell r="O165" t="str">
            <v>Correo electrónico</v>
          </cell>
          <cell r="P165">
            <v>42557</v>
          </cell>
          <cell r="Q165">
            <v>42585</v>
          </cell>
          <cell r="S165" t="str">
            <v>Información pública</v>
          </cell>
          <cell r="T165" t="str">
            <v>Indices de precios</v>
          </cell>
          <cell r="V165" t="str">
            <v>La respuesta a su solicitud LT-BM-16687-160706 se encuentra en el archivo adjunto.</v>
          </cell>
          <cell r="W165">
            <v>60</v>
          </cell>
          <cell r="X165" t="str">
            <v>NO</v>
          </cell>
          <cell r="Y165" t="str">
            <v>Ríos Peraza Gladys Adriana</v>
          </cell>
          <cell r="Z165" t="str">
            <v>Concluido</v>
          </cell>
          <cell r="AA165">
            <v>42557</v>
          </cell>
          <cell r="AB165">
            <v>42564</v>
          </cell>
        </row>
        <row r="166">
          <cell r="B166">
            <v>6110000008116</v>
          </cell>
          <cell r="C166" t="str">
            <v>Cuánto se le paga anualmente al expresidente Ernesto Zedillo Ponce de León por concepto de pensión, bonos, compensaciones, aguinaldos y prestaciones diversas.</v>
          </cell>
          <cell r="D166" t="str">
            <v>JUAN HERNANDEZ</v>
          </cell>
          <cell r="E166" t="str">
            <v>TransparenciaBM@outlook.com</v>
          </cell>
          <cell r="F166" t="str">
            <v>Banco de México</v>
          </cell>
          <cell r="H166">
            <v>641</v>
          </cell>
          <cell r="I166" t="str">
            <v>San Juan de Aragón V Sección</v>
          </cell>
          <cell r="J166" t="str">
            <v>GUSTAVO A. MADERO</v>
          </cell>
          <cell r="K166" t="str">
            <v>Distrito Federal</v>
          </cell>
          <cell r="L166">
            <v>7979</v>
          </cell>
          <cell r="M166" t="str">
            <v>México</v>
          </cell>
          <cell r="N166" t="str">
            <v>Correo electrónico: perromalo2016@outlook.com</v>
          </cell>
          <cell r="O166" t="str">
            <v>Correo electrónico</v>
          </cell>
          <cell r="P166">
            <v>42557</v>
          </cell>
          <cell r="Q166">
            <v>42586</v>
          </cell>
          <cell r="S166" t="str">
            <v>Información confidencial</v>
          </cell>
          <cell r="T166" t="str">
            <v>Pensionados</v>
          </cell>
          <cell r="V166" t="str">
            <v>La respuesta a su solicitud con folio 6110000008116 la encontrará en el archivo adjunto.</v>
          </cell>
          <cell r="W166">
            <v>240</v>
          </cell>
          <cell r="X166" t="str">
            <v>NO</v>
          </cell>
          <cell r="Y166" t="str">
            <v>Casillas Trejo Elizabeth</v>
          </cell>
          <cell r="Z166" t="str">
            <v>Concluido</v>
          </cell>
          <cell r="AA166">
            <v>42557</v>
          </cell>
          <cell r="AB166">
            <v>42584</v>
          </cell>
        </row>
        <row r="167">
          <cell r="B167" t="str">
            <v>CTC-BM-16694-160707</v>
          </cell>
          <cell r="C167" t="str">
            <v>Solicito información de vigencia de bonos del ahorro escolar emitidos el 16 de marzo del año 1967 y valor actual. De antemano gracias</v>
          </cell>
          <cell r="D167" t="str">
            <v>Francisco Javier García Zúñiga</v>
          </cell>
          <cell r="E167" t="str">
            <v>frankgarzuni@hotmail.com</v>
          </cell>
          <cell r="F167" t="str">
            <v>Banco de México</v>
          </cell>
          <cell r="M167" t="str">
            <v>México</v>
          </cell>
          <cell r="O167" t="str">
            <v>Entrega por el Sistema de Solicitudes de Acceso a la Información</v>
          </cell>
          <cell r="P167">
            <v>42558</v>
          </cell>
          <cell r="Q167">
            <v>42586</v>
          </cell>
          <cell r="S167" t="str">
            <v>Información pública</v>
          </cell>
          <cell r="T167" t="str">
            <v>Sociedades de ahorro y préstamo</v>
          </cell>
          <cell r="V167" t="str">
            <v>La respuesta a su consulta la encontrará en el archivo adjunto.</v>
          </cell>
          <cell r="W167">
            <v>45</v>
          </cell>
          <cell r="X167" t="str">
            <v>NO</v>
          </cell>
          <cell r="Y167" t="str">
            <v>Casillas Trejo Elizabeth</v>
          </cell>
          <cell r="Z167" t="str">
            <v>Concluido</v>
          </cell>
          <cell r="AA167">
            <v>42558</v>
          </cell>
          <cell r="AB167">
            <v>42564</v>
          </cell>
        </row>
        <row r="168">
          <cell r="B168">
            <v>6110000008216</v>
          </cell>
          <cell r="C168" t="str">
            <v>Requiero saber cuántas camionetas blindadas tiene el Banco de México, qué costo tuvo cada una de ellas y de qué tipo son.</v>
          </cell>
          <cell r="D168" t="str">
            <v>MÓNICA VILLANUEVA GUERRERO</v>
          </cell>
          <cell r="E168" t="str">
            <v>TransparenciaBM@outlook.com</v>
          </cell>
          <cell r="F168" t="str">
            <v>Banco de México</v>
          </cell>
          <cell r="H168" t="str">
            <v>PEDRO BARANDA</v>
          </cell>
          <cell r="I168" t="str">
            <v>Tabacalera</v>
          </cell>
          <cell r="J168" t="str">
            <v>CUAUHTEMOC</v>
          </cell>
          <cell r="K168" t="str">
            <v>Distrito Federal</v>
          </cell>
          <cell r="L168">
            <v>6030</v>
          </cell>
          <cell r="M168" t="str">
            <v>México</v>
          </cell>
          <cell r="N168" t="str">
            <v xml:space="preserve">Correo electrónico: monivillag@gmail.com </v>
          </cell>
          <cell r="O168" t="str">
            <v>Correo electrónico</v>
          </cell>
          <cell r="P168">
            <v>42558</v>
          </cell>
          <cell r="Q168">
            <v>42587</v>
          </cell>
          <cell r="S168" t="str">
            <v>Información pública</v>
          </cell>
          <cell r="T168" t="str">
            <v>Protección</v>
          </cell>
          <cell r="V168" t="str">
            <v>La respuesta a su solicitud 6110000008216 la encontrará en el archivo adjunto.</v>
          </cell>
          <cell r="W168">
            <v>840</v>
          </cell>
          <cell r="X168" t="str">
            <v>NO</v>
          </cell>
          <cell r="Y168" t="str">
            <v>Casillas Trejo Elizabeth</v>
          </cell>
          <cell r="Z168" t="str">
            <v>Concluido</v>
          </cell>
          <cell r="AA168">
            <v>42558</v>
          </cell>
          <cell r="AB168">
            <v>42591</v>
          </cell>
        </row>
        <row r="169">
          <cell r="B169">
            <v>6110000008316</v>
          </cell>
          <cell r="C169" t="str">
            <v>proveedores del banco de mexico</v>
          </cell>
          <cell r="D169" t="str">
            <v>KATIA QUEZADA SALINAS</v>
          </cell>
          <cell r="E169" t="str">
            <v>TransparenciaBM@outlook.com</v>
          </cell>
          <cell r="F169" t="str">
            <v>Banco de México</v>
          </cell>
          <cell r="H169" t="str">
            <v>BOLEO</v>
          </cell>
          <cell r="I169" t="str">
            <v>Nicolás Bravo</v>
          </cell>
          <cell r="J169" t="str">
            <v>VENUSTIANO CARRANZA</v>
          </cell>
          <cell r="K169" t="str">
            <v>Distrito Federal</v>
          </cell>
          <cell r="L169">
            <v>15220</v>
          </cell>
          <cell r="M169" t="str">
            <v>México</v>
          </cell>
          <cell r="N169" t="str">
            <v xml:space="preserve">Correo electrónico: kats.cpp@hotmail.com </v>
          </cell>
          <cell r="O169" t="str">
            <v>Correo electrónico</v>
          </cell>
          <cell r="P169">
            <v>42558</v>
          </cell>
          <cell r="Q169">
            <v>42587</v>
          </cell>
          <cell r="S169" t="str">
            <v>Información pública</v>
          </cell>
          <cell r="T169" t="str">
            <v>Adquisiciones</v>
          </cell>
          <cell r="V169" t="str">
            <v>La respuesta a su solicitud con folio 6110000008316, la encontrará en el archivo adjunto.</v>
          </cell>
          <cell r="W169">
            <v>60</v>
          </cell>
          <cell r="X169" t="str">
            <v>NO</v>
          </cell>
          <cell r="Y169" t="str">
            <v>Casillas Trejo Elizabeth</v>
          </cell>
          <cell r="Z169" t="str">
            <v>Concluido</v>
          </cell>
          <cell r="AA169">
            <v>42558</v>
          </cell>
          <cell r="AB169">
            <v>42571</v>
          </cell>
        </row>
        <row r="170">
          <cell r="B170" t="str">
            <v>CTC-BM-16696-160707</v>
          </cell>
          <cell r="C170" t="str">
            <v>Hello,
I had a question on revisions to International Reserves and Foreign Currency Liquidity data from the IMF. The data can also be found on the Bank of Mexico site.
The data series I had a question on is from table II under Foreign currency loans, securities, and deposits - Outflows - Principal. This line item appears to have some significant revisions between Jan 2014 to June 2015, but I was unable to find any commentary/details/press release on the revisions. For example, the September 2014 data point went from -3269 to -11438. What are these revisions to the data?
Thank you,
Young</v>
          </cell>
          <cell r="D170" t="str">
            <v>Young Shin</v>
          </cell>
          <cell r="E170" t="str">
            <v>young.shin@bwater.com</v>
          </cell>
          <cell r="F170" t="str">
            <v>Banco de México</v>
          </cell>
          <cell r="O170" t="str">
            <v>Entrega por el Sistema de Solicitudes de Acceso a la Información</v>
          </cell>
          <cell r="P170">
            <v>42558</v>
          </cell>
          <cell r="Q170">
            <v>42586</v>
          </cell>
          <cell r="S170" t="str">
            <v>Información pública</v>
          </cell>
          <cell r="T170" t="str">
            <v>Acceso a la información</v>
          </cell>
          <cell r="V170" t="str">
            <v>Please find attached the answer to your enquiry CTC-BM-16696-160707.</v>
          </cell>
          <cell r="W170">
            <v>50</v>
          </cell>
          <cell r="X170" t="str">
            <v>NO</v>
          </cell>
          <cell r="Y170" t="str">
            <v>Muñoz Nando Rubén</v>
          </cell>
          <cell r="Z170" t="str">
            <v>Concluido</v>
          </cell>
          <cell r="AA170">
            <v>42558</v>
          </cell>
          <cell r="AB170">
            <v>42562</v>
          </cell>
        </row>
        <row r="171">
          <cell r="B171" t="str">
            <v>CTC-BM-16697-160707</v>
          </cell>
          <cell r="C171" t="str">
            <v>AGRADECERÉ DE SU GRAN APOYO SOBRE ESTE ASUNTO, POR ESTE MEDIO LE INFORMO QUE EL DÍA 20 DE JUNIO DE 2016, REALICE UNA TRANSFERENCIA POR BANCA NET O BANCA ELECTRÓNICA BANAMEX POR LA CANTIDAD DE 100,000.00, EN LA CUAL TENGO UNA TARJETA DE DEBITO No. 5204 1670 8102 1495, ESA TRANSFERENCIA SE REALIZO AL BANCOMER CON No. DE TARJETA ORO 4931 6209 0982 9773 CON LA CUAL EL BANCO BANCOMER ME INFORMA QUE ESA CUENTA ESTA CANCELADA DEDES EL 2012, ASÍ MISMO ME DICEN QUE DEBERIA REGRESARSE EL DINERO A SU CUENTA DESTINO, EL NUMERO DE AUTIRIZACION DE BANAMEX ES 105849, ME COMENTA BANAMEX QUE ESTO DURA 45 DÍAS PARA QUE ME REALICEN LA DEVOLUCIÓN DEL DINERO YA QUE TIENE QUE ELLOS HACER UNA INVESTIGACIÓN PARA SU DEVOLUCIÓN.
ASÍ MISMO BANAMEX ME INFORMA QUE USTEDES ME PUEDEN DECIR DONDE QUEDO ESE DINERO ATRAPADO.</v>
          </cell>
          <cell r="D171" t="str">
            <v>MARIA TERESA JUAREZ VAZQUEZ</v>
          </cell>
          <cell r="E171" t="str">
            <v>mtjuarezv1@gmail.com</v>
          </cell>
          <cell r="F171" t="str">
            <v>Banco de México</v>
          </cell>
          <cell r="M171" t="str">
            <v>México</v>
          </cell>
          <cell r="O171" t="str">
            <v>Entrega por el Sistema de Solicitudes de Acceso a la Información</v>
          </cell>
          <cell r="P171">
            <v>42558</v>
          </cell>
          <cell r="Q171">
            <v>42586</v>
          </cell>
          <cell r="S171" t="str">
            <v>Información pública</v>
          </cell>
          <cell r="T171" t="str">
            <v>Sistemas electrónicos de pago</v>
          </cell>
          <cell r="V171" t="str">
            <v>Se anexa respuesta</v>
          </cell>
          <cell r="W171">
            <v>50</v>
          </cell>
          <cell r="X171" t="str">
            <v>NO</v>
          </cell>
          <cell r="Y171" t="str">
            <v>Muñoz Nando Rubén</v>
          </cell>
          <cell r="Z171" t="str">
            <v>Concluido</v>
          </cell>
          <cell r="AA171">
            <v>42558</v>
          </cell>
          <cell r="AB171">
            <v>42566</v>
          </cell>
        </row>
        <row r="172">
          <cell r="B172" t="str">
            <v>CTC-BM-16701-160707</v>
          </cell>
          <cell r="C172" t="str">
            <v>Buenas tardes A quien corresponda 
solicito de la manera mas atenta su apoyo 
se me hizo una transferencia de Bancomer forma de pago SPEI (MISMO DÍA) de MI  cliente Referencia numérica 050716 folio de internet 0613797818 
FERNANDO AVILEZ TELLEZ
a mi cuenta de HSBC 6428731701 por con clave 21670064287317013
TITULAR FERNANDO FLORES MENDOZA  un monto de $2,500.00 pesos el dia 5/07/2016 hasta el dia de hoy 07/07/2016 no ha caído a mi cuenta ese dinero , mismo dinero que a mi cliente se lo retiraron de su cuenta , si hay manera de enviarles mi contrato de hsbc ,copia de tarjeta y pantallazos de la transferencia de mi cliente por bancomer o decirme que necesitan para que puedan verificar que se hizo la transferencia a mi cuenta 
este dinero es para una gestoría, el cual si no llega a mi cuenta, se le sea devuelto al cliente
sin más por el momento quedo a sus ordenes
Gracias!
ATTE
Fernando Flores Mnedoza 
Asesor de ventas
Volkswagen BONN TEHUACAN Pue.
Cel:2381230317
Tel. de Of: 01 238 38 05 100</v>
          </cell>
          <cell r="D172" t="str">
            <v>FERNANDO FLORES</v>
          </cell>
          <cell r="E172" t="str">
            <v>fher.teh@hotmail.com</v>
          </cell>
          <cell r="F172" t="str">
            <v>Banco de México</v>
          </cell>
          <cell r="M172" t="str">
            <v>México</v>
          </cell>
          <cell r="O172" t="str">
            <v>Entrega por el Sistema de Solicitudes de Acceso a la Información</v>
          </cell>
          <cell r="P172">
            <v>42558</v>
          </cell>
          <cell r="Q172">
            <v>42586</v>
          </cell>
          <cell r="S172" t="str">
            <v>Información pública</v>
          </cell>
          <cell r="T172" t="str">
            <v>SPEI</v>
          </cell>
          <cell r="V172" t="str">
            <v>La respuesta a su consulta CTC-BM-16701-160707 la encontrará en el archivo adjunto.</v>
          </cell>
          <cell r="W172">
            <v>25</v>
          </cell>
          <cell r="X172" t="str">
            <v>NO</v>
          </cell>
          <cell r="Y172" t="str">
            <v>Casillas Trejo Elizabeth</v>
          </cell>
          <cell r="Z172" t="str">
            <v>Concluido</v>
          </cell>
          <cell r="AA172">
            <v>42558</v>
          </cell>
          <cell r="AB172">
            <v>42563</v>
          </cell>
        </row>
        <row r="173">
          <cell r="B173">
            <v>6110000008416</v>
          </cell>
          <cell r="C173" t="str">
            <v xml:space="preserve">Solicito amablemente las respuestas a mi cuestionamiento:  1. ¿Qué es el Producto Interno Bruto y cómo se obtiene?  2. ¿Qué es el PIB Per cápita y cómo se obtiene?  3. ¿Qué es la Producción Bruta Total y cómo se obtiene?  4. ¿Qué diferencia hay entre el Producto Interno Bruto y la Producción Brutal Total? y ¿Cuál de las dos se utiliza como referencia para medir la riqueza de un lugar?  5.  Solicito que se me proporcione el Producto Interno Bruto actualizado del Estado de Oaxaca y del Resto de los Estados de la República Mexicana.  6. Solicito que se me proporcione el PIB Per cápita actualizado del Estado de Oaxaca y del resto de los Estados de la República Mexicana.  7. Solicito que se me proporcione el Producto Interno Bruto actualizado de los municipios del Estado de Oaxaca y del resto de los Estado de la República Mexicana.  8. Solicito que se me proporcione el PIB Per cápita actualizado de los municipios del Estado de Oaxaca y del resto de los Estados de la República Mexicana.  Respetuosamente. Enrique Martínez Villalobos. </v>
          </cell>
          <cell r="D173" t="str">
            <v>ENRIQUE MARTÍNEZ VILLALOBOS</v>
          </cell>
          <cell r="E173" t="str">
            <v>TransparenciaBM@outlook.com</v>
          </cell>
          <cell r="F173" t="str">
            <v>Banco de México</v>
          </cell>
          <cell r="H173" t="str">
            <v>ANDADOR EL MENSAJERO</v>
          </cell>
          <cell r="I173" t="str">
            <v>Ricardo Flores Magón Fovissste</v>
          </cell>
          <cell r="J173" t="str">
            <v>OAXACA DE JUAREZ</v>
          </cell>
          <cell r="K173" t="str">
            <v>Oaxaca</v>
          </cell>
          <cell r="L173">
            <v>68025</v>
          </cell>
          <cell r="M173" t="str">
            <v>México</v>
          </cell>
          <cell r="N173" t="str">
            <v>Correo electrónico: enrique.marvi14388@gmail.com</v>
          </cell>
          <cell r="O173" t="str">
            <v>Correo electrónico</v>
          </cell>
          <cell r="P173">
            <v>42558</v>
          </cell>
          <cell r="Q173">
            <v>42587</v>
          </cell>
          <cell r="S173" t="str">
            <v>Información no competencia del BM</v>
          </cell>
          <cell r="T173" t="str">
            <v>Acceso a la información</v>
          </cell>
          <cell r="V173" t="str">
            <v xml:space="preserve">Se anexa respuesta </v>
          </cell>
          <cell r="W173">
            <v>50</v>
          </cell>
          <cell r="X173" t="str">
            <v>NO</v>
          </cell>
          <cell r="Y173" t="str">
            <v>Muñoz Nando Rubén</v>
          </cell>
          <cell r="Z173" t="str">
            <v>Concluido</v>
          </cell>
          <cell r="AA173">
            <v>42558</v>
          </cell>
          <cell r="AB173">
            <v>42563</v>
          </cell>
        </row>
        <row r="174">
          <cell r="B174">
            <v>6110000008516</v>
          </cell>
          <cell r="C174" t="str">
            <v>Solicito amablemente que se me proporcione lo siguiente:  1. Los Productos Internos Brutos y PIB per capita de los municipios de nuestro país (Estados Unidos Mexicanos) que hayan reportado las instituciones bancarias, tales como Banorte, Banamex, Bancomer, HSBC, Santander y Scotiabank.  2. Los Productos Internos Brutos y PIB per capita de los municipios de nuestro país (Estados Unidos Mexicanos) que hayan reportado la firma Standard &amp;amp; Poors (S&amp;amp;P).  Respetuosamente. Enrique Martínez Villalobos.</v>
          </cell>
          <cell r="D174" t="str">
            <v>ENRIQUE MARTÍNEZ VILLALOBOS</v>
          </cell>
          <cell r="E174" t="str">
            <v>Transparencia@outlook.com</v>
          </cell>
          <cell r="F174" t="str">
            <v>Banco de México</v>
          </cell>
          <cell r="H174" t="str">
            <v>ANDADOR EL MENSAJERO</v>
          </cell>
          <cell r="I174" t="str">
            <v>Ricardo Flores Magón Fovissste</v>
          </cell>
          <cell r="J174" t="str">
            <v>OAXACA DE JUAREZ</v>
          </cell>
          <cell r="K174" t="str">
            <v>Oaxaca</v>
          </cell>
          <cell r="L174">
            <v>68025</v>
          </cell>
          <cell r="M174" t="str">
            <v>México</v>
          </cell>
          <cell r="N174" t="str">
            <v>Correo electrónico: enrique.marvi14388@gmail.com</v>
          </cell>
          <cell r="O174" t="str">
            <v>Correo electrónico</v>
          </cell>
          <cell r="P174">
            <v>42558</v>
          </cell>
          <cell r="Q174">
            <v>42587</v>
          </cell>
          <cell r="S174" t="str">
            <v>Información no competencia del BM</v>
          </cell>
          <cell r="T174" t="str">
            <v>Acceso a la información</v>
          </cell>
          <cell r="V174" t="str">
            <v>Se anexa respuesta</v>
          </cell>
          <cell r="W174">
            <v>50</v>
          </cell>
          <cell r="X174" t="str">
            <v>NO</v>
          </cell>
          <cell r="Y174" t="str">
            <v>Muñoz Nando Rubén</v>
          </cell>
          <cell r="Z174" t="str">
            <v>Concluido</v>
          </cell>
          <cell r="AA174">
            <v>42558</v>
          </cell>
          <cell r="AB174">
            <v>42563</v>
          </cell>
        </row>
        <row r="175">
          <cell r="B175">
            <v>6110000008616</v>
          </cell>
          <cell r="C175" t="str">
            <v>proceso de verificacion de un billete presuntamente falso</v>
          </cell>
          <cell r="D175" t="str">
            <v>GUADALUPE REYES ARMAS</v>
          </cell>
          <cell r="E175" t="str">
            <v>TransparenciaBM@outlook.com</v>
          </cell>
          <cell r="F175" t="str">
            <v>Banco de México</v>
          </cell>
          <cell r="H175" t="str">
            <v>CARRETERA TLAXCALA APIZACO</v>
          </cell>
          <cell r="I175" t="str">
            <v>Belén Atzitzimititlan</v>
          </cell>
          <cell r="J175" t="str">
            <v>APETATITLAN DE ANTONIO CARVAJAL</v>
          </cell>
          <cell r="K175" t="str">
            <v>Tlaxcala</v>
          </cell>
          <cell r="L175">
            <v>90605</v>
          </cell>
          <cell r="M175" t="str">
            <v>México</v>
          </cell>
          <cell r="N175" t="str">
            <v>Correo electrónico: greyesa2010@hotmail.com</v>
          </cell>
          <cell r="O175" t="str">
            <v>Correo electrónico</v>
          </cell>
          <cell r="P175">
            <v>42558</v>
          </cell>
          <cell r="Q175">
            <v>42587</v>
          </cell>
          <cell r="S175" t="str">
            <v>Información pública</v>
          </cell>
          <cell r="T175" t="str">
            <v>Billetes</v>
          </cell>
          <cell r="V175" t="str">
            <v>Se anexa respuesta</v>
          </cell>
          <cell r="W175">
            <v>50</v>
          </cell>
          <cell r="X175" t="str">
            <v>NO</v>
          </cell>
          <cell r="Y175" t="str">
            <v>Muñoz Nando Rubén</v>
          </cell>
          <cell r="Z175" t="str">
            <v>Concluido</v>
          </cell>
          <cell r="AA175">
            <v>42558</v>
          </cell>
          <cell r="AB175">
            <v>42563</v>
          </cell>
        </row>
        <row r="176">
          <cell r="B176">
            <v>6110000008716</v>
          </cell>
          <cell r="C176" t="str">
            <v>INFORMACION EN ARCHIVO ADJUNTO</v>
          </cell>
          <cell r="D176" t="str">
            <v>YAHIR FRANCO</v>
          </cell>
          <cell r="E176" t="str">
            <v>TransparenciaBM@outlook.com</v>
          </cell>
          <cell r="F176" t="str">
            <v>Banco de México</v>
          </cell>
          <cell r="H176" t="str">
            <v>S</v>
          </cell>
          <cell r="I176" t="str">
            <v>Jorge Jimenez Cantú</v>
          </cell>
          <cell r="J176" t="str">
            <v>METEPEC</v>
          </cell>
          <cell r="K176" t="str">
            <v>México</v>
          </cell>
          <cell r="L176">
            <v>52166</v>
          </cell>
          <cell r="M176" t="str">
            <v>México</v>
          </cell>
          <cell r="N176" t="str">
            <v>Correo electrónico: anazendejas.q@gmail.com</v>
          </cell>
          <cell r="O176" t="str">
            <v>Correo electrónico</v>
          </cell>
          <cell r="P176">
            <v>42558</v>
          </cell>
          <cell r="Q176">
            <v>42587</v>
          </cell>
          <cell r="S176" t="str">
            <v>Información no competencia del BM</v>
          </cell>
          <cell r="T176" t="str">
            <v>Acceso a la información</v>
          </cell>
          <cell r="V176" t="str">
            <v>La respuesta a su solicitud de información con folio 6110000008716 la encontrará en el archivo adjunto.</v>
          </cell>
          <cell r="W176">
            <v>15</v>
          </cell>
          <cell r="X176" t="str">
            <v>NO</v>
          </cell>
          <cell r="Y176" t="str">
            <v>Casillas Trejo Elizabeth</v>
          </cell>
          <cell r="Z176" t="str">
            <v>Concluido</v>
          </cell>
          <cell r="AA176">
            <v>42558</v>
          </cell>
          <cell r="AB176">
            <v>42563</v>
          </cell>
        </row>
        <row r="177">
          <cell r="B177" t="str">
            <v>CTC-BM-16704-160707</v>
          </cell>
          <cell r="C177" t="str">
            <v>Puedo obtener mis Comprobantes Electrónicos de Pago mayores a 45 días, necesito los comprobantes de transferencias del mes de Febrero, Marzo y Abril, pero el portal de CEP ya no me permite descargarlos.</v>
          </cell>
          <cell r="D177" t="str">
            <v>Marco Said Rupit Olvera</v>
          </cell>
          <cell r="E177" t="str">
            <v>rupit_said@hotmail.com</v>
          </cell>
          <cell r="F177" t="str">
            <v>Banco de México</v>
          </cell>
          <cell r="M177" t="str">
            <v>México</v>
          </cell>
          <cell r="O177" t="str">
            <v>Entrega por el Sistema de Solicitudes de Acceso a la Información</v>
          </cell>
          <cell r="P177">
            <v>42558</v>
          </cell>
          <cell r="Q177">
            <v>42586</v>
          </cell>
          <cell r="S177" t="str">
            <v>Información pública</v>
          </cell>
          <cell r="T177" t="str">
            <v>SPEI</v>
          </cell>
          <cell r="V177" t="str">
            <v>La respuesta a su solicitud CTC-BM-16704-160707 se encuentra en el archivo adjunto.</v>
          </cell>
          <cell r="W177">
            <v>40</v>
          </cell>
          <cell r="X177" t="str">
            <v>NO</v>
          </cell>
          <cell r="Y177" t="str">
            <v>Ríos Peraza Gladys Adriana</v>
          </cell>
          <cell r="Z177" t="str">
            <v>Concluido</v>
          </cell>
          <cell r="AA177">
            <v>42558</v>
          </cell>
          <cell r="AB177">
            <v>42562</v>
          </cell>
        </row>
        <row r="178">
          <cell r="B178">
            <v>6110000008816</v>
          </cell>
          <cell r="C178" t="str">
            <v>Quiero saber el tiempo estimado a si como los riesgos medioambientales y los salarios de los trabajadores de la nueva construccion de la autopista Mexico Toluca</v>
          </cell>
          <cell r="D178" t="str">
            <v>LEONEL DE JESUS FLORES</v>
          </cell>
          <cell r="E178" t="str">
            <v>TransparenciaBM@outlook.com</v>
          </cell>
          <cell r="F178" t="str">
            <v>Banco de México</v>
          </cell>
          <cell r="H178" t="str">
            <v xml:space="preserve"> C. JACARANDA </v>
          </cell>
          <cell r="I178" t="str">
            <v>Loma Linda</v>
          </cell>
          <cell r="J178" t="str">
            <v>NAUCALPAN DE JUAREZ</v>
          </cell>
          <cell r="K178" t="str">
            <v>México</v>
          </cell>
          <cell r="L178">
            <v>53580</v>
          </cell>
          <cell r="M178" t="str">
            <v>México</v>
          </cell>
          <cell r="N178" t="str">
            <v>Correo electrónico: leoflores1893@gmail.com</v>
          </cell>
          <cell r="O178" t="str">
            <v>Correo electrónico</v>
          </cell>
          <cell r="P178">
            <v>42559</v>
          </cell>
          <cell r="Q178">
            <v>42590</v>
          </cell>
          <cell r="S178" t="str">
            <v>Información pública</v>
          </cell>
          <cell r="T178" t="str">
            <v>Acceso a la información</v>
          </cell>
          <cell r="V178" t="str">
            <v>Se adjunta respuesta a su solicitud 6110000008816</v>
          </cell>
          <cell r="W178">
            <v>60</v>
          </cell>
          <cell r="X178" t="str">
            <v>NO</v>
          </cell>
          <cell r="Y178" t="str">
            <v>Ríos Peraza Gladys Adriana</v>
          </cell>
          <cell r="Z178" t="str">
            <v>Concluido</v>
          </cell>
          <cell r="AA178">
            <v>42559</v>
          </cell>
          <cell r="AB178">
            <v>42564</v>
          </cell>
        </row>
        <row r="179">
          <cell r="B179" t="str">
            <v>CTC-BM-16705-160708</v>
          </cell>
          <cell r="C179" t="str">
            <v>Buen día:
Hice el pago de un servicio a través de la banca electrónica de mi celular, la aerolinea no me esta reconociendo el pago, existe alguna herramienta para generar un documento con el cuál se pueda validar dicho pago, ya que no me estan respetando el correo de ocmprobación ni el numero de autorización emitido por el banco, ni el estado de cuenta bancario. Y necesito comprobar dicho pago.
Saludos</v>
          </cell>
          <cell r="D179" t="str">
            <v>ALEJANDRA BERDON MADRIGAL</v>
          </cell>
          <cell r="E179" t="str">
            <v>alebema@hotmail.com</v>
          </cell>
          <cell r="F179" t="str">
            <v>Banco de México</v>
          </cell>
          <cell r="O179" t="str">
            <v>Entrega por el Sistema de Solicitudes de Acceso a la Información</v>
          </cell>
          <cell r="P179">
            <v>42559</v>
          </cell>
          <cell r="Q179">
            <v>42587</v>
          </cell>
          <cell r="S179" t="str">
            <v>Información pública</v>
          </cell>
          <cell r="T179" t="str">
            <v>Sistemas electrónicos de pago</v>
          </cell>
          <cell r="V179" t="str">
            <v>La respuesta a su consulta CTC-BM-16705-160708 la encontrará en el archivo adjunto.</v>
          </cell>
          <cell r="W179">
            <v>45</v>
          </cell>
          <cell r="X179" t="str">
            <v>NO</v>
          </cell>
          <cell r="Y179" t="str">
            <v>Casillas Trejo Elizabeth</v>
          </cell>
          <cell r="Z179" t="str">
            <v>Concluido</v>
          </cell>
          <cell r="AA179">
            <v>42559</v>
          </cell>
          <cell r="AB179">
            <v>42564</v>
          </cell>
        </row>
        <row r="180">
          <cell r="B180">
            <v>6110000008916</v>
          </cell>
          <cell r="C180" t="str">
            <v>Las ganancias por la subasta de dolares por el Banco de México en el primer semestre del presente año. ¿Cuanto asciende las ganancias? y en qué se destina ese recurso.</v>
          </cell>
          <cell r="D180" t="str">
            <v>CUAUHTEMOC QUIROGA</v>
          </cell>
          <cell r="E180" t="str">
            <v>TransparenciaBM@outlook.com</v>
          </cell>
          <cell r="F180" t="str">
            <v>Banco de México</v>
          </cell>
          <cell r="H180" t="str">
            <v>REFORMA</v>
          </cell>
          <cell r="I180" t="str">
            <v>Puebla</v>
          </cell>
          <cell r="J180" t="str">
            <v>PUEBLA</v>
          </cell>
          <cell r="K180" t="str">
            <v>Puebla</v>
          </cell>
          <cell r="L180">
            <v>72270</v>
          </cell>
          <cell r="M180" t="str">
            <v>México</v>
          </cell>
          <cell r="N180" t="str">
            <v xml:space="preserve">En el primer semestre del año la fluctuación cambiaria a perjudicado así también a beneficiado a otros sectores por supuesto que el banco de México ha sido la institución que ha salido beneficiado.
</v>
          </cell>
          <cell r="O180" t="str">
            <v>Correo electrónico</v>
          </cell>
          <cell r="P180">
            <v>42559</v>
          </cell>
          <cell r="Q180">
            <v>42590</v>
          </cell>
          <cell r="S180" t="str">
            <v>Información pública</v>
          </cell>
          <cell r="T180" t="str">
            <v>Estado de resultados</v>
          </cell>
          <cell r="V180" t="str">
            <v>La respuesta a su solicitud con folio 6110000008316 la encontrará en el archivo adjunto</v>
          </cell>
          <cell r="W180">
            <v>45</v>
          </cell>
          <cell r="X180" t="str">
            <v>NO</v>
          </cell>
          <cell r="Y180" t="str">
            <v>Casillas Trejo Elizabeth</v>
          </cell>
          <cell r="Z180" t="str">
            <v>Concluido</v>
          </cell>
          <cell r="AA180">
            <v>42559</v>
          </cell>
          <cell r="AB180">
            <v>42570</v>
          </cell>
        </row>
        <row r="181">
          <cell r="B181">
            <v>6120000000616</v>
          </cell>
          <cell r="C181" t="str">
            <v>Datos sobre los ingresos derivados de todos los contratos vigentes, celebrados con particulares para la exploración y explotación de hidrocarburos. Con detalle por cada contrato y concepto del ingreso. Asimismo, detalle de  las contraprestaciones, inclusive si es de 0; los detalles de los ingresos por regalías, participación estatal de la utilidad operativa, utilidad operativa, aplicación del mecanismo de ajuste en su caso, resultado operativo y todos los conceptos relacionados para la determinación de las contraprestaciones.</v>
          </cell>
          <cell r="D181" t="str">
            <v>LUIS FLORES FLORES</v>
          </cell>
          <cell r="E181" t="str">
            <v>TransparenciaBM@outlook.com</v>
          </cell>
          <cell r="F181" t="str">
            <v>Fondo Mexicano del Petróleo</v>
          </cell>
          <cell r="H181" t="str">
            <v>FRANCIA</v>
          </cell>
          <cell r="I181" t="str">
            <v>Las Hadas</v>
          </cell>
          <cell r="J181" t="str">
            <v>Puebla</v>
          </cell>
          <cell r="K181" t="str">
            <v>Puebla</v>
          </cell>
          <cell r="L181">
            <v>72070</v>
          </cell>
          <cell r="M181" t="str">
            <v>México</v>
          </cell>
          <cell r="N181" t="str">
            <v>Correo electrónico: euripidesflores@gmail.com</v>
          </cell>
          <cell r="O181" t="str">
            <v>Correo electrónico</v>
          </cell>
          <cell r="P181">
            <v>42559</v>
          </cell>
          <cell r="Q181">
            <v>42590</v>
          </cell>
          <cell r="S181" t="str">
            <v>Información pública</v>
          </cell>
          <cell r="T181" t="str">
            <v>Fiduciario</v>
          </cell>
          <cell r="V181" t="str">
            <v>La respuesta a su solicitud con folio 6120000000612 la encontrará en el archivo adjunto.</v>
          </cell>
          <cell r="W181">
            <v>10</v>
          </cell>
          <cell r="X181" t="str">
            <v>NO</v>
          </cell>
          <cell r="Y181" t="str">
            <v>Casillas Trejo Elizabeth</v>
          </cell>
          <cell r="Z181" t="str">
            <v>Concluido</v>
          </cell>
          <cell r="AA181">
            <v>42559</v>
          </cell>
          <cell r="AB181">
            <v>42559</v>
          </cell>
        </row>
        <row r="182">
          <cell r="B182" t="str">
            <v>CTC-BM-16706-160708</v>
          </cell>
          <cell r="C182" t="str">
            <v>Hola buenas tardes me gustaría saber cuál es la metodología que utilizan para calcular el diferencial de las tasas de interés de México con respecto a otro país</v>
          </cell>
          <cell r="D182" t="str">
            <v>Xochitl</v>
          </cell>
          <cell r="E182" t="str">
            <v>xochitl9211@gmail.com</v>
          </cell>
          <cell r="F182" t="str">
            <v>Banco de México</v>
          </cell>
          <cell r="M182" t="str">
            <v>México</v>
          </cell>
          <cell r="O182" t="str">
            <v>Entrega por el Sistema de Solicitudes de Acceso a la Información</v>
          </cell>
          <cell r="P182">
            <v>42559</v>
          </cell>
          <cell r="Q182">
            <v>42587</v>
          </cell>
          <cell r="S182" t="str">
            <v>Información pública</v>
          </cell>
          <cell r="T182" t="str">
            <v>Tasas de interés</v>
          </cell>
          <cell r="V182" t="str">
            <v>La respuesta a su solicitud CTC-BM-16706-160708 se encuentra en el archivo adjunto.</v>
          </cell>
          <cell r="W182">
            <v>40</v>
          </cell>
          <cell r="X182" t="str">
            <v>NO</v>
          </cell>
          <cell r="Y182" t="str">
            <v>Ríos Peraza Gladys Adriana</v>
          </cell>
          <cell r="Z182" t="str">
            <v>Concluido</v>
          </cell>
          <cell r="AA182">
            <v>42559</v>
          </cell>
          <cell r="AB182">
            <v>42563</v>
          </cell>
        </row>
        <row r="183">
          <cell r="B183" t="str">
            <v>CTC-BM-16709-160708</v>
          </cell>
          <cell r="C183" t="str">
            <v>Buena tarde 
represento una empresa extranjera y queria saber que requisitos necesito para poder operar transferencias bancarias internacionales por la ruta o cuenta aba o como obtengo esta cuenta con ustedes? de antemano muchas gracias en espera de su respuesta quedo de ustedes.
saludos</v>
          </cell>
          <cell r="D183" t="str">
            <v>Rodolfo Muñoz</v>
          </cell>
          <cell r="E183" t="str">
            <v>ralberto_21@hotmail.com</v>
          </cell>
          <cell r="F183" t="str">
            <v>Banco de México</v>
          </cell>
          <cell r="M183" t="str">
            <v>México</v>
          </cell>
          <cell r="O183" t="str">
            <v>Entrega por el Sistema de Solicitudes de Acceso a la Información</v>
          </cell>
          <cell r="P183">
            <v>42559</v>
          </cell>
          <cell r="Q183">
            <v>42587</v>
          </cell>
          <cell r="S183" t="str">
            <v>Información pública</v>
          </cell>
          <cell r="T183" t="str">
            <v>Control de legalidad</v>
          </cell>
          <cell r="V183" t="str">
            <v>La respuesta a su consulta CTC-BM-16709-160708 la encontrará en archivo adjunto.</v>
          </cell>
          <cell r="W183">
            <v>25</v>
          </cell>
          <cell r="X183" t="str">
            <v>NO</v>
          </cell>
          <cell r="Y183" t="str">
            <v>Casillas Trejo Elizabeth</v>
          </cell>
          <cell r="Z183" t="str">
            <v>Concluido</v>
          </cell>
          <cell r="AA183">
            <v>42559</v>
          </cell>
          <cell r="AB183">
            <v>42565</v>
          </cell>
        </row>
        <row r="184">
          <cell r="B184" t="str">
            <v>CTC-BM-16712-160708</v>
          </cell>
          <cell r="C184" t="str">
            <v>Buenas tardes
He tratado de obtener un comprobante SPEI de una transferencia hecha el dia 8/marzo/2013, lo cual no he podido obtener y no me aparece como valida en http://www.banxico.org.mx/cep/.
Pedí una aclaración en sucursal santander con numero de folio I16-1044666, pero solo me entregaron copia de un escrito donde no aparece el nombre del beneficiario y un numero de referencia no valido ante Banxico.
Les anexo los datos:
Ordenante:
Fecha: 8-Marzo-2013
Banco Emisor: Santander
Nombre:Fernando Quiros Parra
CLABE: 014022605342645547
RFC: QUPF730313DT6
Referencia (supuesta): 9590549
Monto: $65,000.00 MN
Beneficiario
Banco receptor: BANORTE
Nombre:Irene García Robles
CLABE: 07277008587800669
RFC: GARI7211086MA
Les agradeceria que me proporcionaran el documento SPEI con numeo de rastreo y/o numero de referencia.
Saludos y gracias por la atencion.
Fernando Quiros Parra
6461358151</v>
          </cell>
          <cell r="D184" t="str">
            <v>Fernando Quiros Parra</v>
          </cell>
          <cell r="E184" t="str">
            <v>quiroz@astro.unam.mx</v>
          </cell>
          <cell r="F184" t="str">
            <v>Banco de México</v>
          </cell>
          <cell r="M184" t="str">
            <v>México</v>
          </cell>
          <cell r="O184" t="str">
            <v>Entrega por el Sistema de Solicitudes de Acceso a la Información</v>
          </cell>
          <cell r="P184">
            <v>42559</v>
          </cell>
          <cell r="Q184">
            <v>42587</v>
          </cell>
          <cell r="S184" t="str">
            <v>Información pública</v>
          </cell>
          <cell r="T184" t="str">
            <v>Sistemas electrónicos de pago</v>
          </cell>
          <cell r="V184" t="str">
            <v>Se anexa respuesta</v>
          </cell>
          <cell r="W184">
            <v>50</v>
          </cell>
          <cell r="X184" t="str">
            <v>NO</v>
          </cell>
          <cell r="Y184" t="str">
            <v>Muñoz Nando Rubén</v>
          </cell>
          <cell r="Z184" t="str">
            <v>Concluido</v>
          </cell>
          <cell r="AA184">
            <v>42559</v>
          </cell>
          <cell r="AB184">
            <v>42565</v>
          </cell>
        </row>
        <row r="185">
          <cell r="B185" t="str">
            <v>CTC-BM-16713-160708</v>
          </cell>
          <cell r="C185" t="str">
            <v>Buenas tardes
He tratado de obtener un comprobante SPEI de una transferencia hecha el dia 8/marzo/2013, lo cual no he podido obtener y no me aparece como valida en http://www.banxico.org.mx/cep/.
Pedí una aclaración en sucursal santander con numero de folio I16-1044666, pero solo me entregaron copia de un escrito donde no aparece el nombre del beneficiario y un numero de referencia no valido ante Banxico.
Les anexo los datos:
Ordenante:
Fecha: 8-Marzo-2013
Banco Emisor: Santander
Nombre:Fernando Quiros Parra
CLABE: 014022605342645547
RFC: QUPF730313DT6
Referencia (supuesta): 9590549
Monto: $65,000.00 MN
Beneficiario
Banco receptor: BANORTE
Nombre:Irene García Robles
CLABE: 072770008587800669
RFC: GARI7211086MA
Les agradeceria que me proporcionaran el documento SPEI con numero de rastreo y/o numero de referencia.
Saludos y gracias por la atencion.
Fernando Quiros Parra
6461358151</v>
          </cell>
          <cell r="D185" t="str">
            <v>Fernando Quiros Parra</v>
          </cell>
          <cell r="E185" t="str">
            <v>quiroz@astro.unam.mx</v>
          </cell>
          <cell r="F185" t="str">
            <v>Banco de México</v>
          </cell>
          <cell r="M185" t="str">
            <v>México</v>
          </cell>
          <cell r="O185" t="str">
            <v>Entrega por el Sistema de Solicitudes de Acceso a la Información</v>
          </cell>
          <cell r="P185">
            <v>42559</v>
          </cell>
          <cell r="Q185">
            <v>42587</v>
          </cell>
          <cell r="S185" t="str">
            <v>Información pública</v>
          </cell>
          <cell r="T185" t="str">
            <v>Sistemas electrónicos de pago</v>
          </cell>
          <cell r="V185" t="str">
            <v>Se anexa respuesta</v>
          </cell>
          <cell r="W185">
            <v>50</v>
          </cell>
          <cell r="X185" t="str">
            <v>NO</v>
          </cell>
          <cell r="Y185" t="str">
            <v>Muñoz Nando Rubén</v>
          </cell>
          <cell r="Z185" t="str">
            <v>Concluido</v>
          </cell>
          <cell r="AA185">
            <v>42559</v>
          </cell>
          <cell r="AB185">
            <v>42565</v>
          </cell>
        </row>
        <row r="186">
          <cell r="B186" t="str">
            <v>CTC-BM-16714-160708</v>
          </cell>
          <cell r="C186" t="str">
            <v>Buenas Tardes,
 Me gustaria saber si todavia venden dolares en subasta ? tasas etc.
 En el caso de un si porfavor indicar los requisitos
 Gracias
 Enrique Nunez
 81-1126-1514</v>
          </cell>
          <cell r="D186" t="str">
            <v>Enrique nunez</v>
          </cell>
          <cell r="E186" t="str">
            <v>nunezsma@gmail.com</v>
          </cell>
          <cell r="F186" t="str">
            <v>Banco de México</v>
          </cell>
          <cell r="M186" t="str">
            <v>México</v>
          </cell>
          <cell r="O186" t="str">
            <v>Entrega por el Sistema de Solicitudes de Acceso a la Información</v>
          </cell>
          <cell r="P186">
            <v>42559</v>
          </cell>
          <cell r="Q186">
            <v>42587</v>
          </cell>
          <cell r="S186" t="str">
            <v>Información pública</v>
          </cell>
          <cell r="T186" t="str">
            <v>Política cambiaria</v>
          </cell>
          <cell r="V186" t="str">
            <v>La respuesta a su solicitud CTC-BM-16714-160708 se encuentra en el archivo adjunto.</v>
          </cell>
          <cell r="W186">
            <v>40</v>
          </cell>
          <cell r="X186" t="str">
            <v>NO</v>
          </cell>
          <cell r="Y186" t="str">
            <v>Ríos Peraza Gladys Adriana</v>
          </cell>
          <cell r="Z186" t="str">
            <v>Concluido</v>
          </cell>
          <cell r="AA186">
            <v>42559</v>
          </cell>
          <cell r="AB186">
            <v>42565</v>
          </cell>
        </row>
        <row r="187">
          <cell r="B187">
            <v>6110000009016</v>
          </cell>
          <cell r="C187" t="str">
            <v>Requiero saber quién licitó la obra para la nueva fábrica de billetes del Banco México que se localizará en Jalisco. Asimismo, de dónde salen los recursos para este gasto, a qué partida corresponde y cuál es el desglose. Además, quién firma la salida de los recursos para esta obra.</v>
          </cell>
          <cell r="D187" t="str">
            <v>MÓNICA VILLANUEVA GUERRERO</v>
          </cell>
          <cell r="E187" t="str">
            <v>TransparenciaBM@outlook.com</v>
          </cell>
          <cell r="F187" t="str">
            <v>Banco de México</v>
          </cell>
          <cell r="H187" t="str">
            <v>PEDRO BARANDA</v>
          </cell>
          <cell r="I187" t="str">
            <v>Tabacalera</v>
          </cell>
          <cell r="J187" t="str">
            <v>CUAUHTEMOC</v>
          </cell>
          <cell r="K187" t="str">
            <v>Distrito Federal</v>
          </cell>
          <cell r="L187">
            <v>6030</v>
          </cell>
          <cell r="M187" t="str">
            <v>México</v>
          </cell>
          <cell r="N187" t="str">
            <v xml:space="preserve">Correo electrónico: monivillag@gmail.com </v>
          </cell>
          <cell r="O187" t="str">
            <v>Correo electrónico</v>
          </cell>
          <cell r="P187">
            <v>42559</v>
          </cell>
          <cell r="Q187">
            <v>42590</v>
          </cell>
          <cell r="S187" t="str">
            <v>Información pública</v>
          </cell>
          <cell r="T187" t="str">
            <v>Presupuesto</v>
          </cell>
          <cell r="V187" t="str">
            <v>La respuesta a su solicitud con folio 6110000009016 la encontrará en el archivo adjunto.</v>
          </cell>
          <cell r="W187">
            <v>120</v>
          </cell>
          <cell r="X187" t="str">
            <v>NO</v>
          </cell>
          <cell r="Y187" t="str">
            <v>Casillas Trejo Elizabeth</v>
          </cell>
          <cell r="Z187" t="str">
            <v>Concluido</v>
          </cell>
          <cell r="AA187">
            <v>42559</v>
          </cell>
          <cell r="AB187">
            <v>42576</v>
          </cell>
        </row>
        <row r="188">
          <cell r="B188" t="str">
            <v>CTC-BM-16716-160708</v>
          </cell>
          <cell r="C188" t="str">
            <v>Deseo saber si atraves del Banco de Mexico puedo rastrear transferencias que sucedieron hace mas de 45 dias x SPEI. Si es posible que informacion debo enviar? tengo copia de la transferencia electronica que me realizaron</v>
          </cell>
          <cell r="D188" t="str">
            <v>Sylvia Erika Montaño Quintana</v>
          </cell>
          <cell r="E188" t="str">
            <v>sylviaerika@hotmail.com</v>
          </cell>
          <cell r="F188" t="str">
            <v>Banco de México</v>
          </cell>
          <cell r="M188" t="str">
            <v>México</v>
          </cell>
          <cell r="O188" t="str">
            <v>Entrega por el Sistema de Solicitudes de Acceso a la Información</v>
          </cell>
          <cell r="P188">
            <v>42559</v>
          </cell>
          <cell r="Q188">
            <v>42587</v>
          </cell>
          <cell r="S188" t="str">
            <v>Información pública</v>
          </cell>
          <cell r="T188" t="str">
            <v>SPEI</v>
          </cell>
          <cell r="V188" t="str">
            <v>La respuesta a su consulta con folio  y CTC-BM-16716-160708 la encontrará en el archivo adjunto</v>
          </cell>
          <cell r="W188">
            <v>35</v>
          </cell>
          <cell r="X188" t="str">
            <v>NO</v>
          </cell>
          <cell r="Y188" t="str">
            <v>Casillas Trejo Elizabeth</v>
          </cell>
          <cell r="Z188" t="str">
            <v>Concluido</v>
          </cell>
          <cell r="AA188">
            <v>42559</v>
          </cell>
          <cell r="AB188">
            <v>42563</v>
          </cell>
        </row>
        <row r="189">
          <cell r="B189" t="str">
            <v>CTC-BM-16717-160709</v>
          </cell>
          <cell r="C189" t="str">
            <v>Necesito consultar un CEP del dia 4 de Mayo de 2016, y en ningún lugar encontré información que mencionara que no se puede consultar después de tantos días.
el banco FAMSA me ha perdido varias transferencias y me indican que si se hicieron las transferencias, pero los beneficiarios jamás las recibieron, y los estados de cuenta lo confirman, y no quieren regresarme el dinero, hasta el momento van como 5 transferencia perdidas, con claves de rastreo, están robándose ese dinero y no me dan información, en mi estado de cuenta aparecen los cargos, pero en el estado de cuenta de los beneficiarios no aparecen los abonos, y necesitamos los CEP</v>
          </cell>
          <cell r="D189" t="str">
            <v>Nestor Campos Tavitas</v>
          </cell>
          <cell r="E189" t="str">
            <v>ferreteria_tavitas@hotmail.com</v>
          </cell>
          <cell r="F189" t="str">
            <v>Banco de México</v>
          </cell>
          <cell r="M189" t="str">
            <v>México</v>
          </cell>
          <cell r="O189" t="str">
            <v>Entrega por el Sistema de Solicitudes de Acceso a la Información</v>
          </cell>
          <cell r="P189">
            <v>42560</v>
          </cell>
          <cell r="Q189">
            <v>42587</v>
          </cell>
          <cell r="S189" t="str">
            <v>Información pública</v>
          </cell>
          <cell r="T189" t="str">
            <v>Sistemas electrónicos de pago</v>
          </cell>
          <cell r="V189" t="str">
            <v>Se anexa respuesta</v>
          </cell>
          <cell r="W189">
            <v>50</v>
          </cell>
          <cell r="X189" t="str">
            <v>NO</v>
          </cell>
          <cell r="Y189" t="str">
            <v>Muñoz Nando Rubén</v>
          </cell>
          <cell r="Z189" t="str">
            <v>Concluido</v>
          </cell>
          <cell r="AA189">
            <v>42560</v>
          </cell>
          <cell r="AB189">
            <v>42562</v>
          </cell>
        </row>
        <row r="190">
          <cell r="B190">
            <v>6110000009116</v>
          </cell>
          <cell r="C190" t="str">
            <v>Solicitud adjunta
--------------------------------------------------------------
Texto de la solicitud adjunta:
Solicito el número de vehículos en la flotilla vehicular propia o arrendada durante 2015, especificando la marca (ejemplo: Nissan), tipo/línea (ejemplo: Tsuru), y modelo (ejemplo: 2015) de cada uno. En caso de vehículos arrendados, especificar el monto  (mínimo y máximo, en su caso) del contrato de arrendamiento.</v>
          </cell>
          <cell r="D190" t="str">
            <v>DIEGO AGUIRRE</v>
          </cell>
          <cell r="E190" t="str">
            <v>TransparenciaBM@outlook.com</v>
          </cell>
          <cell r="F190" t="str">
            <v>Banco de México</v>
          </cell>
          <cell r="H190" t="str">
            <v>FLAMENCOS</v>
          </cell>
          <cell r="I190" t="str">
            <v>San José Insurgentes</v>
          </cell>
          <cell r="J190" t="str">
            <v>BENITO JUAREZ</v>
          </cell>
          <cell r="K190" t="str">
            <v>Distrito Federal</v>
          </cell>
          <cell r="L190">
            <v>3900</v>
          </cell>
          <cell r="M190" t="str">
            <v>México</v>
          </cell>
          <cell r="N190" t="str">
            <v xml:space="preserve">Correo electrónico: diegoaguirre365@outlook.com </v>
          </cell>
          <cell r="O190" t="str">
            <v>Correo electrónico</v>
          </cell>
          <cell r="P190">
            <v>42562</v>
          </cell>
          <cell r="Q190">
            <v>42591</v>
          </cell>
          <cell r="S190" t="str">
            <v>Información pública</v>
          </cell>
          <cell r="T190" t="str">
            <v>Autotransportes</v>
          </cell>
          <cell r="V190" t="str">
            <v>Se anexa respuesta</v>
          </cell>
          <cell r="W190">
            <v>120</v>
          </cell>
          <cell r="X190" t="str">
            <v>NO</v>
          </cell>
          <cell r="Y190" t="str">
            <v>Muñoz Nando Rubén</v>
          </cell>
          <cell r="Z190" t="str">
            <v>Concluido</v>
          </cell>
          <cell r="AA190">
            <v>42562</v>
          </cell>
          <cell r="AB190">
            <v>42571</v>
          </cell>
        </row>
        <row r="191">
          <cell r="B191">
            <v>6110000009216</v>
          </cell>
          <cell r="C191" t="str">
            <v xml:space="preserve">CON FUNDAMENTO EN EL ART. 22 DE LA LEY DEL MERCADO DE VALORES VIGENTE EN EL MOMENTO DE LA SUSPENSIÓN,  LA  CNV DEBIÓ OIR LA OPINIÓN DEL BANCO DE MÉXICO,  PARA ORDENAR  LA SUSPENSIÓN DE LAS OPERACIONES EN BOLSA DE BURSAMEX, CASA DE BOLSA, QUE INFRINJIESEN  LAS DISPOSICIONES,  DESEO CONOCER TAL DOCUMENTO.,  ASÍ COMO CUALQUIER OTRO QUE TENGAN SOBRE GRUPO FINANCIERO DEL SURESTE, S.A. DE C.V. O BURSAMEX, CASA DE BOLSA.
</v>
          </cell>
          <cell r="D191" t="str">
            <v>ADRIANA RUIZ DE TERESA</v>
          </cell>
          <cell r="E191" t="str">
            <v>TransparenciaBM@outlook.com</v>
          </cell>
          <cell r="F191" t="str">
            <v>Banco de México</v>
          </cell>
          <cell r="H191" t="str">
            <v>LOMA DE VISTA HERMOSA</v>
          </cell>
          <cell r="I191" t="str">
            <v>Lomas de Vista Hermosa</v>
          </cell>
          <cell r="J191" t="str">
            <v>CUAJIMALPA DE MORELOS</v>
          </cell>
          <cell r="K191" t="str">
            <v>Distrito Federal</v>
          </cell>
          <cell r="L191">
            <v>5100</v>
          </cell>
          <cell r="M191" t="str">
            <v>México</v>
          </cell>
          <cell r="N191" t="str">
            <v xml:space="preserve">Correo electrónico: aruizdeter@prodigy.net.mx </v>
          </cell>
          <cell r="O191" t="str">
            <v>Correo electrónico</v>
          </cell>
          <cell r="P191">
            <v>42562</v>
          </cell>
          <cell r="Q191">
            <v>42591</v>
          </cell>
          <cell r="S191" t="str">
            <v>Información pública</v>
          </cell>
          <cell r="T191" t="str">
            <v>Control de legalidad</v>
          </cell>
          <cell r="V191" t="str">
            <v>La respuesta a su solicitud con folio 6110000009216 la encontrará en el archivo adjunto</v>
          </cell>
          <cell r="W191">
            <v>45</v>
          </cell>
          <cell r="X191" t="str">
            <v>NO</v>
          </cell>
          <cell r="Y191" t="str">
            <v>Casillas Trejo Elizabeth</v>
          </cell>
          <cell r="Z191" t="str">
            <v>Concluido</v>
          </cell>
          <cell r="AA191">
            <v>42562</v>
          </cell>
          <cell r="AB191">
            <v>42570</v>
          </cell>
        </row>
        <row r="192">
          <cell r="B192">
            <v>6110000009316</v>
          </cell>
          <cell r="C192" t="str">
            <v xml:space="preserve">¿Existen cuartos de lactancia para las madres trabajadoras en alguna de las oficinas de este sujeto obligado?
</v>
          </cell>
          <cell r="D192" t="str">
            <v>JOSÉ TAPIA</v>
          </cell>
          <cell r="E192" t="str">
            <v>TransparenciaBM@outlook.com</v>
          </cell>
          <cell r="F192" t="str">
            <v>Banco de México</v>
          </cell>
          <cell r="H192" t="str">
            <v>BATALLA DE COLIMA</v>
          </cell>
          <cell r="I192" t="str">
            <v>álvaro Obregón</v>
          </cell>
          <cell r="J192" t="str">
            <v>IZTAPALAPA</v>
          </cell>
          <cell r="K192" t="str">
            <v>Distrito Federal</v>
          </cell>
          <cell r="L192">
            <v>9230</v>
          </cell>
          <cell r="M192" t="str">
            <v>México</v>
          </cell>
          <cell r="N192" t="str">
            <v xml:space="preserve">Correo electrónico: josetapia247@outlook.com 
</v>
          </cell>
          <cell r="O192" t="str">
            <v>Correo electrónico</v>
          </cell>
          <cell r="P192">
            <v>42562</v>
          </cell>
          <cell r="Q192">
            <v>42591</v>
          </cell>
          <cell r="S192" t="str">
            <v>Información pública</v>
          </cell>
          <cell r="T192" t="str">
            <v>Servicio médico</v>
          </cell>
          <cell r="V192" t="str">
            <v>La respuesta a su solicitud 6110000009316 la encontrará en el archivo adjunto.</v>
          </cell>
          <cell r="W192">
            <v>15</v>
          </cell>
          <cell r="X192" t="str">
            <v>NO</v>
          </cell>
          <cell r="Y192" t="str">
            <v>Casillas Trejo Elizabeth</v>
          </cell>
          <cell r="Z192" t="str">
            <v>Concluido</v>
          </cell>
          <cell r="AA192">
            <v>42562</v>
          </cell>
          <cell r="AB192">
            <v>42566</v>
          </cell>
        </row>
        <row r="193">
          <cell r="B193">
            <v>6110000009416</v>
          </cell>
          <cell r="C193" t="str">
            <v xml:space="preserve">Monto del presupuesto destinado a vales de despensa, apoyos para compra de canasta básica o concepto equivalente, para el personal de la institución
</v>
          </cell>
          <cell r="D193" t="str">
            <v>DIEGO AGUIRRE</v>
          </cell>
          <cell r="E193" t="str">
            <v>TransparenciaBM@outlook.com</v>
          </cell>
          <cell r="F193" t="str">
            <v>Banco de México</v>
          </cell>
          <cell r="H193" t="str">
            <v>FLAMENCOS</v>
          </cell>
          <cell r="I193" t="str">
            <v>San José Insurgentes</v>
          </cell>
          <cell r="J193" t="str">
            <v>BENITO JUAREZ</v>
          </cell>
          <cell r="K193" t="str">
            <v>Distrito Federal</v>
          </cell>
          <cell r="L193">
            <v>3900</v>
          </cell>
          <cell r="M193" t="str">
            <v>México</v>
          </cell>
          <cell r="N193" t="str">
            <v xml:space="preserve">Correo electrónico: diegoaguirre365@outlook.com 
</v>
          </cell>
          <cell r="O193" t="str">
            <v>Correo electrónico</v>
          </cell>
          <cell r="P193">
            <v>42562</v>
          </cell>
          <cell r="Q193">
            <v>42591</v>
          </cell>
          <cell r="S193" t="str">
            <v>Información pública</v>
          </cell>
          <cell r="T193" t="str">
            <v>Presupuesto público</v>
          </cell>
          <cell r="V193" t="str">
            <v>Se anexa respuesta</v>
          </cell>
          <cell r="W193">
            <v>60</v>
          </cell>
          <cell r="X193" t="str">
            <v>NO</v>
          </cell>
          <cell r="Y193" t="str">
            <v>Muñoz Nando Rubén</v>
          </cell>
          <cell r="Z193" t="str">
            <v>Concluido</v>
          </cell>
          <cell r="AA193">
            <v>42562</v>
          </cell>
          <cell r="AB193">
            <v>42571</v>
          </cell>
        </row>
        <row r="194">
          <cell r="B194">
            <v>6110000009516</v>
          </cell>
          <cell r="C194" t="str">
            <v xml:space="preserve">Solicito: a. La normatividad sobre participación ciudadana que les es aplicable. b. La lista de los mecanismos de participación ciudadana previstos en la normatividad (inciso a) que están en funcionamiento en este sujeto obligado. c. Evidencia del funcionamiento de los mecanismos de participación ciudadana referidos en el inciso b. Si los mecanismos consisten en asambleas, consejos o comités, la versión pública de las listas de asistencia y minutas de las tres últimas sesiones que hayan tenido lugar en 2015 y 2016 de cada mecanismo en funcionamiento. Si se trata de participación ciudadana vía correo o algún medio electrónico, entonces se solicita cualquier evidencia sobre su seguimiento durante 2015. d. Cualquier documento que evidencie el seguimiento a los acuerdos, opiniones o decisiones que hayan resultado de los mecanismos de participación ciudadana en funcionamiento. e. La lista de los mecanismos de participación ciudadana informales (es decir, que no están previstos en la normatividad) que están en funcionamiento.
</v>
          </cell>
          <cell r="D194" t="str">
            <v>DIEGO AGUIRRE</v>
          </cell>
          <cell r="E194" t="str">
            <v>TransparenciaBM@outlook.com</v>
          </cell>
          <cell r="F194" t="str">
            <v>Banco de México</v>
          </cell>
          <cell r="H194" t="str">
            <v>FLAMENCOS</v>
          </cell>
          <cell r="I194" t="str">
            <v>San José Insurgentes</v>
          </cell>
          <cell r="J194" t="str">
            <v>BENITO JUAREZ</v>
          </cell>
          <cell r="K194" t="str">
            <v>Distrito Federal</v>
          </cell>
          <cell r="L194">
            <v>3900</v>
          </cell>
          <cell r="M194" t="str">
            <v>México</v>
          </cell>
          <cell r="N194" t="str">
            <v>Correo electrónico: diegoaguirre365@outlook.com</v>
          </cell>
          <cell r="O194" t="str">
            <v>Correo electrónico</v>
          </cell>
          <cell r="P194">
            <v>42562</v>
          </cell>
          <cell r="Q194">
            <v>42591</v>
          </cell>
          <cell r="S194" t="str">
            <v>Información no competencia de UA</v>
          </cell>
          <cell r="T194" t="str">
            <v>Acceso a la información</v>
          </cell>
          <cell r="V194" t="str">
            <v>La respuesta a su solicitud folio 6110000009516 la encontrará en el archivo adjunto.</v>
          </cell>
          <cell r="W194">
            <v>40</v>
          </cell>
          <cell r="X194" t="str">
            <v>NO</v>
          </cell>
          <cell r="Y194" t="str">
            <v>Casillas Trejo Elizabeth</v>
          </cell>
          <cell r="Z194" t="str">
            <v>Concluido</v>
          </cell>
          <cell r="AA194">
            <v>42562</v>
          </cell>
          <cell r="AB194">
            <v>42565</v>
          </cell>
        </row>
        <row r="195">
          <cell r="B195" t="str">
            <v>CTC-BM-16721-160711</v>
          </cell>
          <cell r="C195" t="str">
            <v>Por medio de la presente deseo solicitar informacion acerca de las tasas de interes en tarjetas de credito durante los años 2005 y 2007. Dedicados a la administracion de justicia, de manera reiterada es necesario estar checando en su paguina las tasas de interes para tarjetas de credito,pero al ingresar el dia de hoy,pude advertir que solo existe del año 2009 a la fecha, al comunicarme via telefonica, me hacen del cononimiento que debe hacerse por medio de solictud y el tiempo en que dan respuesta, sin embargo creo que es de suma importancia que ustedes puedan advertir que no es posible esperar a los 20 dias en que dan respuesta, entonces creo que seria importante que en su paguina se pudieran consultar mas periodos de los años pasados.</v>
          </cell>
          <cell r="D195" t="str">
            <v>KARINA GABRIELA DIAZ ALVAREZ</v>
          </cell>
          <cell r="E195" t="str">
            <v>karinagda@yahoo.com.mx</v>
          </cell>
          <cell r="F195" t="str">
            <v>Banco de México</v>
          </cell>
          <cell r="O195" t="str">
            <v>Entrega por el Sistema de Solicitudes de Acceso a la Información</v>
          </cell>
          <cell r="P195">
            <v>42562</v>
          </cell>
          <cell r="Q195">
            <v>42590</v>
          </cell>
          <cell r="S195" t="str">
            <v>Información pública</v>
          </cell>
          <cell r="T195" t="str">
            <v>Tasas de interés</v>
          </cell>
          <cell r="V195" t="str">
            <v>Se anexa respuesta</v>
          </cell>
          <cell r="W195">
            <v>50</v>
          </cell>
          <cell r="X195" t="str">
            <v>NO</v>
          </cell>
          <cell r="Y195" t="str">
            <v>Muñoz Nando Rubén</v>
          </cell>
          <cell r="Z195" t="str">
            <v>Concluido</v>
          </cell>
          <cell r="AA195">
            <v>42562</v>
          </cell>
          <cell r="AB195">
            <v>42566</v>
          </cell>
        </row>
        <row r="196">
          <cell r="B196" t="str">
            <v>CTC-BM-16724-160711</v>
          </cell>
          <cell r="C196" t="str">
            <v>Estoy siendo víctima de fraude por parte de Banamex y requiero la normatividad aplicable a las transferencias de fondos de instituciones bancaria de México a bancos en el extranjero, con el objeto de analizar alternativas legales para proteger mis derechos como usuaria de servicios financieros.
El 27 de junio acudí a Banamex, Sucursal Florida, para realizar una transferencia de mi cuenta Banamex a otra cuenta de la que soy titular en Inglaterra con el banco Barclays por un monto de $150,299.84. 
Después de casi dos semanas de llamadas diarias (me encuentro en Inglaterra) e intercambio de correos electrónicos, Banamex me devolvió $142,801.87.
Aunque Barclays declinó la operación el mismo día en que se intentó por causas atribuibles a Banamex, Banamex retuvo ilegalmente $7,497.97 aduciendo pérdidas por tipo de cambio cuando en realidad ninguna transferencia se llevó a cabo: se intentó y declinó el mismo día.
i la operación fue declinada el mismo día en que fue intentada, Banamex debió devolver la cantidad total de forma inmediata.
Sostener lo contrario dejaría en estado de indefensión a cualquier usuario que quiera transferir dinero al extranjero pues los bancos podrían realizar transacciones defectuosas intencionalmente y devolver las cantidades en la fecha en que les favorezca el tipo de cambio, aun cuando ninguna operación haya sido realizada.
Condusef sólo ha obstaculizado el procedimiento.
Gracias 
Lucia Guijarro</v>
          </cell>
          <cell r="D196" t="str">
            <v>Lucia Guijarro</v>
          </cell>
          <cell r="E196" t="str">
            <v>lucia_guijarro@hotmail.com</v>
          </cell>
          <cell r="F196" t="str">
            <v>Banco de México</v>
          </cell>
          <cell r="O196" t="str">
            <v>Entrega por el Sistema de Solicitudes de Acceso a la Información</v>
          </cell>
          <cell r="P196">
            <v>42562</v>
          </cell>
          <cell r="Q196">
            <v>42590</v>
          </cell>
          <cell r="S196" t="str">
            <v>Información pública</v>
          </cell>
          <cell r="T196" t="str">
            <v>Control de legalidad</v>
          </cell>
          <cell r="V196" t="str">
            <v>La respuesta a su consulta CTC-BM-16724-160711 la encontrará en el archivo adjunto.</v>
          </cell>
          <cell r="W196">
            <v>45</v>
          </cell>
          <cell r="X196" t="str">
            <v>NO</v>
          </cell>
          <cell r="Y196" t="str">
            <v>Casillas Trejo Elizabeth</v>
          </cell>
          <cell r="Z196" t="str">
            <v>Concluido</v>
          </cell>
          <cell r="AA196">
            <v>42562</v>
          </cell>
          <cell r="AB196">
            <v>42566</v>
          </cell>
        </row>
        <row r="197">
          <cell r="B197">
            <v>6110000009616</v>
          </cell>
          <cell r="C197" t="str">
            <v>Solicito  se me informe Tasa máxima porcentual de intereses moratorios que puede cobrar las instituciones financieras y/o bancos en créditos hipotecarios para personas físicas para fines de vivienda</v>
          </cell>
          <cell r="D197" t="str">
            <v>LUIS ENRIQUE ESTRADA VILLALOBOS</v>
          </cell>
          <cell r="E197" t="str">
            <v>TransparenciaBM@outlook.com</v>
          </cell>
          <cell r="F197" t="str">
            <v>Banco de México</v>
          </cell>
          <cell r="H197" t="str">
            <v>PASEO DE LA ASUNCIÓN SUR</v>
          </cell>
          <cell r="I197" t="str">
            <v>Jardines de Aguascalientes</v>
          </cell>
          <cell r="J197" t="str">
            <v>AGUASCALIENTES</v>
          </cell>
          <cell r="K197" t="str">
            <v>Aguascalientes</v>
          </cell>
          <cell r="L197">
            <v>20270</v>
          </cell>
          <cell r="M197" t="str">
            <v>México</v>
          </cell>
          <cell r="N197" t="str">
            <v xml:space="preserve">Correo electrónico: enriquestrada@gmail.com </v>
          </cell>
          <cell r="O197" t="str">
            <v>Correo electrónico</v>
          </cell>
          <cell r="P197">
            <v>42562</v>
          </cell>
          <cell r="Q197">
            <v>42591</v>
          </cell>
          <cell r="S197" t="str">
            <v>Información pública</v>
          </cell>
          <cell r="T197" t="str">
            <v>Control de legalidad</v>
          </cell>
          <cell r="V197" t="str">
            <v>Se anexa respuesta</v>
          </cell>
          <cell r="W197">
            <v>80</v>
          </cell>
          <cell r="X197" t="str">
            <v>NO</v>
          </cell>
          <cell r="Y197" t="str">
            <v>Muñoz Nando Rubén</v>
          </cell>
          <cell r="Z197" t="str">
            <v>Concluido</v>
          </cell>
          <cell r="AA197">
            <v>42562</v>
          </cell>
          <cell r="AB197">
            <v>42566</v>
          </cell>
        </row>
        <row r="198">
          <cell r="B198">
            <v>6110000009716</v>
          </cell>
          <cell r="C198" t="str">
            <v xml:space="preserve">Solicito se me proporcione toda la información relacionada con  el crédito otorgado por BANCO NACIONAL DE MÉXICO S.A. integrante del grupo financiero BANAMEXACCIVAL S.A.DE C.V. (hoy BANAMEX, S.A. I.B.M. GRUPO FINANCIERO BANAMEX ) en favor de INMOBILIARIA HOTELERA DE CAMPECHE S.A. de C.V. mediante escrituras públicas números  282 y 283 de fecha 11 de octubre de 1993 y escritura número 63 de fecha 14 de marzo de 1994 todas ellas pasadas ante la fe del licenciado Javier Castro Buenfil en ese entonces Notario Público número 30 del Primer Distrito Judicial del estado de Campeche, en particular,  es de mi interés saber si dicho crédito fue adquirido por el Gobierno Federal a través del Fondo Bancario de Protección al Ahorro (FOBAPROA), y si es el caso, requiero saber cuál es su situación actual, es decir si el crédito ya fue pagado, ¿en qué fecha? y ¿bajo qué condiciones?, del mismo modo requeriría conocer el estado de las hipotecas mediante las cuales fue garantizado el pago de dicho crédito.
</v>
          </cell>
          <cell r="D198" t="str">
            <v>PERLA MARGARITA MONTEALEGRE BAUTISTA</v>
          </cell>
          <cell r="E198" t="str">
            <v>TransparenciaBM@outlook.com</v>
          </cell>
          <cell r="F198" t="str">
            <v>Banco de México</v>
          </cell>
          <cell r="H198" t="str">
            <v>AGUSTIN M CHAVEZ</v>
          </cell>
          <cell r="I198" t="str">
            <v>Santa Fe Centro Ciudad</v>
          </cell>
          <cell r="J198" t="str">
            <v>ALVARO OBREGON</v>
          </cell>
          <cell r="K198" t="str">
            <v>Distrito Federal</v>
          </cell>
          <cell r="L198">
            <v>1376</v>
          </cell>
          <cell r="M198" t="str">
            <v>México</v>
          </cell>
          <cell r="N198" t="str">
            <v xml:space="preserve">Correo electrónico: perlamontealegre@gmail.com
--------------------- 
Datos adicionales:
-escrituras públicas números  282 y 283 de fecha 11 de octubre de 1993 y escritura número 63 de fecha 14 de marzo de 1994 todas ellas pasadas ante la fe del licenciado Javier Castro Buenfil en ese entonces Notario Público número 30 del Primer Distrito Judicial del estado de Campeche - deudor INMOBILIARIA HOTELERA DE CAMPECHE S.A. de C.V. -CREDITOS ADQUIRIDOS POR EL FOBAPROA 
</v>
          </cell>
          <cell r="O198" t="str">
            <v>Correo electrónico</v>
          </cell>
          <cell r="P198">
            <v>42562</v>
          </cell>
          <cell r="Q198">
            <v>42591</v>
          </cell>
          <cell r="S198" t="str">
            <v>Información no competencia del BM</v>
          </cell>
          <cell r="T198" t="str">
            <v>Acceso a la información</v>
          </cell>
          <cell r="V198" t="str">
            <v>se anexa respuesta</v>
          </cell>
          <cell r="W198">
            <v>50</v>
          </cell>
          <cell r="X198" t="str">
            <v>NO</v>
          </cell>
          <cell r="Y198" t="str">
            <v>Muñoz Nando Rubén</v>
          </cell>
          <cell r="Z198" t="str">
            <v>Concluido</v>
          </cell>
          <cell r="AA198">
            <v>42562</v>
          </cell>
          <cell r="AB198">
            <v>42565</v>
          </cell>
        </row>
        <row r="199">
          <cell r="B199" t="str">
            <v>CTC-BM-16728</v>
          </cell>
          <cell r="C199" t="str">
            <v>Saludos. Me gustaría recibir información a cerca de la moneda virtual llamada Bitcoin y del las conversiones de Bitcoin a pesos, tengo entendido que empresas como Bitso realizan dichas conversiones por medio del Banco de México, pero no me ha quedado muy claro por lo que me gustaría confirmar esta información. De antemano Muchísimas gracias</v>
          </cell>
          <cell r="D199" t="str">
            <v>Ernest</v>
          </cell>
          <cell r="E199" t="str">
            <v>ernestcall_dd@hotmail.com</v>
          </cell>
          <cell r="F199" t="str">
            <v>Banco de México</v>
          </cell>
          <cell r="O199" t="str">
            <v>Entrega por el Sistema de Solicitudes de Acceso a la Información</v>
          </cell>
          <cell r="P199">
            <v>42562</v>
          </cell>
          <cell r="Q199">
            <v>42590</v>
          </cell>
          <cell r="S199" t="str">
            <v>Información pública</v>
          </cell>
          <cell r="T199" t="str">
            <v>Control de legalidad</v>
          </cell>
          <cell r="V199" t="str">
            <v>Se anexa respuesta</v>
          </cell>
          <cell r="W199">
            <v>120</v>
          </cell>
          <cell r="X199" t="str">
            <v>NO</v>
          </cell>
          <cell r="Y199" t="str">
            <v>Muñoz Nando Rubén</v>
          </cell>
          <cell r="Z199" t="str">
            <v>Concluido</v>
          </cell>
          <cell r="AA199">
            <v>42562</v>
          </cell>
          <cell r="AB199">
            <v>42565</v>
          </cell>
        </row>
        <row r="200">
          <cell r="B200" t="str">
            <v>CTC-BM-16729</v>
          </cell>
          <cell r="C200" t="str">
            <v>Interesado en comprar Cetes. Quiero saber donde comprar sin necesidad de invertir una suma alta e ir comprando mensualmente</v>
          </cell>
          <cell r="D200" t="str">
            <v>Enrique nunez</v>
          </cell>
          <cell r="E200" t="str">
            <v>nunezsma@gmail.com</v>
          </cell>
          <cell r="F200" t="str">
            <v>Banco de México</v>
          </cell>
          <cell r="M200" t="str">
            <v>México</v>
          </cell>
          <cell r="O200" t="str">
            <v>Entrega por el Sistema de Solicitudes de Acceso a la Información</v>
          </cell>
          <cell r="P200">
            <v>42562</v>
          </cell>
          <cell r="Q200">
            <v>42590</v>
          </cell>
          <cell r="S200" t="str">
            <v>Información pública</v>
          </cell>
          <cell r="T200" t="str">
            <v>Acceso a la información</v>
          </cell>
          <cell r="V200" t="str">
            <v>Se anexa respuesta</v>
          </cell>
          <cell r="W200">
            <v>50</v>
          </cell>
          <cell r="X200" t="str">
            <v>NO</v>
          </cell>
          <cell r="Y200" t="str">
            <v>Muñoz Nando Rubén</v>
          </cell>
          <cell r="Z200" t="str">
            <v>Concluido</v>
          </cell>
          <cell r="AA200">
            <v>42562</v>
          </cell>
          <cell r="AB200">
            <v>42564</v>
          </cell>
        </row>
        <row r="201">
          <cell r="B201" t="str">
            <v>CTC-BM-16731</v>
          </cell>
          <cell r="C201" t="str">
            <v>Envie una consulta desde el viernes pero no he obtenido respuesta, espero sus comentarios ya que en verdad es urgente esta consulta. Lo unico que necesito saber es si BANXICO puede ayudarme en hacer una consulta de transferencias electronicas que se realizaron hace mas de 45 dias. Quedo atenta a sus comentarios. De antemano gracias</v>
          </cell>
          <cell r="D201" t="str">
            <v>Sylvia Erika Montaño Quintana</v>
          </cell>
          <cell r="E201" t="str">
            <v>sylviaerika@hotmail.com</v>
          </cell>
          <cell r="F201" t="str">
            <v>Banco de México</v>
          </cell>
          <cell r="M201" t="str">
            <v>México</v>
          </cell>
          <cell r="O201" t="str">
            <v>Entrega por el Sistema de Solicitudes de Acceso a la Información</v>
          </cell>
          <cell r="P201">
            <v>42563</v>
          </cell>
          <cell r="Q201">
            <v>42591</v>
          </cell>
          <cell r="S201" t="str">
            <v>Información pública</v>
          </cell>
          <cell r="T201" t="str">
            <v>SPEI</v>
          </cell>
          <cell r="V201" t="str">
            <v>La respuesta a su consulta folio CTC-BM-16731 la encontrará en el archivo adjunto.</v>
          </cell>
          <cell r="W201">
            <v>5</v>
          </cell>
          <cell r="X201" t="str">
            <v>NO</v>
          </cell>
          <cell r="Y201" t="str">
            <v>Casillas Trejo Elizabeth</v>
          </cell>
          <cell r="Z201" t="str">
            <v>Concluido</v>
          </cell>
          <cell r="AA201">
            <v>42563</v>
          </cell>
          <cell r="AB201">
            <v>42563</v>
          </cell>
        </row>
        <row r="202">
          <cell r="B202" t="str">
            <v>CTC-BM-16733</v>
          </cell>
          <cell r="C202" t="str">
            <v>Buen día, escribo para solicitar información respecto a quien es el órgano encargado de regular el precio del dolar en los negocios y comercios en la frontera con estados unidos o si son libres de darle el precio que ellos consideran correcto, ejemplo: en un restaurante te toman el dolar en 16.00 pesos por dolar, cuando el tipo de cambio interbancario esta a 18.45 pesos por dolar, o, si pagas con monedas americanas, ejemplo: una moneda de 25c americanos te la toman a 3.00 pesos, o sea que un dolar en en monedas de 25c equivale a solo 12.00 pesos.
Mi pregunta es si hacer esto es legal o si existe un órgano encargado de regularlo. 
Agradezco de antemano la atención brindada a mi solicitud.</v>
          </cell>
          <cell r="D202" t="str">
            <v>Aiza</v>
          </cell>
          <cell r="E202" t="str">
            <v>aiza.montemayor@gmail.com</v>
          </cell>
          <cell r="F202" t="str">
            <v>Banco de México</v>
          </cell>
          <cell r="M202" t="str">
            <v>México</v>
          </cell>
          <cell r="O202" t="str">
            <v>Entrega por el Sistema de Solicitudes de Acceso a la Información</v>
          </cell>
          <cell r="P202">
            <v>42563</v>
          </cell>
          <cell r="Q202">
            <v>42591</v>
          </cell>
          <cell r="S202" t="str">
            <v>Información pública</v>
          </cell>
          <cell r="T202" t="str">
            <v>Control de legalidad</v>
          </cell>
          <cell r="V202" t="str">
            <v>Se adjunta respuesta</v>
          </cell>
          <cell r="W202">
            <v>50</v>
          </cell>
          <cell r="X202" t="str">
            <v>NO</v>
          </cell>
          <cell r="Y202" t="str">
            <v>Muñoz Nando Rubén</v>
          </cell>
          <cell r="Z202" t="str">
            <v>Concluido</v>
          </cell>
          <cell r="AA202">
            <v>42563</v>
          </cell>
          <cell r="AB202">
            <v>42566</v>
          </cell>
        </row>
        <row r="203">
          <cell r="B203" t="str">
            <v>CTC-BM-16734</v>
          </cell>
          <cell r="C203" t="str">
            <v>En los bancos como Banco Azteca, Banamex, Bancomer me han dicho que ya no les surten monedas de plata, solo encuentro en la casa de la moneda y el museo de numismática pero son los que tienen los precios más altos, ¿hay algún otro lugar que tenga mejores precios? o ¿van a surtir pronto en los bancos?</v>
          </cell>
          <cell r="D203" t="str">
            <v>Engelbert hernandez avila</v>
          </cell>
          <cell r="E203" t="str">
            <v>engel1280@gmail.com</v>
          </cell>
          <cell r="F203" t="str">
            <v>Banco de México</v>
          </cell>
          <cell r="M203" t="str">
            <v>México</v>
          </cell>
          <cell r="O203" t="str">
            <v>Entrega por el Sistema de Solicitudes de Acceso a la Información</v>
          </cell>
          <cell r="P203">
            <v>42563</v>
          </cell>
          <cell r="Q203">
            <v>42591</v>
          </cell>
          <cell r="S203" t="str">
            <v>Información pública</v>
          </cell>
          <cell r="T203" t="str">
            <v>Numismática</v>
          </cell>
          <cell r="V203" t="str">
            <v>Se aneva respuesta</v>
          </cell>
          <cell r="W203">
            <v>50</v>
          </cell>
          <cell r="X203" t="str">
            <v>NO</v>
          </cell>
          <cell r="Y203" t="str">
            <v>Muñoz Nando Rubén</v>
          </cell>
          <cell r="Z203" t="str">
            <v>Concluido</v>
          </cell>
          <cell r="AA203">
            <v>42563</v>
          </cell>
          <cell r="AB203">
            <v>42564</v>
          </cell>
        </row>
        <row r="204">
          <cell r="B204" t="str">
            <v>CTC-BM-16735</v>
          </cell>
          <cell r="C204" t="str">
            <v>quiero consultar un pago por servicio realizado a través de la banca electrónica por Internet de Banamex, debido a que el pago fue hecho a través de un dispositivo movil, no me arrojo el comprobante de pago, sin embargo el movimiento se reflejo de inmediato, cuento con la referencia con la que se hizo el pago, el monto el dia la hora y el numero de autoriazcion por el banco, sin embargo no cuento con el banco receptor ya que banamex pone a disponibilidad el concepto como pago de servicio y el local especifico para el pago.</v>
          </cell>
          <cell r="D204" t="str">
            <v>CHRISTIAN</v>
          </cell>
          <cell r="E204" t="str">
            <v>persi_nate@hotmail.com</v>
          </cell>
          <cell r="F204" t="str">
            <v>Banco de México</v>
          </cell>
          <cell r="O204" t="str">
            <v>Entrega por el Sistema de Solicitudes de Acceso a la Información</v>
          </cell>
          <cell r="P204">
            <v>42563</v>
          </cell>
          <cell r="Q204">
            <v>42591</v>
          </cell>
          <cell r="S204" t="str">
            <v>Información pública</v>
          </cell>
          <cell r="T204" t="str">
            <v>Sistemas electrónicos de pago</v>
          </cell>
          <cell r="V204" t="str">
            <v xml:space="preserve">Se anexa respuesta </v>
          </cell>
          <cell r="W204">
            <v>50</v>
          </cell>
          <cell r="X204" t="str">
            <v>NO</v>
          </cell>
          <cell r="Y204" t="str">
            <v>Muñoz Nando Rubén</v>
          </cell>
          <cell r="Z204" t="str">
            <v>Concluido</v>
          </cell>
          <cell r="AA204">
            <v>42563</v>
          </cell>
          <cell r="AB204">
            <v>42563</v>
          </cell>
        </row>
        <row r="205">
          <cell r="B205" t="str">
            <v>CTC-BM-16736</v>
          </cell>
          <cell r="C205" t="str">
            <v>Buenas tardes, requiero que me informen si hay algun servio(web service) donde pueda consultar el tipo de cambio, si existe ¿como puedo tener acceso a este? y ¿Cual es su comportamiento en fin de semana y dias festivos, da el tipo de cambio del dia laboral anterior?
De antemamo gracias.</v>
          </cell>
          <cell r="D205" t="str">
            <v>da</v>
          </cell>
          <cell r="E205" t="str">
            <v>davidacoltzi.externo@gmx.com.mx</v>
          </cell>
          <cell r="F205" t="str">
            <v>Banco de México</v>
          </cell>
          <cell r="M205" t="str">
            <v>México</v>
          </cell>
          <cell r="O205" t="str">
            <v>Entrega por el Sistema de Solicitudes de Acceso a la Información</v>
          </cell>
          <cell r="P205">
            <v>42563</v>
          </cell>
          <cell r="Q205">
            <v>42591</v>
          </cell>
          <cell r="S205" t="str">
            <v>Información pública</v>
          </cell>
          <cell r="T205" t="str">
            <v>Desarrollos internos de software</v>
          </cell>
          <cell r="V205" t="str">
            <v>La respuesta a su consulta CTC-BM-16736 la encontrará en el archivo adjunto.</v>
          </cell>
          <cell r="W205">
            <v>25</v>
          </cell>
          <cell r="X205" t="str">
            <v>NO</v>
          </cell>
          <cell r="Y205" t="str">
            <v>Casillas Trejo Elizabeth</v>
          </cell>
          <cell r="Z205" t="str">
            <v>Concluido</v>
          </cell>
          <cell r="AA205">
            <v>42563</v>
          </cell>
          <cell r="AB205">
            <v>42565</v>
          </cell>
        </row>
        <row r="206">
          <cell r="B206" t="str">
            <v>CTC-BM-16739</v>
          </cell>
          <cell r="C206" t="str">
            <v>CANJE DE BILLETES Y MONEDAS</v>
          </cell>
          <cell r="D206" t="str">
            <v>Ana Karen Andrade</v>
          </cell>
          <cell r="E206" t="str">
            <v>anakaren_andrade00@hotmail.com</v>
          </cell>
          <cell r="F206" t="str">
            <v>Banco de México</v>
          </cell>
          <cell r="M206" t="str">
            <v>México</v>
          </cell>
          <cell r="O206" t="str">
            <v>Entrega por el Sistema de Solicitudes de Acceso a la Información</v>
          </cell>
          <cell r="P206">
            <v>42563</v>
          </cell>
          <cell r="Q206">
            <v>42591</v>
          </cell>
          <cell r="S206" t="str">
            <v>Información pública</v>
          </cell>
          <cell r="T206" t="str">
            <v>Monedas metálicas</v>
          </cell>
          <cell r="V206" t="str">
            <v>Se anexa respuesta</v>
          </cell>
          <cell r="W206">
            <v>50</v>
          </cell>
          <cell r="X206" t="str">
            <v>NO</v>
          </cell>
          <cell r="Y206" t="str">
            <v>Muñoz Nando Rubén</v>
          </cell>
          <cell r="Z206" t="str">
            <v>Concluido</v>
          </cell>
          <cell r="AA206">
            <v>42563</v>
          </cell>
          <cell r="AB206">
            <v>42564</v>
          </cell>
        </row>
        <row r="207">
          <cell r="B207" t="str">
            <v>CTC-BM-16740</v>
          </cell>
          <cell r="C207" t="str">
            <v>hace mas de un mes realice un retiro mediante un bróker llamado plus 500 donde iverti dinero en la bolsa de valores el dia 08/06/2016 realice un retiro una cantidad de 2000 pesos, pasaron 3 semanas y el retiro no quedo concluido fue entonces que solicite información al bróker donde me brindaron un código arn para poder localizar el envio ya que ellos lo realizaron, comenta mi banco que no pueden recibir tranferencias ni depósitos de otros países le brindo el código arn y ellos no tienen conocimiento no manera de localizar mi deposito con sicho código el código ar es el siguiente  74929326160035860001357 solicite al bróker un documento donde yo verifique que realizaron el deposito y me lo brindaron es por eso que solicito ayuda ya que el deposito quedo realizado y mi dinero esta perdido</v>
          </cell>
          <cell r="D207" t="str">
            <v>ramon</v>
          </cell>
          <cell r="E207" t="str">
            <v>ruriarteb9@gmail.com</v>
          </cell>
          <cell r="F207" t="str">
            <v>Banco de México</v>
          </cell>
          <cell r="M207" t="str">
            <v>México</v>
          </cell>
          <cell r="O207" t="str">
            <v>Entrega por el Sistema de Solicitudes de Acceso a la Información</v>
          </cell>
          <cell r="P207">
            <v>42563</v>
          </cell>
          <cell r="Q207">
            <v>42591</v>
          </cell>
          <cell r="S207" t="str">
            <v>Información pública</v>
          </cell>
          <cell r="T207" t="str">
            <v>Control de legalidad</v>
          </cell>
          <cell r="V207" t="str">
            <v>Se anexa respuesta</v>
          </cell>
          <cell r="W207">
            <v>55</v>
          </cell>
          <cell r="X207" t="str">
            <v>NO</v>
          </cell>
          <cell r="Y207" t="str">
            <v>Muñoz Nando Rubén</v>
          </cell>
          <cell r="Z207" t="str">
            <v>Concluido</v>
          </cell>
          <cell r="AA207">
            <v>42563</v>
          </cell>
          <cell r="AB207">
            <v>42569</v>
          </cell>
        </row>
        <row r="208">
          <cell r="B208" t="str">
            <v>CTC-BM-16742</v>
          </cell>
          <cell r="C208" t="str">
            <v>Buen día mi nombre es Porfirio Tepetla Xochicale, RFC: TEXP730501SD4, CURP: TEXP730501HTLPCR03
El motivo del presente es solicitar de su apoyo a fin de aclarar la siguiente duda: trabajo en institución pública en la ciudad de Puebla y tiene dos años que mis aportaciones por concepto de: Ahorro para el retiro, no se ven reflejadas en mi afore (XXI-Banorte).
Mi institución argumenta que si hace las aportaciones, inclusive me ha mostrado los comprobantes, que el recurso primero pasa a una cuenta concentradora de BANXICO, para después ser dispersado a mi respectiva afore y de acuerdo a mi CURP pero la realidad es que esas aportaciones no se ven reflejadas.
Ya acudí a mi afore y no pueden rastrear nada, me canalizaron a la CONSAR para descartar que exista otra cuenta de afore pero para la CONSAR solo estoy en una institución que es afore (XXI-Banorte).
Quisiera saber si efectivamente BANXICO tiene mis recursos y, tal vez, no puedan dispersarlos por algún error en mi CURP, o estén en una cuenta directamente con ustedes.
Agradezco su atención, y quedo al pendiente.</v>
          </cell>
          <cell r="D208" t="str">
            <v>Porfirio Tepetla Xochicale</v>
          </cell>
          <cell r="E208" t="str">
            <v>porfiriotx@live.com</v>
          </cell>
          <cell r="F208" t="str">
            <v>Banco de México</v>
          </cell>
          <cell r="O208" t="str">
            <v>Entrega por el Sistema de Solicitudes de Acceso a la Información</v>
          </cell>
          <cell r="P208">
            <v>42564</v>
          </cell>
          <cell r="Q208">
            <v>42592</v>
          </cell>
          <cell r="S208" t="str">
            <v>Información pública</v>
          </cell>
          <cell r="T208" t="str">
            <v>Control de legalidad</v>
          </cell>
          <cell r="V208" t="str">
            <v>La respuesta a su consulta con folio CTC-BM-16742 la encontrará en el archivo adjunto.</v>
          </cell>
          <cell r="W208">
            <v>50</v>
          </cell>
          <cell r="X208" t="str">
            <v>NO</v>
          </cell>
          <cell r="Y208" t="str">
            <v>Casillas Trejo Elizabeth</v>
          </cell>
          <cell r="Z208" t="str">
            <v>Concluido</v>
          </cell>
          <cell r="AA208">
            <v>42564</v>
          </cell>
          <cell r="AB208">
            <v>42571</v>
          </cell>
        </row>
        <row r="209">
          <cell r="B209" t="str">
            <v>CTC-BM-16745</v>
          </cell>
          <cell r="C209" t="str">
            <v>A quien corresponda
Banco de México
Con el objetivo de mantener una relación de fortalecimiento institucional bilateral y contemplando que Banco de México tiene como visión el ser una institución de excelencia, hago de su conocimiento una serie de errores en una de sus fuentes de información pública (utilizada por la institución a la que pertenezco para la medición de exposición al riesgo); siendo específico se trata de errores en su BASE DE DATOS HISTORICA DE COMPRA-VENTA DE TÍTULOS DE DEUDA EN MONEDA NACIONAL Y EN UDIS que actualmente puede ser consultada en el link 
http://www.banxico.org.mx/portal_disf/wwwProyectoInternetOperaciones_cvt.jsp .
Algunos de los errores más relevantes se encuentran en lo que se reporta como plazo por vencer de la emisión en distintas series de Bonos de Desarrollo del Gobierno Federal (BONDES D) para operaciones tanto de compra como de venta, ya que este error es consistente por lo menos desde 2013 teniendo un total de 63 de estos errores detectados hasta el momento, listo algunos ellos.
GUBERNAMENTAL COMPRA 15/10/2013 LDGOBFED181011
GUBERNAMENTAL COMPRA 20/08/2013 LDGOBFED180816
GUBERNAMENTAL COMPRA 10/06/2014 LDGOBFED190606
GUBERNAMENTAL VENTA 10/06/2014 LDGOBFED190606
GUBERNAMENTAL COMPRA 12/05/2015 LDGOBFED150910
GUBERNAMENTAL COMPRA 12/05/2015 LDGOBFED160107
GUBERNAMENTAL COMPRA 12/05/2015 LDGOBFED160901
GUBERNAMENTAL COMPRA 12/05/2015 LDGOBFED161027
GUBERNAMENTAL COMPRA 12/05/2015 LDGOBFED170223
GUBERNAMENTAL COMPRA 12/05/2015 LDGOBFED180215
GUBERNAMENTAL COMPRA 12/05/2015 LDGOBFED180419
GUBERNAMENTAL COMPRA 12/05/2015 LDGOBFED191226
GUBERNAMENTAL COMPRA 12/05/2015 LDGOBFED200130
También se han encontrado algunas operaciones que destacan del comportamiento general del mercado, información que se considera podrían ser consecuencia de errores de captura.
Agradezco su respuesta y de ser posible la va</v>
          </cell>
          <cell r="D209" t="str">
            <v>Humberto Alonso Torres Hérnandez</v>
          </cell>
          <cell r="E209" t="str">
            <v>htorresh@intercam.com.mx</v>
          </cell>
          <cell r="F209" t="str">
            <v>Banco de México</v>
          </cell>
          <cell r="M209" t="str">
            <v>México</v>
          </cell>
          <cell r="O209" t="str">
            <v>Entrega por el Sistema de Solicitudes de Acceso a la Información</v>
          </cell>
          <cell r="P209">
            <v>42564</v>
          </cell>
          <cell r="Q209">
            <v>42592</v>
          </cell>
          <cell r="S209" t="str">
            <v>Información pública</v>
          </cell>
          <cell r="T209" t="str">
            <v>Precios de títulos</v>
          </cell>
          <cell r="V209" t="str">
            <v>La respuesta a su consulta CTC-BM-16745 la encontrará en el archivo adjunto.</v>
          </cell>
          <cell r="W209">
            <v>45</v>
          </cell>
          <cell r="X209" t="str">
            <v>NO</v>
          </cell>
          <cell r="Y209" t="str">
            <v>Casillas Trejo Elizabeth</v>
          </cell>
          <cell r="Z209" t="str">
            <v>Concluido</v>
          </cell>
          <cell r="AA209">
            <v>42564</v>
          </cell>
          <cell r="AB209">
            <v>42571</v>
          </cell>
        </row>
        <row r="210">
          <cell r="B210" t="str">
            <v>CTC-BM-16748</v>
          </cell>
          <cell r="C210" t="str">
            <v>Requerimos de su apoyo para poder obtener la tasa cupón de los paples gubernamentales el día miércoles en la tarde ya que en la pagina no se encuentra la información hasta el día jueves y eso ocaciona reporocesos de nuestro lado para corregir la tasa.
Quisieramos ver la forma de tener la tasa antes de su publicación para contar con el registro apropiado en nuestro sistema.
Les agradecería mucho si me pudieran contactar para darles más detalles y nos puedan apoyar con la obtención de la tasa cupón de los papeles gubernamentales en cuanto Banxico la conoce.
De antemano muchas gracias por su atención.
Saludos.
Ana Luisa Alvarez.
9138-22-52</v>
          </cell>
          <cell r="D210" t="str">
            <v>Ana luisa Alvarez Escárcega</v>
          </cell>
          <cell r="E210" t="str">
            <v>ana-luisa.alvarez@ubs.com</v>
          </cell>
          <cell r="F210" t="str">
            <v>Banco de México</v>
          </cell>
          <cell r="M210" t="str">
            <v>México</v>
          </cell>
          <cell r="O210" t="str">
            <v>Entrega por el Sistema de Solicitudes de Acceso a la Información</v>
          </cell>
          <cell r="P210">
            <v>42565</v>
          </cell>
          <cell r="Q210">
            <v>42593</v>
          </cell>
          <cell r="S210" t="str">
            <v>Información pública</v>
          </cell>
          <cell r="T210" t="str">
            <v>Operaciones de compra-venta de valores</v>
          </cell>
          <cell r="V210" t="str">
            <v>La respuesta a su consulta con folio CTC-BM-16748 la encontrará en el archivo adjunto.</v>
          </cell>
          <cell r="W210">
            <v>25</v>
          </cell>
          <cell r="X210" t="str">
            <v>NO</v>
          </cell>
          <cell r="Y210" t="str">
            <v>Casillas Trejo Elizabeth</v>
          </cell>
          <cell r="Z210" t="str">
            <v>Concluido</v>
          </cell>
          <cell r="AA210">
            <v>42565</v>
          </cell>
          <cell r="AB210">
            <v>42569</v>
          </cell>
        </row>
        <row r="211">
          <cell r="B211">
            <v>6110000009816</v>
          </cell>
          <cell r="C211" t="str">
            <v>Una versión pública al mes de junio de 2016 de la nómina completa de jubilados y pensionados del Banco de México para conocer el piso y el tope de los pensiones brutas que se pagan. El propósito es puramente informativo, para obtener rangos sobre lo que ganan los trabajadores una vez que se retiran. NO SE NECESITAN NOMBRES NI DATOS PERSONALES DE LOS JUBILADOS Y PENSIONADOS.</v>
          </cell>
          <cell r="D211" t="str">
            <v>ALEJANDRO CASTILLO</v>
          </cell>
          <cell r="E211" t="str">
            <v>TransparenciaBM@outlook.com</v>
          </cell>
          <cell r="F211" t="str">
            <v>Banco de México</v>
          </cell>
          <cell r="H211" t="str">
            <v>LORO</v>
          </cell>
          <cell r="I211" t="str">
            <v>Rinconada de Aragón</v>
          </cell>
          <cell r="J211" t="str">
            <v>ECATEPEC</v>
          </cell>
          <cell r="K211" t="str">
            <v>México</v>
          </cell>
          <cell r="L211">
            <v>55140</v>
          </cell>
          <cell r="M211" t="str">
            <v>México</v>
          </cell>
          <cell r="N211" t="str">
            <v>Correo electrónico: acast1871@hotmail.com</v>
          </cell>
          <cell r="O211" t="str">
            <v>Correo electrónico</v>
          </cell>
          <cell r="P211">
            <v>42565</v>
          </cell>
          <cell r="Q211">
            <v>42594</v>
          </cell>
          <cell r="S211" t="str">
            <v>Información pública</v>
          </cell>
          <cell r="T211" t="str">
            <v>Sueldos y salarios</v>
          </cell>
          <cell r="V211" t="str">
            <v>Se anexa respuesta</v>
          </cell>
          <cell r="W211">
            <v>180</v>
          </cell>
          <cell r="X211" t="str">
            <v>NO</v>
          </cell>
          <cell r="Y211" t="str">
            <v>Muñoz Nando Rubén</v>
          </cell>
          <cell r="Z211" t="str">
            <v>Concluido</v>
          </cell>
          <cell r="AA211">
            <v>42565</v>
          </cell>
          <cell r="AB211">
            <v>42584</v>
          </cell>
        </row>
        <row r="212">
          <cell r="B212" t="str">
            <v>CTC-BM-16764</v>
          </cell>
          <cell r="C212" t="str">
            <v>Buenos días, me refiero a ustedes por la situación que presenta una transferencia bancaria realizada el día 11 de julio de 2016, la cual según el cuentahabiente receptor no recibe el monto, por lo que consulte la operación en banxico cep y al consultar con los datos me informa que no existe la operación. los datos de la transferencia son los siguientes: banco emisor BBVA BANCOMER, Banco receptor  SCOTIABANK, monto de la operación: $500.00
numero de tarjeta del receptor 5579 2090 7464 0167, clave de rastreo MBAN 0100 1607 1100 0002 2149. Agradeceria mucho me informaran sobre la condicion y el destino del dinero, saludos y muchas gracias</v>
          </cell>
          <cell r="D212" t="str">
            <v>Elias Lopez Colorado</v>
          </cell>
          <cell r="E212" t="str">
            <v>elias_1229@hotmail.com</v>
          </cell>
          <cell r="F212" t="str">
            <v>Banco de México</v>
          </cell>
          <cell r="M212" t="str">
            <v>México</v>
          </cell>
          <cell r="O212" t="str">
            <v>Entrega por el Sistema de Solicitudes de Acceso a la Información</v>
          </cell>
          <cell r="P212">
            <v>42566</v>
          </cell>
          <cell r="Q212">
            <v>42594</v>
          </cell>
          <cell r="S212" t="str">
            <v>Información pública</v>
          </cell>
          <cell r="T212" t="str">
            <v>Sistemas electrónicos de pago</v>
          </cell>
          <cell r="V212" t="str">
            <v>Se anexa respuesta</v>
          </cell>
          <cell r="W212">
            <v>50</v>
          </cell>
          <cell r="X212" t="str">
            <v>NO</v>
          </cell>
          <cell r="Y212" t="str">
            <v>Muñoz Nando Rubén</v>
          </cell>
          <cell r="Z212" t="str">
            <v>Concluido</v>
          </cell>
          <cell r="AA212">
            <v>42566</v>
          </cell>
          <cell r="AB212">
            <v>42571</v>
          </cell>
        </row>
        <row r="213">
          <cell r="B213" t="str">
            <v>CTC-BM-16774</v>
          </cell>
          <cell r="C213" t="str">
            <v>Estimados,
Las Reglas del SPEI mecionan el Manual de Operación del SPEI, el cual contiene la mecánica y requerimientos técnicos para operar en el SPEI. Sin embargo, éste no se encuentra disponible en la página de Banco de México o de cualquier otra autoridad. ¿Podrían por favor proporcionarnos una copia?
Muchas gracias.
Saludos,
Aldo</v>
          </cell>
          <cell r="D213" t="str">
            <v>ALDO ALBERTO JAUREGUI GARCIA</v>
          </cell>
          <cell r="E213" t="str">
            <v>aldojauregui@gmail.com</v>
          </cell>
          <cell r="F213" t="str">
            <v>Banco de México</v>
          </cell>
          <cell r="M213" t="str">
            <v>México</v>
          </cell>
          <cell r="O213" t="str">
            <v>Entrega por el Sistema de Solicitudes de Acceso a la Información</v>
          </cell>
          <cell r="P213">
            <v>42566</v>
          </cell>
          <cell r="Q213">
            <v>42594</v>
          </cell>
          <cell r="S213" t="str">
            <v>Información pública</v>
          </cell>
          <cell r="T213" t="str">
            <v>Sistemas electrónicos de pago</v>
          </cell>
          <cell r="V213" t="str">
            <v>Se anexa respuesta</v>
          </cell>
          <cell r="W213">
            <v>55</v>
          </cell>
          <cell r="X213" t="str">
            <v>NO</v>
          </cell>
          <cell r="Y213" t="str">
            <v>Muñoz Nando Rubén</v>
          </cell>
          <cell r="Z213" t="str">
            <v>Concluido</v>
          </cell>
          <cell r="AA213">
            <v>42566</v>
          </cell>
          <cell r="AB213">
            <v>42572</v>
          </cell>
        </row>
        <row r="214">
          <cell r="B214" t="str">
            <v>CTC-BM-16778</v>
          </cell>
          <cell r="C214" t="str">
            <v>SOLICITO SU APOYO PARA RASTREAR Y CONOCER EL ESTADO DE MI PAGO, YA QUE EL MISMO AUN NO SE VE REFLEJADO EN MI CUENTA, DICHO PAGO FUE REALIZADO POR CONDUCTO DEL BANCO HSBC EN FECHA 27 DE ENERO DEL 2016, POR UN MONTO DE $3,092.83 A LA TARJETA DE CREDITO DE BANAMEX NUMERO 5288430503758592, CUYO FOLIO DE OPERACION ES EL 550477350066000E, CLAVE DE SERVICIO 00060.</v>
          </cell>
          <cell r="D214" t="str">
            <v>JUDITH PAMELA CARREON FABELA</v>
          </cell>
          <cell r="E214" t="str">
            <v>jpamela@condusef.gob.mx</v>
          </cell>
          <cell r="F214" t="str">
            <v>Banco de México</v>
          </cell>
          <cell r="M214" t="str">
            <v>México</v>
          </cell>
          <cell r="O214" t="str">
            <v>Entrega por el Sistema de Solicitudes de Acceso a la Información</v>
          </cell>
          <cell r="P214">
            <v>42566</v>
          </cell>
          <cell r="Q214">
            <v>42594</v>
          </cell>
          <cell r="S214" t="str">
            <v>Información pública</v>
          </cell>
          <cell r="T214" t="str">
            <v>Sistemas electrónicos de pago</v>
          </cell>
          <cell r="V214" t="str">
            <v>La respuesta a su consulta con folio CTC-BM-16778, la encontrará en el archivo adjunto.</v>
          </cell>
          <cell r="W214">
            <v>35</v>
          </cell>
          <cell r="X214" t="str">
            <v>NO</v>
          </cell>
          <cell r="Y214" t="str">
            <v>Casillas Trejo Elizabeth</v>
          </cell>
          <cell r="Z214" t="str">
            <v>Concluido</v>
          </cell>
          <cell r="AA214">
            <v>42566</v>
          </cell>
          <cell r="AB214">
            <v>42571</v>
          </cell>
        </row>
        <row r="215">
          <cell r="B215" t="str">
            <v>CTC-BM-16780</v>
          </cell>
          <cell r="C215" t="str">
            <v>buena tarde,gracias por su respuesta, y que requisitos ocupo para aperturar una cuenta con ustedes para para recibir depositos,de transferencia internacional por ruta aba.</v>
          </cell>
          <cell r="D215" t="str">
            <v>Rodolfo Muñoz</v>
          </cell>
          <cell r="E215" t="str">
            <v>ralberto_21@hotmail.com</v>
          </cell>
          <cell r="F215" t="str">
            <v>Banco de México</v>
          </cell>
          <cell r="M215" t="str">
            <v>México</v>
          </cell>
          <cell r="O215" t="str">
            <v>Entrega por el Sistema de Solicitudes de Acceso a la Información</v>
          </cell>
          <cell r="P215">
            <v>42566</v>
          </cell>
          <cell r="Q215">
            <v>42594</v>
          </cell>
          <cell r="S215" t="str">
            <v>Información pública</v>
          </cell>
          <cell r="T215" t="str">
            <v>Control de legalidad</v>
          </cell>
          <cell r="V215" t="str">
            <v>Se anexa respuesta</v>
          </cell>
          <cell r="W215">
            <v>50</v>
          </cell>
          <cell r="X215" t="str">
            <v>NO</v>
          </cell>
          <cell r="Y215" t="str">
            <v>Muñoz Nando Rubén</v>
          </cell>
          <cell r="Z215" t="str">
            <v>Concluido</v>
          </cell>
          <cell r="AA215">
            <v>42566</v>
          </cell>
          <cell r="AB215">
            <v>42569</v>
          </cell>
        </row>
        <row r="216">
          <cell r="B216" t="str">
            <v>CTC-BM-16798</v>
          </cell>
          <cell r="C216" t="str">
            <v>soy un ciudadano mexicano, con problemas económicos, estoy en el buro de crédito y ninguna insitucion me puede apoyar, soy medico, soy de base, me gustaría su asesoramiento y saber si el banco de mexico cuenta con un instrumento para dar un crédito en este caso a un  ciudadano al cual los bancos o instituciones financieras nos niegan por estar en el buro de crédito, me gustaría un asesoramiento asi como el apoyo</v>
          </cell>
          <cell r="D216" t="str">
            <v>ANGEL</v>
          </cell>
          <cell r="E216" t="str">
            <v>angellazaro30@hotmail.com</v>
          </cell>
          <cell r="F216" t="str">
            <v>Banco de México</v>
          </cell>
          <cell r="M216" t="str">
            <v>México</v>
          </cell>
          <cell r="O216" t="str">
            <v>Entrega por el Sistema de Solicitudes de Acceso a la Información</v>
          </cell>
          <cell r="P216">
            <v>42567</v>
          </cell>
          <cell r="Q216">
            <v>42594</v>
          </cell>
          <cell r="S216" t="str">
            <v>Información pública</v>
          </cell>
          <cell r="T216" t="str">
            <v>Control de legalidad</v>
          </cell>
          <cell r="V216" t="str">
            <v>La respuesta a su consulta con folio CTC-BM-16798 la encontrará en el archivo adjunto.</v>
          </cell>
          <cell r="W216">
            <v>50</v>
          </cell>
          <cell r="X216" t="str">
            <v>NO</v>
          </cell>
          <cell r="Y216" t="str">
            <v>Casillas Trejo Elizabeth</v>
          </cell>
          <cell r="Z216" t="str">
            <v>Concluido</v>
          </cell>
          <cell r="AA216">
            <v>42567</v>
          </cell>
          <cell r="AB216">
            <v>42572</v>
          </cell>
        </row>
        <row r="217">
          <cell r="B217">
            <v>6110000009916</v>
          </cell>
          <cell r="C217" t="str">
            <v>Adjunto archivo
_____________________________________
Les solicito me entreguen en formato EXCEL (o el equivalente de una aplicación de hoja de cálculo) el informe de todos (TODOS SON TODOS) y cada uno de los pagos realizados por la Oficialía Mayor y/o la Tesorería y/o Finanzas y/o el área de la institución encargada de realizar las erogaciones y/o pagos así como todo el ejercicio de recursos financieros de la dependencia, y que se hayan efectuado dichos pagos entre el 1 de enero de 2013 y la fecha de esta solicitud. O lo que es lo mismo, pagos desde el 1 de enero de 2013 y hasta la fecha de esta solicitud.
De acuerdo con el Reglamento de Archivos que deben ustedes acatar, así como lo que se refiere a los informes de Gastos, deben tener dichos reportes en el formato solicitado o equivalente en hoja de cálculo, por lo que debería estar recibiendo en su respuesta, los reportes del periodo solicitado, divididos en mes por mes.
En su respuesta, les solicito se me informe de manera detallada el concepto del pago, el monto del mismo, la partida presupuestaria a la que se cargó, el beneficiario del pago, el destinatario del pago, así como cualesquier detalle que por procedimiento administrativo deban cubrir para la realización de cualquier pago, como puede ser la autorización, el número de contrato, etc.
Por supuesto, también incluir todos los pagos a proveedores, adquisiciones y cualesquier erogación de la institución.
Reitero mi deseo de que la respuesta sea en formato electrónico, archivo formato Excel (o el equivalente de una aplicación de hoja de cálculo).</v>
          </cell>
          <cell r="D217" t="str">
            <v>ALEJANDRO LELO DE LARREA</v>
          </cell>
          <cell r="E217" t="str">
            <v>allpolanco30@yahoo.com.mx</v>
          </cell>
          <cell r="F217" t="str">
            <v>Banco de México</v>
          </cell>
          <cell r="H217" t="str">
            <v>CALZADA MÉXICO-TACUBA</v>
          </cell>
          <cell r="I217" t="str">
            <v>Un Hogar Para Nosotros</v>
          </cell>
          <cell r="J217" t="str">
            <v>MIGUEL HIDALGO</v>
          </cell>
          <cell r="K217" t="str">
            <v>Distrito Federal</v>
          </cell>
          <cell r="L217">
            <v>11330</v>
          </cell>
          <cell r="M217" t="str">
            <v>México</v>
          </cell>
          <cell r="O217" t="str">
            <v>Correo electrónico</v>
          </cell>
          <cell r="P217">
            <v>42569</v>
          </cell>
          <cell r="Q217">
            <v>42598</v>
          </cell>
          <cell r="S217" t="str">
            <v>Información reservada</v>
          </cell>
          <cell r="T217" t="str">
            <v>Adquisiciones</v>
          </cell>
          <cell r="V217" t="str">
            <v>La respuesta a su solicitud 6110000009916 se encuentra en el archivo adjunto.</v>
          </cell>
          <cell r="W217">
            <v>580</v>
          </cell>
          <cell r="X217" t="str">
            <v>NO</v>
          </cell>
          <cell r="Y217" t="str">
            <v>Casillas Trejo Elizabeth</v>
          </cell>
          <cell r="Z217" t="str">
            <v>Concluido</v>
          </cell>
          <cell r="AA217">
            <v>42569</v>
          </cell>
          <cell r="AB217">
            <v>42625</v>
          </cell>
        </row>
        <row r="218">
          <cell r="B218" t="str">
            <v>CTC-BM-16801</v>
          </cell>
          <cell r="C218" t="str">
            <v>Buenas tardes.
  no puedo encontrar unos datos en su pagina me pueden ayudar por favor. 
PIB; 2017, 2018 y 2019 estimado
Tipo de cambio; euro 2017, 2018 y 2019 estimado</v>
          </cell>
          <cell r="D218" t="str">
            <v>Daniel Espinosa</v>
          </cell>
          <cell r="E218" t="str">
            <v>coria1987@hotmail.com</v>
          </cell>
          <cell r="F218" t="str">
            <v>Banco de México</v>
          </cell>
          <cell r="O218" t="str">
            <v>Entrega por el Sistema de Solicitudes de Acceso a la Información</v>
          </cell>
          <cell r="P218">
            <v>42569</v>
          </cell>
          <cell r="Q218">
            <v>42597</v>
          </cell>
          <cell r="S218" t="str">
            <v>Información pública</v>
          </cell>
          <cell r="T218" t="str">
            <v>Contabilidad nacional</v>
          </cell>
          <cell r="V218" t="str">
            <v>Se anexa respuesta</v>
          </cell>
          <cell r="W218">
            <v>50</v>
          </cell>
          <cell r="X218" t="str">
            <v>NO</v>
          </cell>
          <cell r="Y218" t="str">
            <v>Muñoz Nando Rubén</v>
          </cell>
          <cell r="Z218" t="str">
            <v>Concluido</v>
          </cell>
          <cell r="AA218">
            <v>42569</v>
          </cell>
          <cell r="AB218">
            <v>42572</v>
          </cell>
        </row>
        <row r="219">
          <cell r="B219" t="str">
            <v>CTC-BM-16802</v>
          </cell>
          <cell r="C219" t="str">
            <v>Consulta sobre exportaciones de billetes de bancos
Hace algunos años nos habían dado un documento en el cual se nos indicaba la manera correcta de declarar los valores en las exportaciones de billetes de bancos, la cual es declarando un valor intrínseco de 200 USD por millón exportado, actualmente se siguen manejando este tipo de operaciones que no generan enajenación, son transferencias que realizan los bancos de manera electrónica y que deben los billetes de banco salir del país para soportar la operación, por lo que solicito de la manera más atenta nos puedan enviar nuevamente el criterio que se debe de emplear para efecto de declarar los valores en este tipo de operaciones.
Agradezco su atención al presente y quedo a sus órdenes para cualquier información adicional que requieran.</v>
          </cell>
          <cell r="D219" t="str">
            <v>GILBERTO EDMUNDO VILLA GASPAR</v>
          </cell>
          <cell r="E219" t="str">
            <v>gvilla@inecex.com.mx</v>
          </cell>
          <cell r="F219" t="str">
            <v>Banco de México</v>
          </cell>
          <cell r="O219" t="str">
            <v>Entrega por el Sistema de Solicitudes de Acceso a la Información</v>
          </cell>
          <cell r="P219">
            <v>42569</v>
          </cell>
          <cell r="Q219">
            <v>42597</v>
          </cell>
          <cell r="S219" t="str">
            <v>Información pública</v>
          </cell>
          <cell r="T219" t="str">
            <v>Control de legalidad</v>
          </cell>
          <cell r="V219" t="str">
            <v>La respuesta a su consulta con folio CTC-BM-16802 la encontrará en el archivo adjunto.</v>
          </cell>
          <cell r="W219">
            <v>30</v>
          </cell>
          <cell r="X219" t="str">
            <v>NO</v>
          </cell>
          <cell r="Y219" t="str">
            <v>Casillas Trejo Elizabeth</v>
          </cell>
          <cell r="Z219" t="str">
            <v>Concluido</v>
          </cell>
          <cell r="AA219">
            <v>42569</v>
          </cell>
          <cell r="AB219">
            <v>42577</v>
          </cell>
        </row>
        <row r="220">
          <cell r="B220" t="str">
            <v>CTC-BM-16803</v>
          </cell>
          <cell r="C220" t="str">
            <v>Mucho les agradeceré indicarme en dónde se encuentra mi dinero de 2 transferencias bancarias, de acuerdo a lo siguiente:
La primera transferencia:
Fecha de transferencia:12 de abril de 2016, Clave de rastreo: 160412010212940991I, el último dato de la clave de rastreo es: terminación con letra l (minúscula) o I (mayúscula), el dinero salió de Banco Azteca hacia Banco Walmart a la cuenta 00134180100140578052, por la cantidad de 25,219.24.
La segunda transferencia:
Fecha de transferencia:9 de mayo de 2016, Clave de rastreo: 160509010222897695I, el último dato de la clave de rastreo es: terminación con letra l (minúscula) o I (mayúscula), el dinero salió de Banco Azteca hacia Banco Walmart a la cuenta 00134180100140578052, por la cantidad de 25,219.24.
Banco Azteca dice que sí realizó la transferencia también supe que Banco Walmart fue comprado por Banco Inbursa. Sin embargo, Inbursa dice no haber recibido nada y ya no existe Banco Walmart.
Solicito me ayuden</v>
          </cell>
          <cell r="D220" t="str">
            <v>Moisés Rosales López</v>
          </cell>
          <cell r="E220" t="str">
            <v>ese_moyro@hotmail.com</v>
          </cell>
          <cell r="F220" t="str">
            <v>Banco de México</v>
          </cell>
          <cell r="O220" t="str">
            <v>Entrega por el Sistema de Solicitudes de Acceso a la Información</v>
          </cell>
          <cell r="P220">
            <v>42569</v>
          </cell>
          <cell r="Q220">
            <v>42597</v>
          </cell>
          <cell r="S220" t="str">
            <v>Información pública</v>
          </cell>
          <cell r="T220" t="str">
            <v>Sistemas electrónicos de pago</v>
          </cell>
          <cell r="V220" t="str">
            <v>Se anexa respuesta</v>
          </cell>
          <cell r="W220">
            <v>50</v>
          </cell>
          <cell r="X220" t="str">
            <v>NO</v>
          </cell>
          <cell r="Y220" t="str">
            <v>Muñoz Nando Rubén</v>
          </cell>
          <cell r="Z220" t="str">
            <v>Concluido</v>
          </cell>
          <cell r="AA220">
            <v>42569</v>
          </cell>
          <cell r="AB220">
            <v>42573</v>
          </cell>
        </row>
        <row r="221">
          <cell r="B221" t="str">
            <v>LT-BM-16808</v>
          </cell>
          <cell r="C221" t="str">
            <v>Agradezco muy amablemente la atención a la solicitud a la solicitud con folio LT-BM-16656-160704. Me pudieran incluir la descripción del producto por favor.
Saludos</v>
          </cell>
          <cell r="D221" t="str">
            <v>Eduardo Castro</v>
          </cell>
          <cell r="E221" t="str">
            <v>edocaar@yahoo.com</v>
          </cell>
          <cell r="F221" t="str">
            <v>Banco de México</v>
          </cell>
          <cell r="H221" t="str">
            <v>Aldama</v>
          </cell>
          <cell r="I221" t="str">
            <v>Santiago norte</v>
          </cell>
          <cell r="J221" t="str">
            <v>Iztacalco</v>
          </cell>
          <cell r="K221" t="str">
            <v>Ciudad de México</v>
          </cell>
          <cell r="L221">
            <v>8240</v>
          </cell>
          <cell r="M221" t="str">
            <v>México</v>
          </cell>
          <cell r="O221" t="str">
            <v>Correo electrónico</v>
          </cell>
          <cell r="P221">
            <v>42569</v>
          </cell>
          <cell r="Q221">
            <v>42597</v>
          </cell>
          <cell r="S221" t="str">
            <v>Información no competencia del BM</v>
          </cell>
          <cell r="T221" t="str">
            <v>Acceso a la información</v>
          </cell>
          <cell r="V221" t="str">
            <v>Se anexa respuesta</v>
          </cell>
          <cell r="W221">
            <v>55</v>
          </cell>
          <cell r="X221" t="str">
            <v>NO</v>
          </cell>
          <cell r="Y221" t="str">
            <v>Muñoz Nando Rubén</v>
          </cell>
          <cell r="Z221" t="str">
            <v>Concluido</v>
          </cell>
          <cell r="AA221">
            <v>42569</v>
          </cell>
          <cell r="AB221">
            <v>42573</v>
          </cell>
        </row>
        <row r="222">
          <cell r="B222">
            <v>6110000010016</v>
          </cell>
          <cell r="C222" t="str">
            <v xml:space="preserve">¿Cuántos cuentahabientes de Aguascalientes han reclamado por billetes falsos expedidos por un cajero bancario o en ventanillas bancarias? El monto de lo reclamado, así como la resolución del Banco de México
</v>
          </cell>
          <cell r="D222" t="str">
            <v>SARA DEL CARMEN ÁLVAREZ FERNÁNDEZ</v>
          </cell>
          <cell r="E222" t="str">
            <v>TransparenciaBM@outlook.com</v>
          </cell>
          <cell r="F222" t="str">
            <v>Banco de México</v>
          </cell>
          <cell r="H222" t="str">
            <v>PEDRO GARCÍA ROJAS</v>
          </cell>
          <cell r="I222" t="str">
            <v>Miravalle</v>
          </cell>
          <cell r="J222" t="str">
            <v>AGUASCALIENTES</v>
          </cell>
          <cell r="K222" t="str">
            <v>Aguascalientes</v>
          </cell>
          <cell r="L222">
            <v>20040</v>
          </cell>
          <cell r="M222" t="str">
            <v>México</v>
          </cell>
          <cell r="O222" t="str">
            <v>Correo electrónico</v>
          </cell>
          <cell r="P222">
            <v>42570</v>
          </cell>
          <cell r="Q222">
            <v>42599</v>
          </cell>
          <cell r="S222" t="str">
            <v>Información pública</v>
          </cell>
          <cell r="T222" t="str">
            <v>Billetes</v>
          </cell>
          <cell r="V222" t="str">
            <v>La respuesta a su solicitud con folio 6110000010016 la encontrará en el archivo adjunto.</v>
          </cell>
          <cell r="W222">
            <v>50</v>
          </cell>
          <cell r="X222" t="str">
            <v>NO</v>
          </cell>
          <cell r="Y222" t="str">
            <v>Casillas Trejo Elizabeth</v>
          </cell>
          <cell r="Z222" t="str">
            <v>Concluido</v>
          </cell>
          <cell r="AA222">
            <v>42570</v>
          </cell>
          <cell r="AB222">
            <v>42577</v>
          </cell>
        </row>
        <row r="223">
          <cell r="B223">
            <v>6110000010116</v>
          </cell>
          <cell r="C223" t="str">
            <v xml:space="preserve">Por medio de la presente solicitamos a su dependencia la Razón Social o Denominación Social de las personas morales y su correspondiente RFC (Registro Federal de Contribuyente) que se encuentren registrados en cualquiera de sus bases de datos y además si es posible el motivo del registro, como se muestra en el ejemplo del documento adjunto.
</v>
          </cell>
          <cell r="D223" t="str">
            <v>Nombre o Razón Social: AION, SA DE CV / Representante: LEONCIO DE JESUS LEAL ARIAS</v>
          </cell>
          <cell r="E223" t="str">
            <v>TransparenciaBM@outlook.com</v>
          </cell>
          <cell r="F223" t="str">
            <v>Banco de México</v>
          </cell>
          <cell r="H223" t="str">
            <v>SENDA CELESTIAL</v>
          </cell>
          <cell r="I223" t="str">
            <v>Milenio III Fase A</v>
          </cell>
          <cell r="J223" t="str">
            <v>QUERETARO</v>
          </cell>
          <cell r="K223" t="str">
            <v>Querétaro</v>
          </cell>
          <cell r="L223">
            <v>76060</v>
          </cell>
          <cell r="M223" t="str">
            <v>México</v>
          </cell>
          <cell r="N223" t="str">
            <v xml:space="preserve">Archivo adjunto que se podrá consultar en el sistema.
-----------------------
Adicionalmente, se anexa el texto del solicitante de dicho archivo adjunto:
Por medio de la presente solicitamos a su dependencia la Razón Social o Denominación Social de las personas morales y su correspondiente RFC (Registro Federal de Contribuyente) que se encuentren registrados en cualquiera de sus bases de datos y además si es posible el motivo del registro, como se muestra en el ejemplo siguiente:
RFC, RAZON SOCIAL, DENOMINACION SOCIAL, MOTIVO DE REGISTRO,
? Si no se cuenta con el motivo de registro, puede dejarse en blanco.
? Si la denominación social se desconoce, puede dejarse en blanco.
? Si a simple vista el RFC está incompleto o el dato no es un RFC, dejarlo en blanco, Ejemplos: "abc000000xxx", "BEP8504"
? Si hay más de un motivo registro, incluir ambos registros o ambos motivos en un solo registro.
? Si para alguna persona moral, debe haber confidencialidad en su razón social o RFC; no incluirlo en la lista o escribir "confidencial" en el dato que sea confidencial.
? No deben incluirse datos que se encuentren en papel y que requieran ser capturados, la idea es hacer una extracción simple de la base de datos, para no hacer engorroso el proceso, que buscamos sea fácil y rápido. Esta solicitud no es una auditoría a su base de datos, así que no debe haber mayor esfuerzo que una extracción simple.
? Si los datos rebasan el límite de tamaño para enviarlos electrónicamente o no pueden enviarse en varios archivos, favor de enviarnos el formato de pago para el envío por correo regular.
? Los datos se solicitan en texto plano, separando las columnas por pipe ("|") o "barra vertical" con pagina de código ansi 1252 de windows, o UTF8- NO BOM de Unix; si no puede enviarlo en estos formatos deseables, no se detenga y envíelo en texto plano como lo tenga.
Nuestro interés principal está en el binomio "Razón Social - RFC", pero para nuestros fines de análisis estadístico el motivo de registro es importante.
Si hay dudas, favor de comunicarse con nosotros a los siguientes datos de contacto.
Leoncio Leal Arias
leoncio.leal@prodigy.net.mx
ss.johndoe@gmail.com
442-467-7358
</v>
          </cell>
          <cell r="O223" t="str">
            <v>Correo electrónico</v>
          </cell>
          <cell r="P223">
            <v>42570</v>
          </cell>
          <cell r="Q223">
            <v>42599</v>
          </cell>
          <cell r="S223" t="str">
            <v>Información confidencial</v>
          </cell>
          <cell r="T223" t="str">
            <v>Fiduciario</v>
          </cell>
          <cell r="V223" t="str">
            <v>Se anexa respuesta</v>
          </cell>
          <cell r="W223">
            <v>80</v>
          </cell>
          <cell r="X223" t="str">
            <v>NO</v>
          </cell>
          <cell r="Y223" t="str">
            <v>Muñoz Nando Rubén</v>
          </cell>
          <cell r="Z223" t="str">
            <v>Concluido</v>
          </cell>
          <cell r="AA223">
            <v>42570</v>
          </cell>
          <cell r="AB223">
            <v>42590</v>
          </cell>
        </row>
        <row r="224">
          <cell r="B224">
            <v>6110000010216</v>
          </cell>
          <cell r="C224" t="str">
            <v>Montos pagados -así como los conceptos (compras, servicios adquisiciones, etcétera) por los que se dieron los pagos- del 1 de diciembre de 2012 al 18 de julio de 2016 a la empresa Rolls-Royce.</v>
          </cell>
          <cell r="D224" t="str">
            <v>SIN REGISTRO</v>
          </cell>
          <cell r="E224" t="str">
            <v>TransparenciaBM@outlook.com</v>
          </cell>
          <cell r="F224" t="str">
            <v>Banco de México</v>
          </cell>
          <cell r="H224" t="str">
            <v>RÍO CHURUBUSCO</v>
          </cell>
          <cell r="I224" t="str">
            <v>Del Carmen</v>
          </cell>
          <cell r="J224" t="str">
            <v>COYOACAN</v>
          </cell>
          <cell r="K224" t="str">
            <v>Distrito Federal</v>
          </cell>
          <cell r="L224">
            <v>4100</v>
          </cell>
          <cell r="M224" t="str">
            <v>México</v>
          </cell>
          <cell r="N224" t="str">
            <v xml:space="preserve">Correo electrónico: mauromero@comunidad.unam.mx </v>
          </cell>
          <cell r="O224" t="str">
            <v>Correo electrónico</v>
          </cell>
          <cell r="P224">
            <v>42570</v>
          </cell>
          <cell r="Q224">
            <v>42599</v>
          </cell>
          <cell r="S224" t="str">
            <v>Información pública</v>
          </cell>
          <cell r="T224" t="str">
            <v>Presupuesto</v>
          </cell>
          <cell r="V224" t="str">
            <v>La respuesta a su solicitud 6110000010216 la encontrará en el archivo adjunto.</v>
          </cell>
          <cell r="W224">
            <v>25</v>
          </cell>
          <cell r="X224" t="str">
            <v>NO</v>
          </cell>
          <cell r="Y224" t="str">
            <v>Casillas Trejo Elizabeth</v>
          </cell>
          <cell r="Z224" t="str">
            <v>Concluido</v>
          </cell>
          <cell r="AA224">
            <v>42570</v>
          </cell>
          <cell r="AB224">
            <v>42580</v>
          </cell>
        </row>
        <row r="225">
          <cell r="B225">
            <v>6110000010316</v>
          </cell>
          <cell r="C225" t="str">
            <v>publica</v>
          </cell>
          <cell r="D225" t="str">
            <v>ANALUZ ZENTENO NOLASCO</v>
          </cell>
          <cell r="E225" t="str">
            <v>TransparenciaBM@outlook.com</v>
          </cell>
          <cell r="F225" t="str">
            <v>Banco de México</v>
          </cell>
          <cell r="H225" t="str">
            <v>REFORMA</v>
          </cell>
          <cell r="I225" t="str">
            <v>Acatlán de Osorio Centro</v>
          </cell>
          <cell r="J225" t="str">
            <v>ACATLAN</v>
          </cell>
          <cell r="K225" t="str">
            <v>Puebla</v>
          </cell>
          <cell r="L225">
            <v>74949</v>
          </cell>
          <cell r="M225" t="str">
            <v>México</v>
          </cell>
          <cell r="N225" t="str">
            <v>Correo electrónico: alajesyc@hotmail.com</v>
          </cell>
          <cell r="O225" t="str">
            <v>Correo electrónico</v>
          </cell>
          <cell r="P225">
            <v>42570</v>
          </cell>
          <cell r="Q225">
            <v>42599</v>
          </cell>
          <cell r="S225" t="str">
            <v>Información pública</v>
          </cell>
          <cell r="T225" t="str">
            <v>Acceso a la información</v>
          </cell>
          <cell r="V225" t="str">
            <v>Anexo respuesta</v>
          </cell>
          <cell r="W225">
            <v>45</v>
          </cell>
          <cell r="X225" t="str">
            <v>NO</v>
          </cell>
          <cell r="Y225" t="str">
            <v>Muñoz Nando Rubén</v>
          </cell>
          <cell r="Z225" t="str">
            <v>Concluido</v>
          </cell>
          <cell r="AA225">
            <v>42570</v>
          </cell>
          <cell r="AB225">
            <v>42570</v>
          </cell>
        </row>
        <row r="226">
          <cell r="B226">
            <v>6110000010416</v>
          </cell>
          <cell r="C226" t="str">
            <v>La requerida</v>
          </cell>
          <cell r="D226" t="str">
            <v>LOLO ABURTO CARRASCO</v>
          </cell>
          <cell r="E226" t="str">
            <v>TransparenciaBM@outlook.com</v>
          </cell>
          <cell r="F226" t="str">
            <v>Banco de México</v>
          </cell>
          <cell r="H226" t="str">
            <v>RÍO DE LAS CAÑAS</v>
          </cell>
          <cell r="I226" t="str">
            <v>Estero</v>
          </cell>
          <cell r="J226" t="str">
            <v>MAZATLAN</v>
          </cell>
          <cell r="K226" t="str">
            <v>Sinaloa</v>
          </cell>
          <cell r="L226">
            <v>82010</v>
          </cell>
          <cell r="M226" t="str">
            <v>México</v>
          </cell>
          <cell r="N226" t="str">
            <v xml:space="preserve">Correo electrónico: lolo_aburto@hotmail.com
____________________
Mi correo
____________________
TRANSCRIPCIÓN DE ARCHIVO ADJUNTO:
"ASALTAN A TAXISTA"
</v>
          </cell>
          <cell r="O226" t="str">
            <v>Correo electrónico</v>
          </cell>
          <cell r="P226">
            <v>42570</v>
          </cell>
          <cell r="Q226">
            <v>42599</v>
          </cell>
          <cell r="S226" t="str">
            <v>Información no competencia del BM</v>
          </cell>
          <cell r="T226" t="str">
            <v>Acceso a la información</v>
          </cell>
          <cell r="V226" t="str">
            <v>Se anexa respuesta</v>
          </cell>
          <cell r="W226">
            <v>50</v>
          </cell>
          <cell r="X226" t="str">
            <v>NO</v>
          </cell>
          <cell r="Y226" t="str">
            <v>Muñoz Nando Rubén</v>
          </cell>
          <cell r="Z226" t="str">
            <v>Concluido</v>
          </cell>
          <cell r="AA226">
            <v>42570</v>
          </cell>
          <cell r="AB226">
            <v>42571</v>
          </cell>
        </row>
        <row r="227">
          <cell r="B227" t="str">
            <v>CTC-BM-16811</v>
          </cell>
          <cell r="C227" t="str">
            <v>En el portal de Banco México veo que existe la opción de imprimir los comprobantes de pago de las transferencias realizadas vía SPEI, pero me pregunto si hay alguna manera de imprimir los comprobantes de los pagos efectuados de una cuenta de cheques a una tarjeta de crédito de otro banco, debido a que me parece que estas transferencias no se realizan mediante SEPI sino por Transferencia Electrónica de Fondos (TEF).</v>
          </cell>
          <cell r="D227" t="str">
            <v>Ariadna Morales</v>
          </cell>
          <cell r="E227" t="str">
            <v>arizdln11@hotmail.com</v>
          </cell>
          <cell r="F227" t="str">
            <v>Banco de México</v>
          </cell>
          <cell r="M227" t="str">
            <v>México</v>
          </cell>
          <cell r="O227" t="str">
            <v>Entrega por el Sistema de Solicitudes de Acceso a la Información</v>
          </cell>
          <cell r="P227">
            <v>42570</v>
          </cell>
          <cell r="Q227">
            <v>42598</v>
          </cell>
          <cell r="S227" t="str">
            <v>Información pública</v>
          </cell>
          <cell r="T227" t="str">
            <v>SPEI</v>
          </cell>
          <cell r="V227" t="str">
            <v>La respuesta a su consulta CTC-BM-16811 la encontrará en el archivo adjunto.</v>
          </cell>
          <cell r="W227">
            <v>25</v>
          </cell>
          <cell r="X227" t="str">
            <v>NO</v>
          </cell>
          <cell r="Y227" t="str">
            <v>Casillas Trejo Elizabeth</v>
          </cell>
          <cell r="Z227" t="str">
            <v>Concluido</v>
          </cell>
          <cell r="AA227">
            <v>42570</v>
          </cell>
          <cell r="AB227">
            <v>42571</v>
          </cell>
        </row>
        <row r="228">
          <cell r="B228" t="str">
            <v>LT-BM-16814</v>
          </cell>
          <cell r="C228" t="str">
            <v>Le solicito el correo actual del Titular de la Comision de responsabilidades.</v>
          </cell>
          <cell r="D228" t="str">
            <v>MAURICIO MONTIJO LUCERO</v>
          </cell>
          <cell r="E228" t="str">
            <v>mauriciomon2010@hotmail.com</v>
          </cell>
          <cell r="F228" t="str">
            <v>Banco de México</v>
          </cell>
          <cell r="H228" t="str">
            <v>B  s-n   entre Av. 3era y 4ta</v>
          </cell>
          <cell r="I228" t="str">
            <v>PAPAGOS</v>
          </cell>
          <cell r="J228" t="str">
            <v>SONOYTA</v>
          </cell>
          <cell r="K228" t="str">
            <v>SON</v>
          </cell>
          <cell r="L228">
            <v>83570</v>
          </cell>
          <cell r="M228" t="str">
            <v>México</v>
          </cell>
          <cell r="N228" t="str">
            <v>Cuento con una promocion anterior , personalmente presente un escrito , describiendo las Cuentas de Banxico a mi cargo ,sin  que reciba la orientacion y apoyo debidos, retrazando la liberacion de los Titulos generadores de las divisas  propias.</v>
          </cell>
          <cell r="O228" t="str">
            <v>Correo electrónico</v>
          </cell>
          <cell r="P228">
            <v>42570</v>
          </cell>
          <cell r="Q228">
            <v>42598</v>
          </cell>
          <cell r="S228" t="str">
            <v>Información pública</v>
          </cell>
          <cell r="T228" t="str">
            <v>Organización</v>
          </cell>
          <cell r="V228" t="str">
            <v>La respuesta a su solicitud con folio LT-BM-16814 la encontrará en el archivo adjunto.</v>
          </cell>
          <cell r="W228">
            <v>25</v>
          </cell>
          <cell r="X228" t="str">
            <v>NO</v>
          </cell>
          <cell r="Y228" t="str">
            <v>Casillas Trejo Elizabeth</v>
          </cell>
          <cell r="Z228" t="str">
            <v>Concluido</v>
          </cell>
          <cell r="AA228">
            <v>42570</v>
          </cell>
          <cell r="AB228">
            <v>42577</v>
          </cell>
        </row>
        <row r="229">
          <cell r="B229" t="str">
            <v>LT-BM-16816</v>
          </cell>
          <cell r="C229" t="str">
            <v>Me gustaría conocer el salario o sueldo de los empleados del Banco de México</v>
          </cell>
          <cell r="D229" t="str">
            <v>Antonio Garza</v>
          </cell>
          <cell r="E229" t="str">
            <v>qutm1@hotmail.com</v>
          </cell>
          <cell r="F229" t="str">
            <v>Banco de México</v>
          </cell>
          <cell r="M229" t="str">
            <v>México</v>
          </cell>
          <cell r="N229" t="str">
            <v>Sueldo o salario con prestaciones</v>
          </cell>
          <cell r="O229" t="str">
            <v>Correo electrónico</v>
          </cell>
          <cell r="P229">
            <v>42571</v>
          </cell>
          <cell r="Q229">
            <v>42599</v>
          </cell>
          <cell r="S229" t="str">
            <v>Información pública</v>
          </cell>
          <cell r="T229" t="str">
            <v>Sueldos y salarios</v>
          </cell>
          <cell r="V229" t="str">
            <v>La respuesta a su solicitud con folio LT-BM-16816 la encontrará en el archivo adjunto.</v>
          </cell>
          <cell r="W229">
            <v>30</v>
          </cell>
          <cell r="X229" t="str">
            <v>NO</v>
          </cell>
          <cell r="Y229" t="str">
            <v>Casillas Trejo Elizabeth</v>
          </cell>
          <cell r="Z229" t="str">
            <v>Concluido</v>
          </cell>
          <cell r="AA229">
            <v>42571</v>
          </cell>
          <cell r="AB229">
            <v>42573</v>
          </cell>
        </row>
        <row r="230">
          <cell r="B230" t="str">
            <v>CTC-BM-16817</v>
          </cell>
          <cell r="C230" t="str">
            <v>Hola buen día, actualmente contamos con un sistema, el cual tiene habilitado un web service el cual obtiene los valores diarios de las series (tiie 28 dias, UDIS etc), pero no se ha actulizado ultimamente, surgio una nueva actulizacion que debamos aplicar al sistema?
Saludos y gracias por su atencion.</v>
          </cell>
          <cell r="D230" t="str">
            <v>Jose Martin Centeno</v>
          </cell>
          <cell r="E230" t="str">
            <v>martin.centeno@einteligent.com</v>
          </cell>
          <cell r="F230" t="str">
            <v>Banco de México</v>
          </cell>
          <cell r="M230" t="str">
            <v>México</v>
          </cell>
          <cell r="O230" t="str">
            <v>Entrega por el Sistema de Solicitudes de Acceso a la Información</v>
          </cell>
          <cell r="P230">
            <v>42571</v>
          </cell>
          <cell r="Q230">
            <v>42599</v>
          </cell>
          <cell r="S230" t="str">
            <v>Información pública</v>
          </cell>
          <cell r="T230" t="str">
            <v>Servicios de soporte a usuarios</v>
          </cell>
          <cell r="V230" t="str">
            <v>La respuesta a su consulta con folio CTC-BM-16817 la encontrará en el archivo adjunto.</v>
          </cell>
          <cell r="W230">
            <v>35</v>
          </cell>
          <cell r="X230" t="str">
            <v>NO</v>
          </cell>
          <cell r="Y230" t="str">
            <v>Casillas Trejo Elizabeth</v>
          </cell>
          <cell r="Z230" t="str">
            <v>Concluido</v>
          </cell>
          <cell r="AA230">
            <v>42571</v>
          </cell>
          <cell r="AB230">
            <v>42573</v>
          </cell>
        </row>
        <row r="231">
          <cell r="B231" t="str">
            <v>CTC-BM-16820</v>
          </cell>
          <cell r="C231" t="str">
            <v>Estimados, ¡buenas tardes!
Estoy llevando a cabo un estudio sobre los Valores Extranjeros para Inversionistas Mexicanos (VEMEX), y necesito algunas informaciones. ¿Ustedes me podría ayudar?
1. Por favor, describir en general el tratamiento tributario de los VEMEX. 
2. Específicamente, cuál es tratamiento o impacto fiscal mexicano desde la perspectiva, por lo menos, de los siguientes:  (i) inversionistas Mexicanos, (ii) el emisor mexicano del  VEMEX y (iii) el emisor extranjero de los valores mobiliarios representados por los VEMEX. 
3. Con ocasión del pago de un rendimiento, por ejemplo, dividendos o intereses, cuál es el impacto fiscal mexicano? Los dividendos o intereses están sujeto a tributación mexicana? Existe un agente responsable de la retención y/o pago del respectivo impuesto? En tal caso, cuál es responsabilidad u obligación del inversionista mexicano? 
4. Con ocasión de la realización de una ganancia de capital, por ejemplo, por la venta de los VEMEX en la bolsa de valores mexicana, cuál es el impacto fiscal mexicana? Existe un agente responsable de la retención y/o pago del respectivo impuesto?  En tal caso, cuál es responsabilidad u obligación del inversionista mexicano?
5. Con ocasión de la emisión y / o cancelación de los VEMEXs cuál es tratamiento o impacto fiscal mexicano? 
6. Aplica en cualquiera de las operaciones y/o rentas mencionadas anteriormente un impuesto de sellos o impuesto semejante?  
7. Existe alguna exoneración o inafectación de impuesto a la renta u otro aplicable a los VEMEX? 
Respetuosamente,
Lucas Carnauba</v>
          </cell>
          <cell r="D231" t="str">
            <v>Lucas Carnaúba</v>
          </cell>
          <cell r="E231" t="str">
            <v>lucas.carnauba@br.pwc.com</v>
          </cell>
          <cell r="F231" t="str">
            <v>Banco de México</v>
          </cell>
          <cell r="M231" t="str">
            <v>Brasil</v>
          </cell>
          <cell r="O231" t="str">
            <v>Entrega por el Sistema de Solicitudes de Acceso a la Información</v>
          </cell>
          <cell r="P231">
            <v>42571</v>
          </cell>
          <cell r="Q231">
            <v>42599</v>
          </cell>
          <cell r="S231" t="str">
            <v>Información pública</v>
          </cell>
          <cell r="T231" t="str">
            <v>Operaciones con acciones</v>
          </cell>
          <cell r="V231" t="str">
            <v>La respuesta a su consulta CTC-BM-16820 la encontrará en el archivo adjunto.</v>
          </cell>
          <cell r="W231">
            <v>60</v>
          </cell>
          <cell r="X231" t="str">
            <v>NO</v>
          </cell>
          <cell r="Y231" t="str">
            <v>Casillas Trejo Elizabeth</v>
          </cell>
          <cell r="Z231" t="str">
            <v>Concluido</v>
          </cell>
          <cell r="AA231">
            <v>42571</v>
          </cell>
          <cell r="AB231">
            <v>42576</v>
          </cell>
        </row>
        <row r="232">
          <cell r="B232" t="str">
            <v>CTC-BM-16821</v>
          </cell>
          <cell r="C232" t="str">
            <v>Buenas tardes
Ustedes emiten una guía de exportación por zona y país, yo cuento con la guía de la Unión Europea de 2011, queria ver si de casualidad esta guía ya se actualizo y si me podrían proporcionar la guía de exportación a Estados Unidos, o me podrian indicar donde obtener ambas
muchas gracias quedo al pendiente
saludos</v>
          </cell>
          <cell r="D232" t="str">
            <v>ARIADNA LUCIA</v>
          </cell>
          <cell r="E232" t="str">
            <v>variadna3@gmail.com</v>
          </cell>
          <cell r="F232" t="str">
            <v>Banco de México</v>
          </cell>
          <cell r="M232" t="str">
            <v>México</v>
          </cell>
          <cell r="O232" t="str">
            <v>Entrega por el Sistema de Solicitudes de Acceso a la Información</v>
          </cell>
          <cell r="P232">
            <v>42572</v>
          </cell>
          <cell r="Q232">
            <v>42600</v>
          </cell>
          <cell r="S232" t="str">
            <v>Información no competencia del BM</v>
          </cell>
          <cell r="T232" t="str">
            <v>Acceso a la información</v>
          </cell>
          <cell r="V232" t="str">
            <v>Se anexa respuesta</v>
          </cell>
          <cell r="W232">
            <v>50</v>
          </cell>
          <cell r="X232" t="str">
            <v>NO</v>
          </cell>
          <cell r="Y232" t="str">
            <v>Muñoz Nando Rubén</v>
          </cell>
          <cell r="Z232" t="str">
            <v>Concluido</v>
          </cell>
          <cell r="AA232">
            <v>42572</v>
          </cell>
          <cell r="AB232">
            <v>42576</v>
          </cell>
        </row>
        <row r="233">
          <cell r="B233" t="str">
            <v>CTC-BM-16822</v>
          </cell>
          <cell r="C233" t="str">
            <v>Hola, necesito obtener un Comprobante digital de pago electrónico,  pero el sistema indica que no puede generarlo en ese momento.  Que debo hacer?</v>
          </cell>
          <cell r="D233" t="str">
            <v>Juan Alfonso Rodriguez Rivera</v>
          </cell>
          <cell r="E233" t="str">
            <v>alfonso.rodriguez@live.com</v>
          </cell>
          <cell r="F233" t="str">
            <v>Banco de México</v>
          </cell>
          <cell r="O233" t="str">
            <v>Entrega por el Sistema de Solicitudes de Acceso a la Información</v>
          </cell>
          <cell r="P233">
            <v>42572</v>
          </cell>
          <cell r="Q233">
            <v>42600</v>
          </cell>
          <cell r="S233" t="str">
            <v>Información pública</v>
          </cell>
          <cell r="T233" t="str">
            <v>Sistemas electrónicos de pago</v>
          </cell>
          <cell r="V233" t="str">
            <v>Se anexa respuesta</v>
          </cell>
          <cell r="W233">
            <v>55</v>
          </cell>
          <cell r="X233" t="str">
            <v>NO</v>
          </cell>
          <cell r="Y233" t="str">
            <v>Muñoz Nando Rubén</v>
          </cell>
          <cell r="Z233" t="str">
            <v>Concluido</v>
          </cell>
          <cell r="AA233">
            <v>42572</v>
          </cell>
          <cell r="AB233">
            <v>42573</v>
          </cell>
        </row>
        <row r="234">
          <cell r="B234" t="str">
            <v>CTC-BM-16824</v>
          </cell>
          <cell r="C234" t="str">
            <v>hola buenos dias , tengo una difucultad , le comento, hace aprox un mes hice una transferencia bancaria hacia mi cuenta en santander desde un portal en internet (plus500) , un retiro de 2000 pero no ha llegado a mi cuenta, ya consulte con el portal y me enviaron un documento con datos para localizar los fondos y me dijeron que se los mostrara a mi banco es decir a santander pero ellos me comentan que ellos no hacen rastreos pues el banco de mexico es el intermediario cuando se trata de transferencias bancarias internacionales, quisiera saber que debo hacer en este caso y si ustedes me pueden ayudar. desde ya muchas gracias.</v>
          </cell>
          <cell r="D234" t="str">
            <v>Octavio</v>
          </cell>
          <cell r="E234" t="str">
            <v>salazaroctavio@live.com</v>
          </cell>
          <cell r="F234" t="str">
            <v>Banco de México</v>
          </cell>
          <cell r="M234" t="str">
            <v>México</v>
          </cell>
          <cell r="O234" t="str">
            <v>Entrega por el Sistema de Solicitudes de Acceso a la Información</v>
          </cell>
          <cell r="P234">
            <v>42572</v>
          </cell>
          <cell r="Q234">
            <v>42600</v>
          </cell>
          <cell r="S234" t="str">
            <v>Información pública</v>
          </cell>
          <cell r="T234" t="str">
            <v>Sistemas electrónicos de pago</v>
          </cell>
          <cell r="V234" t="str">
            <v>La respuesta a su consulta CTC-BM-16824 la encontrará en el archivo adjunto.</v>
          </cell>
          <cell r="W234">
            <v>45</v>
          </cell>
          <cell r="X234" t="str">
            <v>NO</v>
          </cell>
          <cell r="Y234" t="str">
            <v>Casillas Trejo Elizabeth</v>
          </cell>
          <cell r="Z234" t="str">
            <v>Concluido</v>
          </cell>
          <cell r="AA234">
            <v>42572</v>
          </cell>
          <cell r="AB234">
            <v>42576</v>
          </cell>
        </row>
        <row r="235">
          <cell r="B235" t="str">
            <v>CTC-BM-16825</v>
          </cell>
          <cell r="C235" t="str">
            <v>I am about to deal with your bank regarding a balance transfer.  I would like to confirm you have a Ms. Christina Dominguez working as a Disbursement Agent who is trying to disburse money to Robert and Marylou Wilson
Ms. Dominguez gave us her phone number as             01152-55-8526-2036.  Could you please confirm this is your employee and correct phone number.  Thank You Bob and Marylou Wilson   USA  925-325-8404</v>
          </cell>
          <cell r="D235" t="str">
            <v>Marylou Wilson</v>
          </cell>
          <cell r="E235" t="str">
            <v>mlkwilson23@yahoo.com</v>
          </cell>
          <cell r="F235" t="str">
            <v>Banco de México</v>
          </cell>
          <cell r="O235" t="str">
            <v>Entrega por el Sistema de Solicitudes de Acceso a la Información</v>
          </cell>
          <cell r="P235">
            <v>42572</v>
          </cell>
          <cell r="Q235">
            <v>42600</v>
          </cell>
          <cell r="S235" t="str">
            <v>Información pública</v>
          </cell>
          <cell r="T235" t="str">
            <v>Acceso a la información</v>
          </cell>
          <cell r="V235" t="str">
            <v>Se anexa respuesta</v>
          </cell>
          <cell r="W235">
            <v>50</v>
          </cell>
          <cell r="X235" t="str">
            <v>NO</v>
          </cell>
          <cell r="Y235" t="str">
            <v>Muñoz Nando Rubén</v>
          </cell>
          <cell r="Z235" t="str">
            <v>Concluido</v>
          </cell>
          <cell r="AA235">
            <v>42572</v>
          </cell>
          <cell r="AB235">
            <v>42576</v>
          </cell>
        </row>
        <row r="236">
          <cell r="B236" t="str">
            <v>CTC-BM-16826</v>
          </cell>
          <cell r="C236" t="str">
            <v>EL sitio no permite obtener el Comprobante Electrónico de Pago (CEP), despliega un mensaje de que la informacion no puede generarse en ese momento. La clave de rastreo es SUC-01001606220000026560. Les agradezco me indiquen que debo hacer para obtener el comprobante.</v>
          </cell>
          <cell r="D236" t="str">
            <v>Juan Alfonso Rodriguez Rivera</v>
          </cell>
          <cell r="E236" t="str">
            <v>alfonso.rodriguez@live.com</v>
          </cell>
          <cell r="F236" t="str">
            <v>Banco de México</v>
          </cell>
          <cell r="O236" t="str">
            <v>Entrega por el Sistema de Solicitudes de Acceso a la Información</v>
          </cell>
          <cell r="P236">
            <v>42572</v>
          </cell>
          <cell r="Q236">
            <v>42600</v>
          </cell>
          <cell r="S236" t="str">
            <v>Información pública</v>
          </cell>
          <cell r="T236" t="str">
            <v>Sistemas electrónicos de pago</v>
          </cell>
          <cell r="V236" t="str">
            <v>La respuesta a su consulta CTC-BM-16826 la encontrará en el archivo adjunto.</v>
          </cell>
          <cell r="W236">
            <v>25</v>
          </cell>
          <cell r="X236" t="str">
            <v>NO</v>
          </cell>
          <cell r="Y236" t="str">
            <v>Casillas Trejo Elizabeth</v>
          </cell>
          <cell r="Z236" t="str">
            <v>Concluido</v>
          </cell>
          <cell r="AA236">
            <v>42572</v>
          </cell>
          <cell r="AB236">
            <v>42576</v>
          </cell>
        </row>
        <row r="237">
          <cell r="B237" t="str">
            <v>CTC-BM-16838</v>
          </cell>
          <cell r="C237" t="str">
            <v>El sistema no me permite obtener el Comprobante Electrónico de Pago (CEP).
Por favor ayudenme a generarlo. Estos son los datos:
Número de Referencia  2226560
Clave de Rastreo SUC-01001606220000026560
Banco Emisor    BBVA BANCOMER
Banco Receptor BANAMEX
Fecha de Trasnferencia: 22/06/2016</v>
          </cell>
          <cell r="D237" t="str">
            <v>Juan Alfonso Rodriguez Rivera</v>
          </cell>
          <cell r="E237" t="str">
            <v>alfonso.rodriguez@live.com</v>
          </cell>
          <cell r="F237" t="str">
            <v>Banco de México</v>
          </cell>
          <cell r="O237" t="str">
            <v>Entrega por el Sistema de Solicitudes de Acceso a la Información</v>
          </cell>
          <cell r="P237">
            <v>42572</v>
          </cell>
          <cell r="Q237">
            <v>42600</v>
          </cell>
          <cell r="S237" t="str">
            <v>Información pública</v>
          </cell>
          <cell r="T237" t="str">
            <v>Sistemas electrónicos de pago</v>
          </cell>
          <cell r="V237" t="str">
            <v>Se anexa respuesta</v>
          </cell>
          <cell r="W237">
            <v>50</v>
          </cell>
          <cell r="X237" t="str">
            <v>NO</v>
          </cell>
          <cell r="Y237" t="str">
            <v>Muñoz Nando Rubén</v>
          </cell>
          <cell r="Z237" t="str">
            <v>Concluido</v>
          </cell>
          <cell r="AA237">
            <v>42572</v>
          </cell>
          <cell r="AB237">
            <v>42576</v>
          </cell>
        </row>
        <row r="238">
          <cell r="B238">
            <v>6120000000716</v>
          </cell>
          <cell r="C238" t="str">
            <v>Se solicita de la manera más atenta, proporcionar el documento comprobatorio, que contemple que el sujeto obligado en cuestion, realizó al menos un análisis de riesgo de desastres de su infraestructura en los últimos 5 años.</v>
          </cell>
          <cell r="D238" t="str">
            <v>Sin registro</v>
          </cell>
          <cell r="E238" t="str">
            <v>TransparenciaBM@outlook.com</v>
          </cell>
          <cell r="F238" t="str">
            <v>Fondo Mexicano del Petróleo</v>
          </cell>
          <cell r="H238">
            <v>5</v>
          </cell>
          <cell r="I238" t="str">
            <v>Atlacholoaya</v>
          </cell>
          <cell r="J238" t="str">
            <v>XOCHITEPEC</v>
          </cell>
          <cell r="K238" t="str">
            <v>Morelos</v>
          </cell>
          <cell r="L238">
            <v>62790</v>
          </cell>
          <cell r="M238" t="str">
            <v>México</v>
          </cell>
          <cell r="O238" t="str">
            <v>Correo electrónico</v>
          </cell>
          <cell r="P238">
            <v>42573</v>
          </cell>
          <cell r="Q238">
            <v>42604</v>
          </cell>
          <cell r="S238" t="str">
            <v>Información no competencia del BM</v>
          </cell>
          <cell r="T238" t="str">
            <v>Fiduciario</v>
          </cell>
          <cell r="V238" t="str">
            <v>La respuesta a su solicitud de información con folio 6120000000716 la encontrará en el archivo adjunto.</v>
          </cell>
          <cell r="W238">
            <v>90</v>
          </cell>
          <cell r="X238" t="str">
            <v>NO</v>
          </cell>
          <cell r="Y238" t="str">
            <v>Casillas Trejo Elizabeth</v>
          </cell>
          <cell r="Z238" t="str">
            <v>Concluido</v>
          </cell>
          <cell r="AA238">
            <v>42573</v>
          </cell>
          <cell r="AB238">
            <v>42578</v>
          </cell>
        </row>
        <row r="239">
          <cell r="B239">
            <v>6120000000816</v>
          </cell>
          <cell r="C239" t="str">
            <v>Se solicita de la manera más atenta, proporcionar el documento comprobatorio, que contemple que el sujeto obligado en cuestion, implementó al menos un proyecto o programa que incluya actividades de reducción del riesgo de desastres de su infraestructura en los últimos 5 años.</v>
          </cell>
          <cell r="D239" t="str">
            <v>Sin registro</v>
          </cell>
          <cell r="E239" t="str">
            <v>TransparenciaBM@outlook.com</v>
          </cell>
          <cell r="F239" t="str">
            <v>Fondo Mexicano del Petróleo</v>
          </cell>
          <cell r="H239">
            <v>5</v>
          </cell>
          <cell r="I239" t="str">
            <v>Atlacholoaya</v>
          </cell>
          <cell r="J239" t="str">
            <v>XOCHITEPEC</v>
          </cell>
          <cell r="K239" t="str">
            <v>Morelos</v>
          </cell>
          <cell r="L239">
            <v>62790</v>
          </cell>
          <cell r="M239" t="str">
            <v>México</v>
          </cell>
          <cell r="O239" t="str">
            <v>Correo electrónico</v>
          </cell>
          <cell r="P239">
            <v>42573</v>
          </cell>
          <cell r="Q239">
            <v>42604</v>
          </cell>
          <cell r="S239" t="str">
            <v>Información no competencia del BM</v>
          </cell>
          <cell r="T239" t="str">
            <v>Fiduciario</v>
          </cell>
          <cell r="V239" t="str">
            <v>La respuesta a su solicitud de información con folio 6120000000816 la encontrará en el archivo adjunto.</v>
          </cell>
          <cell r="W239">
            <v>90</v>
          </cell>
          <cell r="X239" t="str">
            <v>NO</v>
          </cell>
          <cell r="Y239" t="str">
            <v>Casillas Trejo Elizabeth</v>
          </cell>
          <cell r="Z239" t="str">
            <v>Concluido</v>
          </cell>
          <cell r="AA239">
            <v>42573</v>
          </cell>
          <cell r="AB239">
            <v>42578</v>
          </cell>
        </row>
        <row r="240">
          <cell r="B240">
            <v>6110000010516</v>
          </cell>
          <cell r="C240" t="str">
            <v>¿Cuántas personas integran la Unidad de Transparencia de su institución?</v>
          </cell>
          <cell r="D240" t="str">
            <v>CONDESA BARRIOS MARTÍNEZ</v>
          </cell>
          <cell r="E240" t="str">
            <v>TransparenciaBM@outlook.com</v>
          </cell>
          <cell r="F240" t="str">
            <v>Banco de México</v>
          </cell>
          <cell r="H240" t="str">
            <v>CAFETALES</v>
          </cell>
          <cell r="I240" t="str">
            <v>Ex Hacienda Coapa</v>
          </cell>
          <cell r="J240" t="str">
            <v>TLALPAN</v>
          </cell>
          <cell r="K240" t="str">
            <v>Distrito Federal</v>
          </cell>
          <cell r="L240">
            <v>14308</v>
          </cell>
          <cell r="M240" t="str">
            <v>México</v>
          </cell>
          <cell r="O240" t="str">
            <v>Correo electrónico</v>
          </cell>
          <cell r="P240">
            <v>42573</v>
          </cell>
          <cell r="Q240">
            <v>42604</v>
          </cell>
          <cell r="S240" t="str">
            <v>Información pública</v>
          </cell>
          <cell r="T240" t="str">
            <v>Acceso a la información</v>
          </cell>
          <cell r="V240" t="str">
            <v>Se anexa respuesta</v>
          </cell>
          <cell r="W240">
            <v>40</v>
          </cell>
          <cell r="X240" t="str">
            <v>NO</v>
          </cell>
          <cell r="Y240" t="str">
            <v>Muñoz Nando Rubén</v>
          </cell>
          <cell r="Z240" t="str">
            <v>Concluido</v>
          </cell>
          <cell r="AA240">
            <v>42573</v>
          </cell>
          <cell r="AB240">
            <v>42577</v>
          </cell>
        </row>
        <row r="241">
          <cell r="B241">
            <v>6110000010616</v>
          </cell>
          <cell r="C241" t="str">
            <v xml:space="preserve">soy estudiante de la carrera de Licenciatura en Derecho por parte de la Universidad Intercontinental, ubicada en Av. Insurgentes Sur No. 4135 Col. Santa Ursula Xitla, Del. Tlalpan CP 14420 Cd. de México tel. 54871300 y solicito si no existe inconveniente para el cumplimiento de una tarea asignada sobre el derecho a la Información lo siguiente:  - El sueldo que percibe mensual y anualmente el Presidente de los Estados Unidos Mexicanos
</v>
          </cell>
          <cell r="D241" t="str">
            <v>CESAR TRINIDAD SIGUENZA</v>
          </cell>
          <cell r="E241" t="str">
            <v>TransparenciaBM@outlook.com</v>
          </cell>
          <cell r="F241" t="str">
            <v>Banco de México</v>
          </cell>
          <cell r="H241" t="str">
            <v>CUAUHTEMOC</v>
          </cell>
          <cell r="I241" t="str">
            <v>Villa úrsulo Galvan</v>
          </cell>
          <cell r="J241" t="str">
            <v>URSULO GALVAN</v>
          </cell>
          <cell r="K241" t="str">
            <v>Veracruz</v>
          </cell>
          <cell r="L241">
            <v>91667</v>
          </cell>
          <cell r="M241" t="str">
            <v>México</v>
          </cell>
          <cell r="N241" t="str">
            <v xml:space="preserve">Correo electrónico: sesarr1@live.com.mx </v>
          </cell>
          <cell r="O241" t="str">
            <v>Correo electrónico</v>
          </cell>
          <cell r="P241">
            <v>42576</v>
          </cell>
          <cell r="Q241">
            <v>42605</v>
          </cell>
          <cell r="S241" t="str">
            <v>Información pública</v>
          </cell>
          <cell r="T241" t="str">
            <v>Acceso a la información</v>
          </cell>
          <cell r="V241" t="str">
            <v>La respuesta a su solicitud 6110000010616 se encuentra en el archivo adjunto.</v>
          </cell>
          <cell r="W241">
            <v>40</v>
          </cell>
          <cell r="X241" t="str">
            <v>NO</v>
          </cell>
          <cell r="Y241" t="str">
            <v>Ríos Peraza Gladys Adriana</v>
          </cell>
          <cell r="Z241" t="str">
            <v>Concluido</v>
          </cell>
          <cell r="AA241">
            <v>42576</v>
          </cell>
          <cell r="AB241">
            <v>42577</v>
          </cell>
        </row>
        <row r="242">
          <cell r="B242">
            <v>6110000010716</v>
          </cell>
          <cell r="C242" t="str">
            <v xml:space="preserve">DESEO SABER:   A) EL COSTO REAL DE LA PRODUCCIÓN DE LAS MONEDAS QUE TIENEN UN VALOR NOMINAL DE 10, 20 Y 50 CENTAVOS, DE PRINCIPIO A FIN. B) CUAL ES LA DIFERENCIA ENTRE COSTO DE PRODUCCIÓN Y VALOR NOMINAL.  C) SI EL PESO SE COMPONE DE 100 CENTAVOS Y LA MONEDA DE UN CENTAVO YA DESAPARECIÓ, PORQUÉ ES QUE LAS TRANSACCIONES FISCALES, CONTABLES, COMERCIALES, ETC., SE SIGUEN UTILIZANDO, SOBRE TODO EN LOS COMERCIOS QUE PUBLICITAN PRECIOS DE OFERTA COMO: $299.99, QUE ACASO EL BANCO DE MÉXICO NO TIENE LA AUTORIDAD PARA QUE SE CIERREN TODAS LAS TRANSACCIONES CITADAS AL PESO Y EVITAR USAR CENTAVOS?.   D)SI NO ES ASÍ ME PUEDEN INDICAR A QUIEN CORRESPONDE TOMAR DICHA MEDIDA??.
</v>
          </cell>
          <cell r="D242" t="str">
            <v>RICARDO RINCON</v>
          </cell>
          <cell r="E242" t="str">
            <v>TransparenciaBM@outlook.com</v>
          </cell>
          <cell r="F242" t="str">
            <v>Banco de México</v>
          </cell>
          <cell r="H242" t="str">
            <v>XXXXXXXXX</v>
          </cell>
          <cell r="I242" t="str">
            <v>Delegación Política Cuauhtémoc</v>
          </cell>
          <cell r="J242" t="str">
            <v>CUAUHTEMOC</v>
          </cell>
          <cell r="K242" t="str">
            <v>Distrito Federal</v>
          </cell>
          <cell r="L242">
            <v>6357</v>
          </cell>
          <cell r="M242" t="str">
            <v>México</v>
          </cell>
          <cell r="N242" t="str">
            <v>Correo electrónico: Sin correo electrónico
---------------------------------------------------------</v>
          </cell>
          <cell r="O242" t="str">
            <v>Correo electrónico</v>
          </cell>
          <cell r="P242">
            <v>42576</v>
          </cell>
          <cell r="Q242">
            <v>42605</v>
          </cell>
          <cell r="S242" t="str">
            <v>Información pública</v>
          </cell>
          <cell r="T242" t="str">
            <v>Monedas metálicas</v>
          </cell>
          <cell r="V242" t="str">
            <v>La respuesta a su solicitud con folio 6110000010716 la encontrará en el archivo adjunto.</v>
          </cell>
          <cell r="W242">
            <v>120</v>
          </cell>
          <cell r="X242" t="str">
            <v>NO</v>
          </cell>
          <cell r="Y242" t="str">
            <v>Casillas Trejo Elizabeth</v>
          </cell>
          <cell r="Z242" t="str">
            <v>Concluido</v>
          </cell>
          <cell r="AA242">
            <v>42576</v>
          </cell>
          <cell r="AB242">
            <v>42584</v>
          </cell>
        </row>
        <row r="243">
          <cell r="B243">
            <v>6110000010816</v>
          </cell>
          <cell r="C243" t="str">
            <v xml:space="preserve">monto del sueldo mensual que percibe el Presidente de Mexico
</v>
          </cell>
          <cell r="D243" t="str">
            <v>ALEJANDRINA RICO TRIANO</v>
          </cell>
          <cell r="E243" t="str">
            <v>TransparenciaBM@otlook.com</v>
          </cell>
          <cell r="F243" t="str">
            <v>Banco de México</v>
          </cell>
          <cell r="H243" t="str">
            <v>EZEQUIAS TABOADA</v>
          </cell>
          <cell r="I243" t="str">
            <v>Santa Rita Infonavit</v>
          </cell>
          <cell r="J243" t="str">
            <v>CARDENAS</v>
          </cell>
          <cell r="K243" t="str">
            <v>Tabasco</v>
          </cell>
          <cell r="L243">
            <v>86528</v>
          </cell>
          <cell r="M243" t="str">
            <v>México</v>
          </cell>
          <cell r="N243" t="str">
            <v xml:space="preserve">  
Correo electrónico: alex_triano6@hotmail.com 
</v>
          </cell>
          <cell r="O243" t="str">
            <v>Correo electrónico</v>
          </cell>
          <cell r="P243">
            <v>42576</v>
          </cell>
          <cell r="Q243">
            <v>42605</v>
          </cell>
          <cell r="S243" t="str">
            <v>Información pública</v>
          </cell>
          <cell r="T243" t="str">
            <v>Acceso a la información</v>
          </cell>
          <cell r="V243" t="str">
            <v>La respuesta a su solicitud 6110000010816 se encuentra en el archivo adjunto.</v>
          </cell>
          <cell r="W243">
            <v>40</v>
          </cell>
          <cell r="X243" t="str">
            <v>NO</v>
          </cell>
          <cell r="Y243" t="str">
            <v>Ríos Peraza Gladys Adriana</v>
          </cell>
          <cell r="Z243" t="str">
            <v>Concluido</v>
          </cell>
          <cell r="AA243">
            <v>42576</v>
          </cell>
          <cell r="AB243">
            <v>42577</v>
          </cell>
        </row>
        <row r="244">
          <cell r="B244">
            <v>6110000010916</v>
          </cell>
          <cell r="C244" t="str">
            <v xml:space="preserve">Monto del sueldo mensual que percibe el Presidente de Mexico
</v>
          </cell>
          <cell r="D244" t="str">
            <v>ALFONSO LAGUNAS ALCANTARA</v>
          </cell>
          <cell r="E244" t="str">
            <v>TransparenciaBM@outlook.com</v>
          </cell>
          <cell r="F244" t="str">
            <v>Banco de México</v>
          </cell>
          <cell r="H244" t="str">
            <v>ORRICO DE LOS LLANOS</v>
          </cell>
          <cell r="I244" t="str">
            <v>Cárdenas Centro</v>
          </cell>
          <cell r="J244" t="str">
            <v>CARDENAS</v>
          </cell>
          <cell r="K244" t="str">
            <v>Tabasco</v>
          </cell>
          <cell r="L244">
            <v>86500</v>
          </cell>
          <cell r="M244" t="str">
            <v>México</v>
          </cell>
          <cell r="N244" t="str">
            <v xml:space="preserve">Correo electrónico: alex_triano6@hotmail.com 
</v>
          </cell>
          <cell r="O244" t="str">
            <v>Correo electrónico</v>
          </cell>
          <cell r="P244">
            <v>42576</v>
          </cell>
          <cell r="Q244">
            <v>42605</v>
          </cell>
          <cell r="S244" t="str">
            <v>Información pública</v>
          </cell>
          <cell r="T244" t="str">
            <v>Acceso a la información</v>
          </cell>
          <cell r="V244" t="str">
            <v>La respuesta a su solicitud 6110000010916 se encuentra en el archivo adjunto.</v>
          </cell>
          <cell r="W244">
            <v>40</v>
          </cell>
          <cell r="X244" t="str">
            <v>NO</v>
          </cell>
          <cell r="Y244" t="str">
            <v>Ríos Peraza Gladys Adriana</v>
          </cell>
          <cell r="Z244" t="str">
            <v>Concluido</v>
          </cell>
          <cell r="AA244">
            <v>42576</v>
          </cell>
          <cell r="AB244">
            <v>42577</v>
          </cell>
        </row>
        <row r="245">
          <cell r="B245" t="str">
            <v>CTC-BM-16843</v>
          </cell>
          <cell r="C245" t="str">
            <v>Estimados, soy una estudiante de doctorado en economia en Northwestern University en Estados Unidos, me gustaria saber si es posible tener acceso a los indices de precio especificos (mayor nivel de desagregacion, productos o servicios que cuentan con gran detalle en su descripción) utilizados para calcular el INPC desde Enero de 1992 hasta diciembre de 2002.
Desde ya muchas gracias,
Saludos cordiales
Gabriela</v>
          </cell>
          <cell r="D245" t="str">
            <v>Gabriela Cugat</v>
          </cell>
          <cell r="E245" t="str">
            <v>gaby@u.northwestern.edu</v>
          </cell>
          <cell r="F245" t="str">
            <v>Banco de México</v>
          </cell>
          <cell r="M245" t="str">
            <v>Estados Unidos</v>
          </cell>
          <cell r="O245" t="str">
            <v>Entrega por el Sistema de Solicitudes de Acceso a la Información</v>
          </cell>
          <cell r="P245">
            <v>42576</v>
          </cell>
          <cell r="Q245">
            <v>42604</v>
          </cell>
          <cell r="S245" t="str">
            <v>Información pública</v>
          </cell>
          <cell r="T245" t="str">
            <v>Indices de precios</v>
          </cell>
          <cell r="V245" t="str">
            <v>La respuesta a su solicitud CTC-BM-16843 se encuentra en el archivo adjunto.</v>
          </cell>
          <cell r="W245">
            <v>90</v>
          </cell>
          <cell r="X245" t="str">
            <v>NO</v>
          </cell>
          <cell r="Y245" t="str">
            <v>Ríos Peraza Gladys Adriana</v>
          </cell>
          <cell r="Z245" t="str">
            <v>Concluido</v>
          </cell>
          <cell r="AA245">
            <v>42576</v>
          </cell>
          <cell r="AB245">
            <v>42579</v>
          </cell>
        </row>
        <row r="246">
          <cell r="B246" t="str">
            <v>CTC-BM-16844</v>
          </cell>
          <cell r="C246" t="str">
            <v>Estoy tratando de recuperar el CEP de unatransferencia que hice para el pago de un credito infonavit.
La cuenta emisora es del Banamex 
La clave de Restreo Rastreo es 
85900464114320761
La Cuenta Beneficiaria es de HSBC y el numero de cuenta es 021180550300050811
El monto es para liquidar la hipoteca 1,079,303.03
El notoria me pide el CEP para poder iniciar el tramite de contrato de compraventa. Pero no he podido recuperar el CEP
Atte. MArco Slehiman</v>
          </cell>
          <cell r="D246" t="str">
            <v>Marco Slehiman</v>
          </cell>
          <cell r="E246" t="str">
            <v>slehiman@hotmail.com</v>
          </cell>
          <cell r="F246" t="str">
            <v>Banco de México</v>
          </cell>
          <cell r="M246" t="str">
            <v>México</v>
          </cell>
          <cell r="O246" t="str">
            <v>Entrega por el Sistema de Solicitudes de Acceso a la Información</v>
          </cell>
          <cell r="P246">
            <v>42576</v>
          </cell>
          <cell r="Q246">
            <v>42604</v>
          </cell>
          <cell r="S246" t="str">
            <v>Información pública</v>
          </cell>
          <cell r="T246" t="str">
            <v>SPEI</v>
          </cell>
          <cell r="V246" t="str">
            <v>La respuesta a su consulta CTC-BM-16844 la encontrará en el archivo adjunto.</v>
          </cell>
          <cell r="W246">
            <v>25</v>
          </cell>
          <cell r="X246" t="str">
            <v>NO</v>
          </cell>
          <cell r="Y246" t="str">
            <v>Casillas Trejo Elizabeth</v>
          </cell>
          <cell r="Z246" t="str">
            <v>Concluido</v>
          </cell>
          <cell r="AA246">
            <v>42576</v>
          </cell>
          <cell r="AB246">
            <v>42576</v>
          </cell>
        </row>
        <row r="247">
          <cell r="B247" t="str">
            <v>CTC-BM-16848</v>
          </cell>
          <cell r="C247" t="str">
            <v>permite saludarlo pero quiero que me den referencia de mi transferencia bancaria que hice del banco emisor banamex al banco receptor de banorte con un importe de $100 el 22/07/2016 a las 9:12 am con numero de autorización 17506 y el otro fue el 22/07/2016 con el importe de $100 a las 10:29 am  numero de autorización 35765 si por el momento quedo para aclarar en estatus esta mi transferencia</v>
          </cell>
          <cell r="D247" t="str">
            <v>omar guadalupe</v>
          </cell>
          <cell r="E247" t="str">
            <v>alvarez1282@hotmail.es</v>
          </cell>
          <cell r="F247" t="str">
            <v>Banco de México</v>
          </cell>
          <cell r="O247" t="str">
            <v>Entrega por el Sistema de Solicitudes de Acceso a la Información</v>
          </cell>
          <cell r="P247">
            <v>42576</v>
          </cell>
          <cell r="Q247">
            <v>42604</v>
          </cell>
          <cell r="S247" t="str">
            <v>Información pública</v>
          </cell>
          <cell r="T247" t="str">
            <v>Sistemas electrónicos de pago</v>
          </cell>
          <cell r="V247" t="str">
            <v>La respuesta a su solicitud CTC-BM-16848 se encuentra en el archivo adjunto.</v>
          </cell>
          <cell r="W247">
            <v>40</v>
          </cell>
          <cell r="X247" t="str">
            <v>NO</v>
          </cell>
          <cell r="Y247" t="str">
            <v>Ríos Peraza Gladys Adriana</v>
          </cell>
          <cell r="Z247" t="str">
            <v>Concluido</v>
          </cell>
          <cell r="AA247">
            <v>42576</v>
          </cell>
          <cell r="AB247">
            <v>42576</v>
          </cell>
        </row>
        <row r="248">
          <cell r="B248" t="str">
            <v>CTC-BM-16849</v>
          </cell>
          <cell r="C248" t="str">
            <v>Hola, solicito su apoyo para encontrar el PIB actual de México en dólares, lo he buscado en su página sin éxito. de su área de atención telefónica me canalizaron a éste medio.</v>
          </cell>
          <cell r="D248" t="str">
            <v>Juan José</v>
          </cell>
          <cell r="E248" t="str">
            <v>juanjosega2001@yahoo.com.mx</v>
          </cell>
          <cell r="F248" t="str">
            <v>Banco de México</v>
          </cell>
          <cell r="M248" t="str">
            <v>México</v>
          </cell>
          <cell r="O248" t="str">
            <v>Entrega por el Sistema de Solicitudes de Acceso a la Información</v>
          </cell>
          <cell r="P248">
            <v>42576</v>
          </cell>
          <cell r="Q248">
            <v>42604</v>
          </cell>
          <cell r="S248" t="str">
            <v>Información pública</v>
          </cell>
          <cell r="T248" t="str">
            <v>Producción y ventas</v>
          </cell>
          <cell r="V248" t="str">
            <v>La respuesta a su solicitud CTC-BM-16849 se encuentra en el archivo adjunto</v>
          </cell>
          <cell r="W248">
            <v>120</v>
          </cell>
          <cell r="X248" t="str">
            <v>NO</v>
          </cell>
          <cell r="Y248" t="str">
            <v>Ríos Peraza Gladys Adriana</v>
          </cell>
          <cell r="Z248" t="str">
            <v>Concluido</v>
          </cell>
          <cell r="AA248">
            <v>42576</v>
          </cell>
          <cell r="AB248">
            <v>42585</v>
          </cell>
        </row>
        <row r="249">
          <cell r="B249" t="str">
            <v>CTC-BM-16850</v>
          </cell>
          <cell r="C249" t="str">
            <v>Su página http://www.banxico.org.mx/cep/ NO ME PERMITE OBTENER el Comprobante Electrónico de Pago (CEP). Indica que el comprobante no puede ser generado en ese momento.
Por favor ayúdenme a generarlo. EL pago ya fue recibido. Lo que necesito es EL CEP, NO necesito instrucciones de como entrar a la página. Esta no regresa ningún documento.
De no ser asi, por favor indíquenme cómo puedo obtener el Comprobante Electrónico de Pago por otros medios.
Estos son los datos: 
Fecha de Trasnferencia: 22/06/2016
Clave de Rastreo SUC-01001606220000026560 
Número de Referencia 2226560 
Banco Emisor BBVA BANCOMER 
Banco Receptor BANAMEX 
Cuenta Beneficiario: 002680700318250736
Monto: 700000</v>
          </cell>
          <cell r="D249" t="str">
            <v>Juan Alfonso Rodriguez Rivera</v>
          </cell>
          <cell r="E249" t="str">
            <v>alfonso.rodriguez@live.com</v>
          </cell>
          <cell r="F249" t="str">
            <v>Banco de México</v>
          </cell>
          <cell r="O249" t="str">
            <v>Entrega por el Sistema de Solicitudes de Acceso a la Información</v>
          </cell>
          <cell r="P249">
            <v>42576</v>
          </cell>
          <cell r="Q249">
            <v>42604</v>
          </cell>
          <cell r="S249" t="str">
            <v>Información pública</v>
          </cell>
          <cell r="T249" t="str">
            <v>SPEI</v>
          </cell>
          <cell r="V249" t="str">
            <v>La respuesta a su solicitud CTC-BM-16850, se encuentra en el archivo adjunto.</v>
          </cell>
          <cell r="W249">
            <v>30</v>
          </cell>
          <cell r="X249" t="str">
            <v>NO</v>
          </cell>
          <cell r="Y249" t="str">
            <v>Ríos Peraza Gladys Adriana</v>
          </cell>
          <cell r="Z249" t="str">
            <v>Concluido</v>
          </cell>
          <cell r="AA249">
            <v>42576</v>
          </cell>
          <cell r="AB249">
            <v>42577</v>
          </cell>
        </row>
        <row r="250">
          <cell r="B250" t="str">
            <v>CTC-BM-16851</v>
          </cell>
          <cell r="C250" t="str">
            <v>Solicito se expidan a mi costa copias certificadas de las Tasas de Interés Interbancarias de Equilibrio (TIIE)vigentes de enero a diciembre del año 2014 y de enero a diciembre de 2015 por 28 días. Esto por requerirse para un incidente de liquidación, exp. 94/2014 seguido en el Juzgado Cuadragésimo Primero de lo Civil.</v>
          </cell>
          <cell r="D250" t="str">
            <v>Maricarmen</v>
          </cell>
          <cell r="E250" t="str">
            <v>mcescamillatoto@live.com.mx</v>
          </cell>
          <cell r="F250" t="str">
            <v>Banco de México</v>
          </cell>
          <cell r="O250" t="str">
            <v>Entrega por el Sistema de Solicitudes de Acceso a la Información</v>
          </cell>
          <cell r="P250">
            <v>42576</v>
          </cell>
          <cell r="Q250">
            <v>42604</v>
          </cell>
          <cell r="S250" t="str">
            <v>Información pública</v>
          </cell>
          <cell r="T250" t="str">
            <v>Tasas de interés</v>
          </cell>
          <cell r="V250" t="str">
            <v>Se anexa respuesta</v>
          </cell>
          <cell r="W250">
            <v>60</v>
          </cell>
          <cell r="X250" t="str">
            <v>SI</v>
          </cell>
          <cell r="Y250" t="str">
            <v>Muñoz Nando Rubén</v>
          </cell>
          <cell r="Z250" t="str">
            <v>Concluido</v>
          </cell>
          <cell r="AA250">
            <v>42576</v>
          </cell>
          <cell r="AB250">
            <v>42578</v>
          </cell>
        </row>
        <row r="251">
          <cell r="B251" t="str">
            <v>CTC-BM-16852</v>
          </cell>
          <cell r="C251" t="str">
            <v>Respetado señor/señora.
Mi nombre es Elizabeth Munoz, Analista Legal para PaymentsCompliance, una empresa líder en la provision de servicios de inteligencia financiera para la industria de pagos.  Me pongo en contacto con usted, con el fin de solicitar respetuosamente la siguiente información sobre el estado legal de las tarjetas prepago y el dinero electrónico en México.
I) En relación con las tarjetas prepago: 
1) Existe algún régimen legal que sea específicamente aplicable a las tarjetas prepago? 
Si su respuesta es afirmativa:
2) Cuáles son las características de las tarjetas prepago que son cubiertas dentro del ámbito de dicha regulación?
3) Existe algún tipo de tarjeta prepago que sea excluida de dicha regulación? Que características deben tener dichas tarjetas prepago para ser excluidas del ámbito de esta regulación?
II) En relación con el dinero electrónico:
1) Ha expedido su país alguna legislación en materia de dinero electrónico?
Si su respuesta es afirmativa:
2) Como se encuentra definido el dinero electrónico?
3) Que tipo de productos o servicios se encuentran excluidos del concepto de dinero electrónico?
4) Las tarjetas prepago o instrumentos de almacenamiento de valor, se encuentras sujetas o excluidas del ámbito de la legislación de dinero electrónico?
III) En relación con las actividades de captación de fondos:
1) Cuál es la legislación aplicable a las actividades de captación de fondos?
2) Cómo se encuentran definidas las actividades de captación de fondos en su país?
Muchas gracias por su valiosa ayuda.
Cordial saludo.,
Elizabeth Munoz Perez.</v>
          </cell>
          <cell r="D251" t="str">
            <v>Elizabeth Munoz Perez</v>
          </cell>
          <cell r="E251" t="str">
            <v>elizabethm@paymentscompliance.com</v>
          </cell>
          <cell r="F251" t="str">
            <v>Banco de México</v>
          </cell>
          <cell r="M251" t="str">
            <v>Reino Unido</v>
          </cell>
          <cell r="O251" t="str">
            <v>Entrega por el Sistema de Solicitudes de Acceso a la Información</v>
          </cell>
          <cell r="P251">
            <v>42577</v>
          </cell>
          <cell r="Q251">
            <v>42605</v>
          </cell>
          <cell r="S251" t="str">
            <v>Información pública</v>
          </cell>
          <cell r="T251" t="str">
            <v>Cajeros, tarjetas y operaciones relativas</v>
          </cell>
          <cell r="V251" t="str">
            <v>La respuesta a su consulta CTC-BM-16852 la encontrará en el archivo adjunto.</v>
          </cell>
          <cell r="W251">
            <v>35</v>
          </cell>
          <cell r="X251" t="str">
            <v>NO</v>
          </cell>
          <cell r="Y251" t="str">
            <v>Casillas Trejo Elizabeth</v>
          </cell>
          <cell r="Z251" t="str">
            <v>Concluido</v>
          </cell>
          <cell r="AA251">
            <v>42577</v>
          </cell>
          <cell r="AB251">
            <v>42583</v>
          </cell>
        </row>
        <row r="252">
          <cell r="B252">
            <v>6110000011016</v>
          </cell>
          <cell r="C252" t="str">
            <v>Cual es el salario que percibe el titular del Banco de Mexico</v>
          </cell>
          <cell r="D252" t="str">
            <v>MARCO ANTONIO OROZCO QUIÑONEZ</v>
          </cell>
          <cell r="E252" t="str">
            <v>TransparenciaBM@outlook.com</v>
          </cell>
          <cell r="F252" t="str">
            <v>Banco de México</v>
          </cell>
          <cell r="H252" t="str">
            <v>MAR DE CORTES</v>
          </cell>
          <cell r="I252" t="str">
            <v>Fovissste</v>
          </cell>
          <cell r="J252" t="str">
            <v>CHIHUAHUA</v>
          </cell>
          <cell r="K252" t="str">
            <v>Chihuahua</v>
          </cell>
          <cell r="L252">
            <v>31206</v>
          </cell>
          <cell r="M252" t="str">
            <v>México</v>
          </cell>
          <cell r="N252" t="str">
            <v>Correo electrónico: marco.orozco97@gmail.com</v>
          </cell>
          <cell r="O252" t="str">
            <v>Correo electrónico</v>
          </cell>
          <cell r="P252">
            <v>42577</v>
          </cell>
          <cell r="Q252">
            <v>42606</v>
          </cell>
          <cell r="S252" t="str">
            <v>Información pública</v>
          </cell>
          <cell r="T252" t="str">
            <v>Sueldos y salarios</v>
          </cell>
          <cell r="V252" t="str">
            <v>La respuesta a su solicitud 6110000011016 la encontrará en el archivo adjunto.</v>
          </cell>
          <cell r="W252">
            <v>550</v>
          </cell>
          <cell r="X252" t="str">
            <v>NO</v>
          </cell>
          <cell r="Y252" t="str">
            <v>Casillas Trejo Elizabeth</v>
          </cell>
          <cell r="Z252" t="str">
            <v>Concluido</v>
          </cell>
          <cell r="AA252">
            <v>42577</v>
          </cell>
          <cell r="AB252">
            <v>42608</v>
          </cell>
        </row>
        <row r="253">
          <cell r="B253">
            <v>6110000011116</v>
          </cell>
          <cell r="C253" t="str">
            <v>sin que se me remita a mi unidad, solicito copia simple de mi formato de pension por invalidez, el cual me lo dieron hace poco, mi nombre es abel segura sanchez y mi numero de seguridad social es 6796682548</v>
          </cell>
          <cell r="D253" t="str">
            <v>ABEL SEGURA SANCHEZ</v>
          </cell>
          <cell r="E253" t="str">
            <v>TransparenciaBM@outlook.com</v>
          </cell>
          <cell r="F253" t="str">
            <v>Banco de México</v>
          </cell>
          <cell r="H253" t="str">
            <v>ANDADOR AZUETA</v>
          </cell>
          <cell r="I253" t="str">
            <v>San Jose</v>
          </cell>
          <cell r="J253" t="str">
            <v>FORTIN</v>
          </cell>
          <cell r="K253" t="str">
            <v>Veracruz</v>
          </cell>
          <cell r="L253">
            <v>94475</v>
          </cell>
          <cell r="M253" t="str">
            <v>México</v>
          </cell>
          <cell r="N253" t="str">
            <v>Correo electrónico: ana.laura.89@hotmail.com</v>
          </cell>
          <cell r="O253" t="str">
            <v>Correo electrónico</v>
          </cell>
          <cell r="P253">
            <v>42577</v>
          </cell>
          <cell r="Q253">
            <v>42606</v>
          </cell>
          <cell r="S253" t="str">
            <v>Información pública</v>
          </cell>
          <cell r="T253" t="str">
            <v>Acceso a la información</v>
          </cell>
          <cell r="V253" t="str">
            <v>Se anexa respuesta</v>
          </cell>
          <cell r="W253">
            <v>50</v>
          </cell>
          <cell r="X253" t="str">
            <v>NO</v>
          </cell>
          <cell r="Y253" t="str">
            <v>Muñoz Nando Rubén</v>
          </cell>
          <cell r="Z253" t="str">
            <v>Concluido</v>
          </cell>
          <cell r="AA253">
            <v>42577</v>
          </cell>
          <cell r="AB253">
            <v>42578</v>
          </cell>
        </row>
        <row r="254">
          <cell r="B254" t="str">
            <v>CTC-BM-16853</v>
          </cell>
          <cell r="C254" t="str">
            <v>Soy broker para el mercado Forex, quiero constituir mi empresa pero necesito saber si hay alguna regulación para este tipo de actividad que ustedes me puedan porporcionar.</v>
          </cell>
          <cell r="D254" t="str">
            <v>Sandra Ocampo</v>
          </cell>
          <cell r="E254" t="str">
            <v>socampo@enconta.com</v>
          </cell>
          <cell r="F254" t="str">
            <v>Banco de México</v>
          </cell>
          <cell r="M254" t="str">
            <v>México</v>
          </cell>
          <cell r="O254" t="str">
            <v>Entrega por el Sistema de Solicitudes de Acceso a la Información</v>
          </cell>
          <cell r="P254">
            <v>42577</v>
          </cell>
          <cell r="Q254">
            <v>42605</v>
          </cell>
          <cell r="S254" t="str">
            <v>Información pública</v>
          </cell>
          <cell r="T254" t="str">
            <v>Operaciones con divisas</v>
          </cell>
          <cell r="V254" t="str">
            <v>La respuesta a su solicitud CTC-BM-16853 se encuentra en el archivo adjunto.</v>
          </cell>
          <cell r="W254">
            <v>40</v>
          </cell>
          <cell r="X254" t="str">
            <v>NO</v>
          </cell>
          <cell r="Y254" t="str">
            <v>Ríos Peraza Gladys Adriana</v>
          </cell>
          <cell r="Z254" t="str">
            <v>Concluido</v>
          </cell>
          <cell r="AA254">
            <v>42577</v>
          </cell>
          <cell r="AB254">
            <v>42580</v>
          </cell>
        </row>
        <row r="255">
          <cell r="B255" t="str">
            <v>CTC-BM-16855</v>
          </cell>
          <cell r="C255" t="str">
            <v>Buenas Tardes
Hace aproximadamente un mes dejamos de recibir información via el web services que tienen, un compañero hizo la misma soliciutd preguntando si su web service habia cambiado pero le comentaron que no, entonces intento enviar la ruta que teniamos para que nos ayudaran a verificar cual era el error pero este tiene caracteres especiales y por aqui no los podemos enviar, Quisiera que me ayudaran para ver si puedo comunicarme con alguno de su personal para verificar esto, ya que es importante para nosotros por que llevamos un mes sin que esa informacion se muestre en automatico, o en su defecto que me indiquen el web service que debo mandar llamar asi como las variables (incluyendo el tipo de estas) que debo enviar para poder recibir la informacion.
De antemano gracias y quedo al pendiente.
Saludos</v>
          </cell>
          <cell r="D255" t="str">
            <v>Javier Plascencia</v>
          </cell>
          <cell r="E255" t="str">
            <v>javier.plascencia@einteligent.com</v>
          </cell>
          <cell r="F255" t="str">
            <v>Banco de México</v>
          </cell>
          <cell r="O255" t="str">
            <v>Entrega por el Sistema de Solicitudes de Acceso a la Información</v>
          </cell>
          <cell r="P255">
            <v>42577</v>
          </cell>
          <cell r="Q255">
            <v>42605</v>
          </cell>
          <cell r="S255" t="str">
            <v>Información pública</v>
          </cell>
          <cell r="T255" t="str">
            <v>Desarrollos internos de software</v>
          </cell>
          <cell r="V255" t="str">
            <v>Se anexa respuesta</v>
          </cell>
          <cell r="W255">
            <v>50</v>
          </cell>
          <cell r="X255" t="str">
            <v>NO</v>
          </cell>
          <cell r="Y255" t="str">
            <v>Muñoz Nando Rubén</v>
          </cell>
          <cell r="Z255" t="str">
            <v>Concluido</v>
          </cell>
          <cell r="AA255">
            <v>42577</v>
          </cell>
          <cell r="AB255">
            <v>42579</v>
          </cell>
        </row>
        <row r="256">
          <cell r="B256" t="str">
            <v>CTC-BM-16859</v>
          </cell>
          <cell r="C256" t="str">
            <v>En Minsa SA de CV nos dedicamos a la producción y comercialización de maíz y harina de maíz. Estamos en varios proyectos de exportación y necesitamos el dato, nombres y estadísticas de empresas mexicanas que exporten harina de maíz a otros países. Fraccion Arancelaria 11022001. ¿Nos podrían ayudar con esta información?, ¿Tiene algún costo?
Gracias,
Martha Doring.
Jefe de Logística Impo / Expo
Minsa, S.A. de C.V.
Prolongación Toltecas No. 4
Colonia Los Reyes Ixtacala,
C.P. 54090, Tlalnepantla, Estado de México
Teléfonos: 55-5722-1900 ext.- 6403
Cel.- 04455-1408-6228 
martha.doring@minsa.com.mx</v>
          </cell>
          <cell r="D256" t="str">
            <v>Martha Döring</v>
          </cell>
          <cell r="E256" t="str">
            <v>martha.doring@minsa.com.mx</v>
          </cell>
          <cell r="F256" t="str">
            <v>Banco de México</v>
          </cell>
          <cell r="M256" t="str">
            <v>México</v>
          </cell>
          <cell r="O256" t="str">
            <v>Entrega por el Sistema de Solicitudes de Acceso a la Información</v>
          </cell>
          <cell r="P256">
            <v>42578</v>
          </cell>
          <cell r="Q256">
            <v>42606</v>
          </cell>
          <cell r="S256" t="str">
            <v>Información pública</v>
          </cell>
          <cell r="T256" t="str">
            <v>Actividad económica</v>
          </cell>
          <cell r="V256" t="str">
            <v>La respuesta a su solicitud CTC-BM-16859 se encuentra en el archivo adjunto.</v>
          </cell>
          <cell r="W256">
            <v>240</v>
          </cell>
          <cell r="X256" t="str">
            <v>NO</v>
          </cell>
          <cell r="Y256" t="str">
            <v>Ríos Peraza Gladys Adriana</v>
          </cell>
          <cell r="Z256" t="str">
            <v>Concluido</v>
          </cell>
          <cell r="AA256">
            <v>42578</v>
          </cell>
          <cell r="AB256">
            <v>42600</v>
          </cell>
        </row>
        <row r="257">
          <cell r="B257" t="str">
            <v>CTC-BM-16860</v>
          </cell>
          <cell r="C257" t="str">
            <v>deseo investigar donde quedo una transferencia que efectué el 2 de mayo del 2016 a las 10.18 h por 5000 pesos de Bancomer a Banamex ya trate con los dos bancos de saber el destino del dinero y de bancomer si salio a banamex no llego ni me regreso el dinero los datos son los siguientes: Referencia 020516 del 02 de mayo a las 10.18 folio 0107943516 clave rastreo BNET010016050 Spei 00020211260020020516</v>
          </cell>
          <cell r="D257" t="str">
            <v>Martha Eloisa Gonzalez Martinez</v>
          </cell>
          <cell r="E257" t="str">
            <v>eloiza48@hotmail.com</v>
          </cell>
          <cell r="F257" t="str">
            <v>Banco de México</v>
          </cell>
          <cell r="O257" t="str">
            <v>Entrega por el Sistema de Solicitudes de Acceso a la Información</v>
          </cell>
          <cell r="P257">
            <v>42578</v>
          </cell>
          <cell r="Q257">
            <v>42606</v>
          </cell>
          <cell r="S257" t="str">
            <v>Información pública</v>
          </cell>
          <cell r="T257" t="str">
            <v>SPEI</v>
          </cell>
          <cell r="V257" t="str">
            <v>La respuesta a su consulta CTC_BM-16860 la encontrará en el archivo adjunto.</v>
          </cell>
          <cell r="W257">
            <v>25</v>
          </cell>
          <cell r="X257" t="str">
            <v>NO</v>
          </cell>
          <cell r="Y257" t="str">
            <v>Casillas Trejo Elizabeth</v>
          </cell>
          <cell r="Z257" t="str">
            <v>Concluido</v>
          </cell>
          <cell r="AA257">
            <v>42578</v>
          </cell>
          <cell r="AB257">
            <v>42583</v>
          </cell>
        </row>
        <row r="258">
          <cell r="B258" t="str">
            <v>CTC-BM-16861</v>
          </cell>
          <cell r="C258" t="str">
            <v>Buen día,
Escribo para solicitar información sobre el estatus de 4 trasnferencias internacionales debido a que estas operaciones ya se debieron ver reflejadas en la cuenta destino a partir del dia lunes 25 de Julio 2016.
Detalles de la operación
Origen
País: Rusia
Banco: Sberbank (http://www.sberbank.ru/en/individualclients)
Destino
País: México
Banco: BBVA Bancomer S.A.
No. Cuenta 1162987929
Cuentahabiente: Yulia Dariy
Números de referencia
18/Julio/2016: S270016071854583 
19/Julio/2016: S270016071964693 
21/Julio/2016: S270016072179840 
22/Julio/2016: S270016072210152
Gracias
Gustavo Ponce</v>
          </cell>
          <cell r="D258" t="str">
            <v>Gustavo</v>
          </cell>
          <cell r="E258" t="str">
            <v>gustavo.ponce.ch@gmail.com</v>
          </cell>
          <cell r="F258" t="str">
            <v>Banco de México</v>
          </cell>
          <cell r="M258" t="str">
            <v>México</v>
          </cell>
          <cell r="O258" t="str">
            <v>Entrega por el Sistema de Solicitudes de Acceso a la Información</v>
          </cell>
          <cell r="P258">
            <v>42578</v>
          </cell>
          <cell r="Q258">
            <v>42606</v>
          </cell>
          <cell r="S258" t="str">
            <v>Información pública</v>
          </cell>
          <cell r="T258" t="str">
            <v>Sistemas electrónicos de pago</v>
          </cell>
          <cell r="V258" t="str">
            <v>La respuesta a su consulta CTC-BM-16861 la encontrará en el archivo adjunto.</v>
          </cell>
          <cell r="W258">
            <v>20</v>
          </cell>
          <cell r="X258" t="str">
            <v>NO</v>
          </cell>
          <cell r="Y258" t="str">
            <v>Casillas Trejo Elizabeth</v>
          </cell>
          <cell r="Z258" t="str">
            <v>Concluido</v>
          </cell>
          <cell r="AA258">
            <v>42578</v>
          </cell>
          <cell r="AB258">
            <v>42578</v>
          </cell>
        </row>
        <row r="259">
          <cell r="B259" t="str">
            <v>CTC-FMPED-16862</v>
          </cell>
          <cell r="C259" t="str">
            <v>Estimado (a)
Mi duda principal es sobre los templates o planillas para presentar los costos incurridos en el mes, En la plantilla Reporte de Costos, Gastos e Inversiones (RC_CONT_01_M a RC_CONT_11_M) hay una columna que nos pide el numero de cuenta contable del catálogo de Hidrocarburos, el presente catálogo contiene dos niveles de cuentas contables a nivel mayor y de detalle, que pasa si en este format integramos otro numero de cuenta distinto al catalogo de hidrocarburos hacienda referencia a un tercer nivel, por poner un ejemplo. 
600-000 Servicios profesionales-------------1,000.00
601-000 Servicios prof - (Administración)---1,000.00
601-001 servicios prof- (operacion)---------1,000.00 
En un supuesto que yo adopte el catalogo de cuentas de Hidrocarburos y adicionalmente necesite abrir mas el catalogo a un tercer nivel, (abrir una cuenta que no viene en el catalogo) y hacer referencia a esta cuenta nueva en los templates o planillas como cuenta de costo. ¿Hay algún problema con esto? o No es muy necesario que se registren en cuentas del catálogo de cuentas de Hidrocarburos?.</v>
          </cell>
          <cell r="D259" t="str">
            <v>MARIO ALBERTO OROPEZA ESTRADA</v>
          </cell>
          <cell r="E259" t="str">
            <v>mario.oropeza@mx.pwc.com</v>
          </cell>
          <cell r="F259" t="str">
            <v>Fondo Mexicano del Petróleo</v>
          </cell>
          <cell r="M259" t="str">
            <v>México</v>
          </cell>
          <cell r="O259" t="str">
            <v>Entrega por el Sistema de Solicitudes de Acceso a la Información</v>
          </cell>
          <cell r="P259">
            <v>42578</v>
          </cell>
          <cell r="Q259">
            <v>42606</v>
          </cell>
          <cell r="S259" t="str">
            <v>Información pública</v>
          </cell>
          <cell r="T259" t="str">
            <v>Fiduciario</v>
          </cell>
          <cell r="V259" t="str">
            <v>Se anexa respuesta</v>
          </cell>
          <cell r="W259">
            <v>60</v>
          </cell>
          <cell r="X259" t="str">
            <v>NO</v>
          </cell>
          <cell r="Y259" t="str">
            <v>Muñoz Nando Rubén</v>
          </cell>
          <cell r="Z259" t="str">
            <v>Concluido</v>
          </cell>
          <cell r="AA259">
            <v>42578</v>
          </cell>
          <cell r="AB259">
            <v>42583</v>
          </cell>
        </row>
        <row r="260">
          <cell r="B260" t="str">
            <v>CTC-BM-16863</v>
          </cell>
          <cell r="C260" t="str">
            <v>quiero saber el precio del centenario el 6 de abril del 2015. lo necesito para presentar la declaracion de una herencia en el sat.</v>
          </cell>
          <cell r="D260" t="str">
            <v>sergio vazquez portilla</v>
          </cell>
          <cell r="E260" t="str">
            <v>sergiocarlosvzzp@hotmail.com</v>
          </cell>
          <cell r="F260" t="str">
            <v>Banco de México</v>
          </cell>
          <cell r="M260" t="str">
            <v>México</v>
          </cell>
          <cell r="O260" t="str">
            <v>Entrega por el Sistema de Solicitudes de Acceso a la Información</v>
          </cell>
          <cell r="P260">
            <v>42578</v>
          </cell>
          <cell r="Q260">
            <v>42606</v>
          </cell>
          <cell r="S260" t="str">
            <v>Información pública</v>
          </cell>
          <cell r="T260" t="str">
            <v>Metales preciosos</v>
          </cell>
          <cell r="V260" t="str">
            <v>Se anexa respuesta</v>
          </cell>
          <cell r="W260">
            <v>60</v>
          </cell>
          <cell r="X260" t="str">
            <v>NO</v>
          </cell>
          <cell r="Y260" t="str">
            <v>Muñoz Nando Rubén</v>
          </cell>
          <cell r="Z260" t="str">
            <v>Concluido</v>
          </cell>
          <cell r="AA260">
            <v>42578</v>
          </cell>
          <cell r="AB260">
            <v>42579</v>
          </cell>
        </row>
        <row r="261">
          <cell r="B261" t="str">
            <v>CTC-BM-16865</v>
          </cell>
          <cell r="C261" t="str">
            <v>Buenas tardes
Necesito información sobre el PIB nacional y estatal (Nuevo León) por sectores, la mas actual posible y que no sean cifras preliminares, si no que sean cifras reales. En su pagina encontré información sobre el 2014 y 2015 pero era preliminar y no es muy confiable.
Agradecería mucho si pudieran orientarme a encontrar esta información.
Sin mas por el momento, que tengan lindo día.
Daniela Juárez</v>
          </cell>
          <cell r="D261" t="str">
            <v>Daniela Monserrat Juárez Orta</v>
          </cell>
          <cell r="E261" t="str">
            <v>dannyortaa@gmail.com</v>
          </cell>
          <cell r="F261" t="str">
            <v>Banco de México</v>
          </cell>
          <cell r="O261" t="str">
            <v>Entrega por el Sistema de Solicitudes de Acceso a la Información</v>
          </cell>
          <cell r="P261">
            <v>42578</v>
          </cell>
          <cell r="Q261">
            <v>42606</v>
          </cell>
          <cell r="S261" t="str">
            <v>Información pública</v>
          </cell>
          <cell r="T261" t="str">
            <v>Producción y ventas</v>
          </cell>
          <cell r="V261" t="str">
            <v>La respuesta a su consulta CTC-BM-16865 la encontrará en el archivo adjunto.</v>
          </cell>
          <cell r="W261">
            <v>25</v>
          </cell>
          <cell r="X261" t="str">
            <v>NO</v>
          </cell>
          <cell r="Y261" t="str">
            <v>Casillas Trejo Elizabeth</v>
          </cell>
          <cell r="Z261" t="str">
            <v>Concluido</v>
          </cell>
          <cell r="AA261">
            <v>42578</v>
          </cell>
          <cell r="AB261">
            <v>42585</v>
          </cell>
        </row>
        <row r="262">
          <cell r="B262" t="str">
            <v>CTC-BM-16866</v>
          </cell>
          <cell r="C262" t="str">
            <v>buen dia.
hace unos días nos retuvieron un billete de 500 pesos con documento R2016133564. y al consultar el dictamen dicen que no procede el reembolso. me comunique con ustedes y la persona que me atendio no supo darme razón el por que no procedio, si el billete no era falso solo tengo muchísimo desgaste, todos los aspectos básicos los cumplia. le digo que como quedamos en la indefensión como usuarios de los servicios bancarios con que solo digan que el es mismo billete y no digan que prueba fallo, cuando las que ustedes marcan como necesarios o básicas para determinar la autenticidad estaban, tenia caracolitos, la cinta del centro, luz ultavioleta. quisiéramos saber que prueba fallo para que no reembolsen el billete, ya que de otra manera pues solo es creer, y pensar que no tenemos certezas y transparencia en susprocesos.
saludos</v>
          </cell>
          <cell r="D262" t="str">
            <v>ruben herrera gomez</v>
          </cell>
          <cell r="E262" t="str">
            <v>ru13en@hotmail.com</v>
          </cell>
          <cell r="F262" t="str">
            <v>Banco de México</v>
          </cell>
          <cell r="M262" t="str">
            <v>México</v>
          </cell>
          <cell r="O262" t="str">
            <v>Entrega por el Sistema de Solicitudes de Acceso a la Información</v>
          </cell>
          <cell r="P262">
            <v>42578</v>
          </cell>
          <cell r="Q262">
            <v>42606</v>
          </cell>
          <cell r="S262" t="str">
            <v>Información pública</v>
          </cell>
          <cell r="T262" t="str">
            <v>Billetes</v>
          </cell>
          <cell r="V262" t="str">
            <v>La respuesta a su solicitud CTC-BM-16866 se encuentra en el archivo adjunto.</v>
          </cell>
          <cell r="W262">
            <v>40</v>
          </cell>
          <cell r="X262" t="str">
            <v>NO</v>
          </cell>
          <cell r="Y262" t="str">
            <v>Ríos Peraza Gladys Adriana</v>
          </cell>
          <cell r="Z262" t="str">
            <v>Concluido</v>
          </cell>
          <cell r="AA262">
            <v>42578</v>
          </cell>
          <cell r="AB262">
            <v>42583</v>
          </cell>
        </row>
        <row r="263">
          <cell r="B263" t="str">
            <v>CTC-BM-16867</v>
          </cell>
          <cell r="C263" t="str">
            <v>Para Clientes personas Morales se tiene una  BE para que realice SPEI individual y Masivo.
Adicional, se pretende que una PM pueda tener un servicio de dispersión masiva en el que a través de interfaz entre una plataforma de la PM y el Banco se  de la instrucción de dispersión masiva, esto estaría programado para que de forma automatica se ejecute. La duda es este servicio es Banca por Internet y las comisiones las debo cobrar como tal (spei en Banca por internet)? o bien son instrucciones de dispersión que debo cobrar como operaciones de ventanilla.</v>
          </cell>
          <cell r="D263" t="str">
            <v>Gloria</v>
          </cell>
          <cell r="E263" t="str">
            <v>borisyglo@gmail.com</v>
          </cell>
          <cell r="F263" t="str">
            <v>Banco de México</v>
          </cell>
          <cell r="M263" t="str">
            <v>México</v>
          </cell>
          <cell r="O263" t="str">
            <v>Entrega por el Sistema de Solicitudes de Acceso a la Información</v>
          </cell>
          <cell r="P263">
            <v>42579</v>
          </cell>
          <cell r="Q263">
            <v>42607</v>
          </cell>
          <cell r="S263" t="str">
            <v>Información pública</v>
          </cell>
          <cell r="T263" t="str">
            <v>Sistemas electrónicos de pago</v>
          </cell>
          <cell r="V263" t="str">
            <v>Se anexa respuesta</v>
          </cell>
          <cell r="W263">
            <v>55</v>
          </cell>
          <cell r="X263" t="str">
            <v>NO</v>
          </cell>
          <cell r="Y263" t="str">
            <v>Muñoz Nando Rubén</v>
          </cell>
          <cell r="Z263" t="str">
            <v>Concluido</v>
          </cell>
          <cell r="AA263">
            <v>42579</v>
          </cell>
          <cell r="AB263">
            <v>42586</v>
          </cell>
        </row>
        <row r="264">
          <cell r="B264" t="str">
            <v>LT-BM-16868</v>
          </cell>
          <cell r="C264" t="str">
            <v>¿Cuál es la dirección de la ventanilla de transparencia del Banco de México?</v>
          </cell>
          <cell r="D264" t="str">
            <v>Transparencia Banxico</v>
          </cell>
          <cell r="E264" t="str">
            <v>TransparenciaBM@outlook.com</v>
          </cell>
          <cell r="F264" t="str">
            <v>Banco de México</v>
          </cell>
          <cell r="M264" t="str">
            <v>México</v>
          </cell>
          <cell r="O264" t="str">
            <v>Correo electrónico</v>
          </cell>
          <cell r="P264">
            <v>42579</v>
          </cell>
          <cell r="Q264">
            <v>42607</v>
          </cell>
          <cell r="S264" t="str">
            <v>Información pública</v>
          </cell>
          <cell r="T264" t="str">
            <v>Acceso a la información</v>
          </cell>
          <cell r="V264" t="str">
            <v>La respuesta a su solicitud LT-BM-16868 se encuentra en el archivo adjunto.</v>
          </cell>
          <cell r="W264">
            <v>40</v>
          </cell>
          <cell r="X264" t="str">
            <v>NO</v>
          </cell>
          <cell r="Y264" t="str">
            <v>Ríos Peraza Gladys Adriana</v>
          </cell>
          <cell r="Z264" t="str">
            <v>Concluido</v>
          </cell>
          <cell r="AA264">
            <v>42579</v>
          </cell>
          <cell r="AB264">
            <v>42583</v>
          </cell>
        </row>
        <row r="265">
          <cell r="B265" t="str">
            <v>CTC-BM-16869</v>
          </cell>
          <cell r="C265" t="str">
            <v>Solicito que me envíen, con la mayor celeridad posible, a mi correo electrónico registrado en este sistema el CEP correspondiente de la transacción con clave de rastreo HSBC001830. Institución emisora: HSBC. Institución receptora: Banamex. Fecha de la transacción: 15 de julio de 2016. Monto: 211.11 pesos. Cabe señalar que el CEP correspondiente no está disponible en el sistema de consulta del sitio web del Banco de México.</v>
          </cell>
          <cell r="D265" t="str">
            <v>Javier Pérez Estrada</v>
          </cell>
          <cell r="E265" t="str">
            <v>javierpe@ucla.edu</v>
          </cell>
          <cell r="F265" t="str">
            <v>Banco de México</v>
          </cell>
          <cell r="O265" t="str">
            <v>Entrega por el Sistema de Solicitudes de Acceso a la Información</v>
          </cell>
          <cell r="P265">
            <v>42579</v>
          </cell>
          <cell r="Q265">
            <v>42607</v>
          </cell>
          <cell r="S265" t="str">
            <v>Información pública</v>
          </cell>
          <cell r="T265" t="str">
            <v>SPEI</v>
          </cell>
          <cell r="V265" t="str">
            <v>La respuesta a su consulta CTC-BM-16869 la encontrará en el archivo adjunto.</v>
          </cell>
          <cell r="W265">
            <v>15</v>
          </cell>
          <cell r="X265" t="str">
            <v>NO</v>
          </cell>
          <cell r="Y265" t="str">
            <v>Casillas Trejo Elizabeth</v>
          </cell>
          <cell r="Z265" t="str">
            <v>Concluido</v>
          </cell>
          <cell r="AA265">
            <v>42579</v>
          </cell>
          <cell r="AB265">
            <v>42580</v>
          </cell>
        </row>
        <row r="266">
          <cell r="B266" t="str">
            <v>CTC-FMPED-16870</v>
          </cell>
          <cell r="C266" t="str">
            <v>¿Cuál es la dirección de la ventanilla de transparencia del FMPED?</v>
          </cell>
          <cell r="D266" t="str">
            <v>Transparencia Banxico</v>
          </cell>
          <cell r="E266" t="str">
            <v>TransparenciaBM@outlook.com</v>
          </cell>
          <cell r="F266" t="str">
            <v>Fondo Mexicano del Petróleo</v>
          </cell>
          <cell r="O266" t="str">
            <v>Entrega por el Sistema de Solicitudes de Acceso a la Información</v>
          </cell>
          <cell r="P266">
            <v>42579</v>
          </cell>
          <cell r="Q266">
            <v>42607</v>
          </cell>
          <cell r="S266" t="str">
            <v>Información pública</v>
          </cell>
          <cell r="T266" t="str">
            <v>Acceso a la información</v>
          </cell>
          <cell r="V266" t="str">
            <v>La respuesta a su solicitud CTC-FMPED-16870 se encuentra en el archivo adjunto.</v>
          </cell>
          <cell r="W266">
            <v>40</v>
          </cell>
          <cell r="X266" t="str">
            <v>NO</v>
          </cell>
          <cell r="Y266" t="str">
            <v>Ríos Peraza Gladys Adriana</v>
          </cell>
          <cell r="Z266" t="str">
            <v>Concluido</v>
          </cell>
          <cell r="AA266">
            <v>42579</v>
          </cell>
          <cell r="AB266">
            <v>42583</v>
          </cell>
        </row>
        <row r="267">
          <cell r="B267" t="str">
            <v>LT-FMPED-16871</v>
          </cell>
          <cell r="C267" t="str">
            <v>¿Cuál es la dirección de la ventanilla de transparencia del FMPED?</v>
          </cell>
          <cell r="D267" t="str">
            <v>Transparencia Banxico</v>
          </cell>
          <cell r="E267" t="str">
            <v>TransparenciaBM@outlook.com</v>
          </cell>
          <cell r="F267" t="str">
            <v>Fondo Mexicano del Petróleo</v>
          </cell>
          <cell r="M267" t="str">
            <v>México</v>
          </cell>
          <cell r="O267" t="str">
            <v>Correo electrónico</v>
          </cell>
          <cell r="P267">
            <v>42579</v>
          </cell>
          <cell r="Q267">
            <v>42607</v>
          </cell>
          <cell r="S267" t="str">
            <v>Información pública</v>
          </cell>
          <cell r="T267" t="str">
            <v>Acceso a la información</v>
          </cell>
          <cell r="V267" t="str">
            <v>La respuesta a su solicitud LT-FMPED-16871 se encuentra en el archivo adjunto.</v>
          </cell>
          <cell r="W267">
            <v>40</v>
          </cell>
          <cell r="X267" t="str">
            <v>NO</v>
          </cell>
          <cell r="Y267" t="str">
            <v>Ríos Peraza Gladys Adriana</v>
          </cell>
          <cell r="Z267" t="str">
            <v>Concluido</v>
          </cell>
          <cell r="AA267">
            <v>42579</v>
          </cell>
          <cell r="AB267">
            <v>42583</v>
          </cell>
        </row>
        <row r="268">
          <cell r="B268" t="str">
            <v>CTC-BM-16872</v>
          </cell>
          <cell r="C268" t="str">
            <v>buen dia, ingrese una consulta y ya me dieron respuesta lo agradezco mucho. Mi duda es si a traves de SPEI es posible que con la CLABE de mi cuenta bancaria puedan darme los depositos interbancarios que se han realizado en un periodo de tiempo en particular. Gracias</v>
          </cell>
          <cell r="D268" t="str">
            <v>Sylvia Erika Montaño Quintana</v>
          </cell>
          <cell r="E268" t="str">
            <v>sylviaerika@hotmail.com</v>
          </cell>
          <cell r="F268" t="str">
            <v>Banco de México</v>
          </cell>
          <cell r="M268" t="str">
            <v>México</v>
          </cell>
          <cell r="O268" t="str">
            <v>Entrega por el Sistema de Solicitudes de Acceso a la Información</v>
          </cell>
          <cell r="P268">
            <v>42579</v>
          </cell>
          <cell r="Q268">
            <v>42607</v>
          </cell>
          <cell r="S268" t="str">
            <v>Información pública</v>
          </cell>
          <cell r="T268" t="str">
            <v>Sistemas electrónicos de pago</v>
          </cell>
          <cell r="V268" t="str">
            <v>Se anexa respuesta</v>
          </cell>
          <cell r="W268">
            <v>55</v>
          </cell>
          <cell r="X268" t="str">
            <v>NO</v>
          </cell>
          <cell r="Y268" t="str">
            <v>Muñoz Nando Rubén</v>
          </cell>
          <cell r="Z268" t="str">
            <v>Concluido</v>
          </cell>
          <cell r="AA268">
            <v>42579</v>
          </cell>
          <cell r="AB268">
            <v>42586</v>
          </cell>
        </row>
        <row r="269">
          <cell r="B269" t="str">
            <v>CTC-BM-16874</v>
          </cell>
          <cell r="C269" t="str">
            <v>ADELA FAYAD SAID CON NUMERO DE SEGURIDAD SOCIAL 2391299405112 DE FRANCIA RECIBI INFORMACION DE QUE EL LUNES 18 DE JULIO A LAS 16.27 HORAS ME HABIAN MANDADO MI JUBILACION Y EL DIA 14 DE JULIO A LAS 18.33 ME HABIAN MANDADO UNA JUBILACION ATRAZADA
NECESITO ATENTAMENTE ME INFORMEN SI BANCO DE MEXICO HIZO LAS TRANFERENCIAS POR ESTOS CONCEPTOS A MI CUENTA DE BANAMEX NUMERO 41830030717 SUCURSAL 4183 YA QUE A LA FECHA NO HE PODIDO RETIRAR ESE DINERO</v>
          </cell>
          <cell r="D269" t="str">
            <v>ADELA FAYAD SAID</v>
          </cell>
          <cell r="E269" t="str">
            <v>adelafayad@hotmail.com</v>
          </cell>
          <cell r="F269" t="str">
            <v>Banco de México</v>
          </cell>
          <cell r="M269" t="str">
            <v>México</v>
          </cell>
          <cell r="O269" t="str">
            <v>Entrega por el Sistema de Solicitudes de Acceso a la Información</v>
          </cell>
          <cell r="P269">
            <v>42579</v>
          </cell>
          <cell r="Q269">
            <v>42607</v>
          </cell>
          <cell r="S269" t="str">
            <v>Información pública</v>
          </cell>
          <cell r="T269" t="str">
            <v>Sueldos y salarios</v>
          </cell>
          <cell r="V269" t="str">
            <v>La respuesta a su consulta CTC-BM-16874 la encontrará en el archivo adjunto.</v>
          </cell>
          <cell r="W269">
            <v>45</v>
          </cell>
          <cell r="X269" t="str">
            <v>NO</v>
          </cell>
          <cell r="Y269" t="str">
            <v>Casillas Trejo Elizabeth</v>
          </cell>
          <cell r="Z269" t="str">
            <v>Concluido</v>
          </cell>
          <cell r="AA269">
            <v>42579</v>
          </cell>
          <cell r="AB269">
            <v>42584</v>
          </cell>
        </row>
        <row r="270">
          <cell r="B270" t="str">
            <v>CTC-BM-16875</v>
          </cell>
          <cell r="C270" t="str">
            <v>Solicito que me envíen, con la mayor celeridad posible, a mi correo electrónico registrado en este sistema el CEP correspondiente de la transacción con clave de rastreo HSBC001830. Institución emisora: HSBC. Institución receptora: Banamex. Fecha de la transacción: 15 de julio de 2016. Monto: 211.11 pesos. CLABE cuenta beneficiaria: 002180700810052123. Número de cuenta: 1005212. Sucursal: 7008. Cabe señalar que el CEP correspondiente no está disponible en el sistema de consulta del sitio web del Banco de México.</v>
          </cell>
          <cell r="D270" t="str">
            <v>Javier Pérez Estrada</v>
          </cell>
          <cell r="E270" t="str">
            <v>javierpe@ucla.edu</v>
          </cell>
          <cell r="F270" t="str">
            <v>Banco de México</v>
          </cell>
          <cell r="O270" t="str">
            <v>Entrega por el Sistema de Solicitudes de Acceso a la Información</v>
          </cell>
          <cell r="P270">
            <v>42579</v>
          </cell>
          <cell r="Q270">
            <v>42607</v>
          </cell>
          <cell r="S270" t="str">
            <v>Información pública</v>
          </cell>
          <cell r="T270" t="str">
            <v>SPEI</v>
          </cell>
          <cell r="V270" t="str">
            <v>La respuesta a su consulta con folio CTC-BM-16875 la encontrará en el archivo adjunto.</v>
          </cell>
          <cell r="W270">
            <v>15</v>
          </cell>
          <cell r="X270" t="str">
            <v>NO</v>
          </cell>
          <cell r="Y270" t="str">
            <v>Casillas Trejo Elizabeth</v>
          </cell>
          <cell r="Z270" t="str">
            <v>Concluido</v>
          </cell>
          <cell r="AA270">
            <v>42579</v>
          </cell>
          <cell r="AB270">
            <v>42580</v>
          </cell>
        </row>
        <row r="271">
          <cell r="B271" t="str">
            <v>CTC-BM-16876</v>
          </cell>
          <cell r="C271" t="str">
            <v>Tengo dudas sobre los elementos a considerar en el calculo del CAT, Si tengo convenio con FIRA y se cobra al cliente una Comisión por la garantía FEGA ¿esta comisión se deberá incluir en el calculo del CAT? y en su caso ¿Como la debo de incluir en la formula? otra pregunta es ¿La garantía líquida entra en el calculo del CAT y como se incluye? ¿Los gastos legales se incluyen en el calculo del CAT? En la carátula del contrato en donde dice Monto total a pagar o mínimo a pagar, ¿Se tiene que poner el total de los costos y gastos a los que incurrirá el cliente (principal, intereses, comisiones, otros gastos)?, ¿qué información se debe agregar en ese campo? o ¿se puede dejar en blanco? Esas serían mis dudas y ¿Como se puede fundamentar cada una?</v>
          </cell>
          <cell r="D271" t="str">
            <v>Daniel</v>
          </cell>
          <cell r="E271" t="str">
            <v>daniel_mib@hotmail.com</v>
          </cell>
          <cell r="F271" t="str">
            <v>Banco de México</v>
          </cell>
          <cell r="M271" t="str">
            <v>México</v>
          </cell>
          <cell r="O271" t="str">
            <v>Entrega por el Sistema de Solicitudes de Acceso a la Información</v>
          </cell>
          <cell r="P271">
            <v>42579</v>
          </cell>
          <cell r="Q271">
            <v>42607</v>
          </cell>
          <cell r="S271" t="str">
            <v>Información pública</v>
          </cell>
          <cell r="T271" t="str">
            <v>Acceso a la información</v>
          </cell>
          <cell r="V271" t="str">
            <v>Se anexa respuesta</v>
          </cell>
          <cell r="W271">
            <v>50</v>
          </cell>
          <cell r="X271" t="str">
            <v>NO</v>
          </cell>
          <cell r="Y271" t="str">
            <v>Muñoz Nando Rubén</v>
          </cell>
          <cell r="Z271" t="str">
            <v>Concluido</v>
          </cell>
          <cell r="AA271">
            <v>42579</v>
          </cell>
          <cell r="AB271">
            <v>42584</v>
          </cell>
        </row>
        <row r="272">
          <cell r="B272" t="str">
            <v>CTC-BM-16895</v>
          </cell>
          <cell r="C272" t="str">
            <v>hice una transferencia a mi esposa en tiempo y forma pero uds no la han dirigido al banco receptor ya que desde mi banca personal a mi ya me aparece descontado así también consulte la clave de rastreo y me dice que no hay información al respecto</v>
          </cell>
          <cell r="D272" t="str">
            <v>jorge ortiz ruiz</v>
          </cell>
          <cell r="E272" t="str">
            <v>jorgeluisoc@hotmail.com</v>
          </cell>
          <cell r="F272" t="str">
            <v>Banco de México</v>
          </cell>
          <cell r="M272" t="str">
            <v>México</v>
          </cell>
          <cell r="O272" t="str">
            <v>Entrega por el Sistema de Solicitudes de Acceso a la Información</v>
          </cell>
          <cell r="P272">
            <v>42579</v>
          </cell>
          <cell r="Q272">
            <v>42607</v>
          </cell>
          <cell r="S272" t="str">
            <v>Información pública</v>
          </cell>
          <cell r="T272" t="str">
            <v>SPEI</v>
          </cell>
          <cell r="V272" t="str">
            <v>La respuesta a su consulta CTC-BM-16895 la encontrará en el archivo adjunto.</v>
          </cell>
          <cell r="W272">
            <v>25</v>
          </cell>
          <cell r="X272" t="str">
            <v>NO</v>
          </cell>
          <cell r="Y272" t="str">
            <v>Casillas Trejo Elizabeth</v>
          </cell>
          <cell r="Z272" t="str">
            <v>Concluido</v>
          </cell>
          <cell r="AA272">
            <v>42579</v>
          </cell>
          <cell r="AB272">
            <v>42584</v>
          </cell>
        </row>
        <row r="273">
          <cell r="B273">
            <v>6110000011216</v>
          </cell>
          <cell r="C273" t="str">
            <v xml:space="preserve">¿Cuántos billetes y monedas falsas se han decomisado en Aguascalientes en lo que va del año? Así como su denominación. Gracias
</v>
          </cell>
          <cell r="D273" t="str">
            <v>SARA DEL CARMEN ÁLVAREZ FERNÁNDEZ</v>
          </cell>
          <cell r="E273" t="str">
            <v>TransparenciaBM@outlook.com</v>
          </cell>
          <cell r="F273" t="str">
            <v>Banco de México</v>
          </cell>
          <cell r="H273" t="str">
            <v>PEDRO GARCÍA ROJAS</v>
          </cell>
          <cell r="I273" t="str">
            <v>Miravalle</v>
          </cell>
          <cell r="J273" t="str">
            <v>AGUASCALIENTES</v>
          </cell>
          <cell r="K273" t="str">
            <v>Aguascalientes</v>
          </cell>
          <cell r="L273">
            <v>20040</v>
          </cell>
          <cell r="M273" t="str">
            <v>México</v>
          </cell>
          <cell r="O273" t="str">
            <v>Correo electrónico</v>
          </cell>
          <cell r="P273">
            <v>42580</v>
          </cell>
          <cell r="Q273">
            <v>42611</v>
          </cell>
          <cell r="S273" t="str">
            <v>Información no competencia del BM</v>
          </cell>
          <cell r="T273" t="str">
            <v>Acceso a la información</v>
          </cell>
          <cell r="V273" t="str">
            <v>Se anexa respuesta</v>
          </cell>
          <cell r="W273">
            <v>60</v>
          </cell>
          <cell r="X273" t="str">
            <v>NO</v>
          </cell>
          <cell r="Y273" t="str">
            <v>Muñoz Nando Rubén</v>
          </cell>
          <cell r="Z273" t="str">
            <v>Concluido</v>
          </cell>
          <cell r="AA273">
            <v>42580</v>
          </cell>
          <cell r="AB273">
            <v>42584</v>
          </cell>
        </row>
        <row r="274">
          <cell r="B274" t="str">
            <v>CTC-BM-16927</v>
          </cell>
          <cell r="C274" t="str">
            <v>Hola, necesito su ayuda para confirmar si los valores mostrados en el reporte
Retail payment systems-Operations in POS
Contienen datos de interredes.</v>
          </cell>
          <cell r="D274" t="str">
            <v>Edgar Taylor</v>
          </cell>
          <cell r="E274" t="str">
            <v>edgar.taylor@elavon.com</v>
          </cell>
          <cell r="F274" t="str">
            <v>Banco de México</v>
          </cell>
          <cell r="M274" t="str">
            <v>México</v>
          </cell>
          <cell r="O274" t="str">
            <v>Entrega por el Sistema de Solicitudes de Acceso a la Información</v>
          </cell>
          <cell r="P274">
            <v>42580</v>
          </cell>
          <cell r="Q274">
            <v>42608</v>
          </cell>
          <cell r="S274" t="str">
            <v>Información pública</v>
          </cell>
          <cell r="T274" t="str">
            <v>Cajeros, tarjetas y operaciones relativas</v>
          </cell>
          <cell r="V274" t="str">
            <v>Se anexa respuesta</v>
          </cell>
          <cell r="W274">
            <v>60</v>
          </cell>
          <cell r="X274" t="str">
            <v>NO</v>
          </cell>
          <cell r="Y274" t="str">
            <v>Muñoz Nando Rubén</v>
          </cell>
          <cell r="Z274" t="str">
            <v>Concluido</v>
          </cell>
          <cell r="AA274">
            <v>42580</v>
          </cell>
          <cell r="AB274">
            <v>42584</v>
          </cell>
        </row>
        <row r="275">
          <cell r="B275">
            <v>6110000011316</v>
          </cell>
          <cell r="C275" t="str">
            <v xml:space="preserve">Quisiera saber si el C. VÍCTOR AMAURY SIMENTAL FRANCO, se encuientra actualmente laborando en esa institución y en caso de ser afirmativo favor de indicar puesto, función, horario y remuneración.
</v>
          </cell>
          <cell r="D275" t="str">
            <v>JESSICA GOMEZ</v>
          </cell>
          <cell r="E275" t="str">
            <v>TransparenciaBM@outlook.com</v>
          </cell>
          <cell r="F275" t="str">
            <v>Banco de México</v>
          </cell>
          <cell r="H275" t="str">
            <v>AHUEHUETES</v>
          </cell>
          <cell r="I275" t="str">
            <v>Ahuehuetes</v>
          </cell>
          <cell r="J275" t="str">
            <v>TLALNEPANTLA DE BAZ</v>
          </cell>
          <cell r="K275" t="str">
            <v>México</v>
          </cell>
          <cell r="L275">
            <v>54150</v>
          </cell>
          <cell r="M275" t="str">
            <v>México</v>
          </cell>
          <cell r="N275" t="str">
            <v xml:space="preserve">Correo electrónico: jessgoma28@gmail.com </v>
          </cell>
          <cell r="O275" t="str">
            <v>Correo electrónico</v>
          </cell>
          <cell r="P275">
            <v>42580</v>
          </cell>
          <cell r="Q275">
            <v>42611</v>
          </cell>
          <cell r="S275" t="str">
            <v>Información pública</v>
          </cell>
          <cell r="T275" t="str">
            <v>Acceso a la información</v>
          </cell>
          <cell r="V275" t="str">
            <v>Se anexa respusta</v>
          </cell>
          <cell r="W275">
            <v>50</v>
          </cell>
          <cell r="X275" t="str">
            <v>NO</v>
          </cell>
          <cell r="Y275" t="str">
            <v>Muñoz Nando Rubén</v>
          </cell>
          <cell r="Z275" t="str">
            <v>Concluido</v>
          </cell>
          <cell r="AA275">
            <v>42580</v>
          </cell>
          <cell r="AB275">
            <v>42590</v>
          </cell>
        </row>
        <row r="276">
          <cell r="B276">
            <v>6110000011416</v>
          </cell>
          <cell r="C276" t="str">
            <v xml:space="preserve">Solicitud de información
</v>
          </cell>
          <cell r="D276" t="str">
            <v>GERARDO DANIEL JIMENEZ GARCIA</v>
          </cell>
          <cell r="E276" t="str">
            <v>TransparenciaBM@outlook.com</v>
          </cell>
          <cell r="F276" t="str">
            <v>Banco de México</v>
          </cell>
          <cell r="H276" t="str">
            <v>IGNACIO ALLENDE</v>
          </cell>
          <cell r="I276" t="str">
            <v>Argentina Antigua</v>
          </cell>
          <cell r="J276" t="str">
            <v>MIGUEL HIDALGO</v>
          </cell>
          <cell r="K276" t="str">
            <v>Distrito Federal</v>
          </cell>
          <cell r="L276">
            <v>11270</v>
          </cell>
          <cell r="M276" t="str">
            <v>México</v>
          </cell>
          <cell r="N276" t="str">
            <v xml:space="preserve">Correo electrónico: gdanieljimenezgarcia@gmail.com </v>
          </cell>
          <cell r="O276" t="str">
            <v>Correo electrónico</v>
          </cell>
          <cell r="P276">
            <v>42580</v>
          </cell>
          <cell r="Q276">
            <v>42611</v>
          </cell>
          <cell r="S276" t="str">
            <v>Información pública</v>
          </cell>
          <cell r="T276" t="str">
            <v>Acceso a la información</v>
          </cell>
          <cell r="V276" t="str">
            <v>Se anexa respuesta</v>
          </cell>
          <cell r="W276">
            <v>50</v>
          </cell>
          <cell r="X276" t="str">
            <v>NO</v>
          </cell>
          <cell r="Y276" t="str">
            <v>Muñoz Nando Rubén</v>
          </cell>
          <cell r="Z276" t="str">
            <v>Concluido</v>
          </cell>
          <cell r="AA276">
            <v>42580</v>
          </cell>
          <cell r="AB276">
            <v>42584</v>
          </cell>
        </row>
        <row r="277">
          <cell r="B277">
            <v>6110000011516</v>
          </cell>
          <cell r="C277" t="str">
            <v xml:space="preserve">Buenas tardes.  De conformidad con lo dispuesto en los artículos 4, 6, 11, 12, 13, 15, 16, 17, 18, 19, 22 y demás relativos y aplicables de la Ley General de Transparencia y Acceso a la Información Pública (LGTAIP), atentamente solicito lo siguiente:  Cualquier documento (entendido en términos del artículo 3 fracción VII de la LGTAIP), que contenga un análisis (el más reciente con que se cuente) de la situación actual de ese organismo, es decir, que se determinen sus fortalezas y debilidades (brechas, áreas de oportunidad) o cómo se les denomine. El mismo puede ser un entregable de alguna consultoría, análisis realizado por la propia organización o como resultado de auditorías internas o externas. Para más datos de la petición, les comento que lo que estoy buscando es un documento que permita visualizar las fortalezas, oportunidades, debilidades y amenazas, comúnmente denominados análisis FODA (o cualquier otro estudio de ese tipo) que ayude a establecer la situación por la que atraviesa ese ente público.  En un primer término, lo solicito vía la herramienta de acceso a la información denominada Plataforma Nacional de Transparencia Gobierno Federal, pero en caso de que la información sea muy pesada, la segunda opción sería por el correo registrado y como tercera opción mediante disco magnético con el costo correspondiente.  Muchas gracias. 
</v>
          </cell>
          <cell r="D277" t="str">
            <v>CARLOS VÍCTOR JASSO DE ANDA</v>
          </cell>
          <cell r="E277" t="str">
            <v>TransparenciaBM@outlook.com</v>
          </cell>
          <cell r="F277" t="str">
            <v>Banco de México</v>
          </cell>
          <cell r="H277" t="str">
            <v>CARRILLO PUERTO</v>
          </cell>
          <cell r="I277" t="str">
            <v>Anahuac I Sección</v>
          </cell>
          <cell r="J277" t="str">
            <v>MIGUEL HIDALGO</v>
          </cell>
          <cell r="K277" t="str">
            <v>Distrito Federal</v>
          </cell>
          <cell r="L277">
            <v>11320</v>
          </cell>
          <cell r="M277" t="str">
            <v>México</v>
          </cell>
          <cell r="N277" t="str">
            <v xml:space="preserve">Correo electrónico: inai_ocas2016@yahoo.com </v>
          </cell>
          <cell r="O277" t="str">
            <v>Correo electrónico</v>
          </cell>
          <cell r="P277">
            <v>42583</v>
          </cell>
          <cell r="Q277">
            <v>42612</v>
          </cell>
          <cell r="S277" t="str">
            <v>Información pública</v>
          </cell>
          <cell r="T277" t="str">
            <v>Planeación estratégica</v>
          </cell>
          <cell r="V277" t="str">
            <v>Se anexa respuesta</v>
          </cell>
          <cell r="W277">
            <v>60</v>
          </cell>
          <cell r="X277" t="str">
            <v>NO</v>
          </cell>
          <cell r="Y277" t="str">
            <v>Muñoz Nando Rubén</v>
          </cell>
          <cell r="Z277" t="str">
            <v>Concluido</v>
          </cell>
          <cell r="AA277">
            <v>42583</v>
          </cell>
          <cell r="AB277">
            <v>42590</v>
          </cell>
        </row>
        <row r="278">
          <cell r="B278">
            <v>6110000011616</v>
          </cell>
          <cell r="C278" t="str">
            <v xml:space="preserve">Buenas tardes.  De conformidad con lo dispuesto en los artículos 4, 6, 11, 12, 13, 15, 16, 17, 18, 19, 22 y demás relativos y aplicables de la Ley General de Transparencia y Acceso a la Información Pública (LGTAIP), atentamente solicito lo siguiente:  Cualquier documento (entendido en términos del artículo 3 fracción VII de la LGTAIP), que contenga:  1.- La evolución de ese organismo desde el 1 de enero de 1993 al 30 de junio de 2016, de darse el caso que desde el año 1993 no se tuviera la personalidad jurídica actual, les estimaré indicarme sus cambios así como la fecha real de la transición a la nueva condición jurídica hasta llegar a la actual. A manera de ejemplo, puedo citar que algunos órganos constitucionales autónomos han pasado por organización no gubernamental, organismo descentralizado entre otras figuras jurídicas antes de llegar a la actual, por lo que es de suma importancia conocer esta evolución así como la fecha en la que se operaron los cambios. 2.- Indicar la forma en la que se han establecido los cuerpos de gobierno, consejos, órganos de dirección o como se les denomine en todas las etapas referidas en el punto anterior, así como si este es unipersonal o colegiado en la etapa que corresponda. 3.- Currículum de todos los titulares, consejeros, comisionados o como se les denomine que hayan ocupado los cuerpos de gobierno referidos en punto anterior, indicando la fecha de inicio y término del cargo, así como el motivo del término del cargo, es decir, si fue por conclusión del periodo, por cambio de la personalidad jurídica del órgano, por renuncia, por destitución, o cualquier otro motivo. 4.- En caso que para ocupar los cargos de dirección referidos en el punto 2 de esta solicitud, requieran ratificación o designación por parte de alguna de las Cámaras del Congreso o del Presidente de la República, incorporar copia del acta con que se cuente que apoye la designación o selección. Así mismo, se deberá adjuntar copia de los documentos en los que se valoró la aptitud para el cargo del ciudadano o la ciudadana correspondiente, que apoyaron la toma de decisión de la designación.  En un primer término, lo solicito vía la herramienta de acceso a la información denominada Plataforma Nacional de Transparencia Gobierno Federal, pero en caso de que la información sea muy pesada, la segunda opción sería por el correo registrado y como tercera opción mediante disco magnético con el costo correspondiente. Muchas gracias. 
</v>
          </cell>
          <cell r="D278" t="str">
            <v>CARLOS VÍCTOR JASSO DE ANDA</v>
          </cell>
          <cell r="E278" t="str">
            <v>TransparenciaBM@otulook.com</v>
          </cell>
          <cell r="F278" t="str">
            <v>Banco de México</v>
          </cell>
          <cell r="H278" t="str">
            <v>CARRILLO PUERTO</v>
          </cell>
          <cell r="I278" t="str">
            <v>Anahuac I Sección</v>
          </cell>
          <cell r="J278" t="str">
            <v>MIGUEL HIDALGO</v>
          </cell>
          <cell r="K278" t="str">
            <v>Distrito Federal</v>
          </cell>
          <cell r="L278">
            <v>11320</v>
          </cell>
          <cell r="M278" t="str">
            <v>México</v>
          </cell>
          <cell r="N278" t="str">
            <v>Correo electrónico: inai_ocas2016@yahoo.com</v>
          </cell>
          <cell r="O278" t="str">
            <v>Correo electrónico</v>
          </cell>
          <cell r="P278">
            <v>42583</v>
          </cell>
          <cell r="Q278">
            <v>42612</v>
          </cell>
          <cell r="S278" t="str">
            <v>Información confidencial</v>
          </cell>
          <cell r="T278" t="str">
            <v>Organización</v>
          </cell>
          <cell r="V278" t="str">
            <v>Se adjunta respuesta a solicitud 6110000011616</v>
          </cell>
          <cell r="W278">
            <v>540</v>
          </cell>
          <cell r="X278" t="str">
            <v>NO</v>
          </cell>
          <cell r="Y278" t="str">
            <v>Casillas Trejo Elizabeth</v>
          </cell>
          <cell r="Z278" t="str">
            <v>Concluido</v>
          </cell>
          <cell r="AA278">
            <v>42583</v>
          </cell>
          <cell r="AB278">
            <v>42611</v>
          </cell>
        </row>
        <row r="279">
          <cell r="B279">
            <v>6110000011716</v>
          </cell>
          <cell r="C279" t="str">
            <v xml:space="preserve">Buenas tardes.  De conformidad con lo dispuesto en los artículos 4, 6, 11, 12, 13, 15, 16, 17, 18, 19, 22 y demás relativos y aplicables de la Ley General de Transparencia y Acceso a la Información Pública (LGTAIP), atentamente solicito lo siguiente:  Cualquier documento (entendido en términos del artículo 3 fracción VII de la LGTAIP), que contenga:  1.- El presupuesto anual ejercido por ese organismo desde el año 1993 al año 2015, de darse el caso que desde el año 1993 no se tuviera la personalidad jurídica actual, les estimaré indicarme el presupuesto, independientemente de la personalidad jurídica con que se contara. 2.- Indicar durante el periodo de 1993 a 2016 (con corte al 30 de junio de cada año) el número de plazas con que se contó separadas por confianza, base, definitivas, temporales, mandos superiores, honorarios, o cualquier otra división con que se cuente y como se les denomine dentro de ese organismo. 3.- Indicar durante el periodo de 1993 a 2015 el costo anual del gasto de mano de obra, independientemente de la personalidad jurídica de ese organismo.  En un primer término, lo solicito vía la herramienta de acceso a la información denominada Plataforma Nacional de Transparencia Gobierno Federal, pero en caso de que la información sea muy pesada, la segunda opción sería por el correo registrado y como tercera opción mediante disco magnético con el costo correspondiente. Muchas gracias. 
</v>
          </cell>
          <cell r="D279" t="str">
            <v>CARLOS VÍCTOR JASSO DE ANDA</v>
          </cell>
          <cell r="E279" t="str">
            <v>TransparenciaBM@outlook.com</v>
          </cell>
          <cell r="F279" t="str">
            <v>Banco de México</v>
          </cell>
          <cell r="H279" t="str">
            <v>CARRILLO PUERTO</v>
          </cell>
          <cell r="I279" t="str">
            <v>Anahuac I Sección</v>
          </cell>
          <cell r="J279" t="str">
            <v>MIGUEL HIDALGO</v>
          </cell>
          <cell r="K279" t="str">
            <v>Distrito Federal</v>
          </cell>
          <cell r="L279">
            <v>11320</v>
          </cell>
          <cell r="M279" t="str">
            <v>México</v>
          </cell>
          <cell r="N279" t="str">
            <v xml:space="preserve">Correo electrónico: inai_ocas2016@yahoo.com </v>
          </cell>
          <cell r="O279" t="str">
            <v>Correo electrónico</v>
          </cell>
          <cell r="P279">
            <v>42583</v>
          </cell>
          <cell r="Q279">
            <v>42612</v>
          </cell>
          <cell r="S279" t="str">
            <v>Información pública</v>
          </cell>
          <cell r="T279" t="str">
            <v>Presupuesto</v>
          </cell>
          <cell r="V279" t="str">
            <v>La respuesta a su solicitud 6110000011716 se encuentra en el archivo adjunto.</v>
          </cell>
          <cell r="W279">
            <v>450</v>
          </cell>
          <cell r="X279" t="str">
            <v>NO</v>
          </cell>
          <cell r="Y279" t="str">
            <v>Casillas Trejo Elizabeth</v>
          </cell>
          <cell r="Z279" t="str">
            <v>Concluido</v>
          </cell>
          <cell r="AA279">
            <v>42583</v>
          </cell>
          <cell r="AB279">
            <v>42607</v>
          </cell>
        </row>
        <row r="280">
          <cell r="B280">
            <v>6110000011816</v>
          </cell>
          <cell r="C280" t="str">
            <v xml:space="preserve">Buenas tardes.  De conformidad con lo dispuesto en los artículos 4, 6, 11, 12, 13, 15, 16, 17, 18, 19, 22 y demás relativos y aplicables de la Ley General de Transparencia y Acceso a la Información Pública (LGTAIP), atentamente solicito lo siguiente:  Cualquier documento (entendido en términos del artículo 3 fracción VII de la LGTAIP), que contenga:  1.- Informe anual de resultados desde el año 1993 al año 2015 de darse el caso que desde el año 1993 no se tuviera la personalidad jurídica actual, les estimaré entregar el documento, independientemente de la personalidad jurídica con que se contara. 2.- Documento (estudio, análisis, medio comparativo o como se le denomine), que establezca si existen referentes de la actividad de ese organismo a nivel mundial, la estructura de esos organismos en diferentes países, si existe una clasificación de mayor a menor, útil para establecer criterios de valoración (o ranking), o cualquier documento que permita visualizar si las funciones encomendadas a ese órgano, tienen algunas homólogas en otro país. 3.- Estudio o informe prospectivo con que se cuente (más reciente), que establezca la posición o grado de avance que se pretende tener en cuanto a las funciones de ese organismo, el año en que se espera lograrlo así como las estrategias a implementar para conseguirlo. 4.- Informe o copia de premios, preseas, distinciones, reconocimientos o cualquier situación similar que haya recibido el organismo desde 1993 a la fecha, independientemente de la personalidad jurídica con que se haya contado desde ese año. En un primer término, lo solicito vía la herramienta de acceso a la información denominada Plataforma Nacional de Transparencia Gobierno Federal, pero en caso de que la información sea muy pesada, la segunda opción sería por el correo registrado y como tercera opción mediante disco magnético con el costo correspondiente. Muchas gracias. 
</v>
          </cell>
          <cell r="D280" t="str">
            <v>CARLOS VÍCTOR JASSO DE ANDA</v>
          </cell>
          <cell r="E280" t="str">
            <v>TransparenciaBM@outlook.com</v>
          </cell>
          <cell r="F280" t="str">
            <v>Banco de México</v>
          </cell>
          <cell r="H280" t="str">
            <v>CARRILLO PUERTO</v>
          </cell>
          <cell r="I280" t="str">
            <v>Anahuac I Sección</v>
          </cell>
          <cell r="J280" t="str">
            <v>MIGUEL HIDALGO</v>
          </cell>
          <cell r="K280" t="str">
            <v>Distrito Federal</v>
          </cell>
          <cell r="L280">
            <v>11320</v>
          </cell>
          <cell r="M280" t="str">
            <v>México</v>
          </cell>
          <cell r="N280" t="str">
            <v xml:space="preserve">Correo electrónico: inai_ocas2016@yahoo.com 
</v>
          </cell>
          <cell r="O280" t="str">
            <v>Correo electrónico</v>
          </cell>
          <cell r="P280">
            <v>42583</v>
          </cell>
          <cell r="Q280">
            <v>42612</v>
          </cell>
          <cell r="S280" t="str">
            <v>Información pública</v>
          </cell>
          <cell r="T280" t="str">
            <v>Organización</v>
          </cell>
          <cell r="V280" t="str">
            <v>La respuesta a su solicitud con folio 6110000011816 la encontrará en el archivo adjunto.</v>
          </cell>
          <cell r="W280">
            <v>450</v>
          </cell>
          <cell r="X280" t="str">
            <v>NO</v>
          </cell>
          <cell r="Y280" t="str">
            <v>Casillas Trejo Elizabeth</v>
          </cell>
          <cell r="Z280" t="str">
            <v>Concluido</v>
          </cell>
          <cell r="AA280">
            <v>42583</v>
          </cell>
          <cell r="AB280">
            <v>42607</v>
          </cell>
        </row>
        <row r="281">
          <cell r="B281">
            <v>6110000011916</v>
          </cell>
          <cell r="C281" t="str">
            <v>FAVOR DE REMITIRSE AL DOCUMENTO ADJUNTO PARA VER SOLICITUD.
------------------------------
Información contenida en documento adjunto:
Al Banco de México deseo preguntar lo siguiente:
1.- Indique y mencione el o los documentos que fueron presentados por Adriana Labardini Insunza, Ernesto Estrada González, Adolfo Cuevas, Teja, Fernando Borjón Figueroa, Mario German Fromow Rangel y Maria Elena Estavillo Flores, para acreditar el requisito establecido en la fracción VI del artículo 28 Constitucional, referido a acreditar los conocimientos técnicos necesarios para el ejercicio del cargo de Comisionado en el Instituto Federal de Telecomunicaciones. 
2.- Indique cuántas personas presentaron título profesional con el que acreditaban experiencia profesional específicamente en telecomunicaciones, pudiendo ser de licenciatura, maestría o doctorado y si alguno de los hoy comisionados antes señalados así lo acreditó. 
4.- Indique el o los documentos presentados por Felipe Alfonso Hernandez Maya para acreditar los conocimientos técnicos conforme a la fracción VI del artículo 28 Constitucional, así como las razones para no considerarlos idóneos, previo a la presentación del examen de conocimientos técnicos que al efecto se estableció en dicho procedimiento. 
5.- Indicar si los conocimientos técnicos necesarios para el ejercicio del cargo conforme a la fracción VI del artículo 28 son diferentes al examen de conocimientos que al efecto se previó en dicho procedimiento. 
Gracias de antemano. 
Dr. FELIPE ALFONSO HERNANDEZ MAYA</v>
          </cell>
          <cell r="D281" t="str">
            <v>FELIPE ALFONSO HERNANDEZ MAYA</v>
          </cell>
          <cell r="E281" t="str">
            <v>TransparenciaBM@outlook.com</v>
          </cell>
          <cell r="F281" t="str">
            <v>Comité de Evaluación</v>
          </cell>
          <cell r="H281" t="str">
            <v>INSURGENTES SUR</v>
          </cell>
          <cell r="I281" t="str">
            <v>Nochebuena</v>
          </cell>
          <cell r="J281" t="str">
            <v>BENITO JUAREZ</v>
          </cell>
          <cell r="K281" t="str">
            <v>Distrito Federal</v>
          </cell>
          <cell r="L281">
            <v>3720</v>
          </cell>
          <cell r="M281" t="str">
            <v>México</v>
          </cell>
          <cell r="N281" t="str">
            <v xml:space="preserve">Correo electrónico: alfhernan@hotmail.com </v>
          </cell>
          <cell r="O281" t="str">
            <v>Correo electrónico</v>
          </cell>
          <cell r="P281">
            <v>42583</v>
          </cell>
          <cell r="Q281">
            <v>42612</v>
          </cell>
          <cell r="S281" t="str">
            <v>Información pública</v>
          </cell>
          <cell r="T281" t="str">
            <v>Acceso a la información</v>
          </cell>
          <cell r="V281" t="str">
            <v>Se adjunta respuesta a su solicitud 6110000011916</v>
          </cell>
          <cell r="W281">
            <v>240</v>
          </cell>
          <cell r="X281" t="str">
            <v>NO</v>
          </cell>
          <cell r="Y281" t="str">
            <v>Ríos Peraza Gladys Adriana</v>
          </cell>
          <cell r="Z281" t="str">
            <v>Concluido</v>
          </cell>
          <cell r="AA281">
            <v>42583</v>
          </cell>
          <cell r="AB281">
            <v>42608</v>
          </cell>
        </row>
        <row r="282">
          <cell r="B282" t="str">
            <v>CTC-BM-16948</v>
          </cell>
          <cell r="C282" t="str">
            <v>me podrian dar el articulo donde estipula que un banco no puede recibir cheques con firmas en doble tinta o lleno cheque con un color de tinta y firmas de otro color de tinta</v>
          </cell>
          <cell r="D282" t="str">
            <v>Sara</v>
          </cell>
          <cell r="E282" t="str">
            <v>saralorena75@hotmail.com</v>
          </cell>
          <cell r="F282" t="str">
            <v>Banco de México</v>
          </cell>
          <cell r="O282" t="str">
            <v>Entrega por el Sistema de Solicitudes de Acceso a la Información</v>
          </cell>
          <cell r="P282">
            <v>42584</v>
          </cell>
          <cell r="Q282">
            <v>42612</v>
          </cell>
          <cell r="S282" t="str">
            <v>Información pública</v>
          </cell>
          <cell r="T282" t="str">
            <v>Control de legalidad</v>
          </cell>
          <cell r="V282" t="str">
            <v>Se anexa respuesta</v>
          </cell>
          <cell r="W282">
            <v>50</v>
          </cell>
          <cell r="X282" t="str">
            <v>NO</v>
          </cell>
          <cell r="Y282" t="str">
            <v>Muñoz Nando Rubén</v>
          </cell>
          <cell r="Z282" t="str">
            <v>Concluido</v>
          </cell>
          <cell r="AA282">
            <v>42584</v>
          </cell>
          <cell r="AB282">
            <v>42587</v>
          </cell>
        </row>
        <row r="283">
          <cell r="B283">
            <v>6110000012016</v>
          </cell>
          <cell r="C283" t="str">
            <v>Requiero información para saber cuáles son las obras de las que MAGDALENA CARMEN FRIDA KAHLO CALDERÓN (FRIDA KAHLO) es autora, o titular de derechos, y quién es la persona facultada para expedir autorizaciones de uso de dichas obras.</v>
          </cell>
          <cell r="D283" t="str">
            <v>VERÓNICA BELÉN BERNAL CASTAÑEDA</v>
          </cell>
          <cell r="E283" t="str">
            <v>TransparenciaBM@outlook.com</v>
          </cell>
          <cell r="F283" t="str">
            <v>Banco de México</v>
          </cell>
          <cell r="H283" t="str">
            <v>LUIS ECHEVERRÍA</v>
          </cell>
          <cell r="I283" t="str">
            <v>Miguel Hidalgo</v>
          </cell>
          <cell r="J283" t="str">
            <v>TLALPAN</v>
          </cell>
          <cell r="K283" t="str">
            <v>Distrito Federal</v>
          </cell>
          <cell r="L283">
            <v>14250</v>
          </cell>
          <cell r="M283" t="str">
            <v>México</v>
          </cell>
          <cell r="N283" t="str">
            <v>Correo electrónico: bc_orev1@hotmail.com 
____________________________________
Debido a que ya solicite información ante el Instituto Nacional del Derecho de Autor y éste no cuenta con información de algún registro, solicito atentamente su apoyo.
_____________________________
SE ADJUNTA DOCUMENTO</v>
          </cell>
          <cell r="O283" t="str">
            <v>Correo electrónico</v>
          </cell>
          <cell r="P283">
            <v>42584</v>
          </cell>
          <cell r="Q283">
            <v>42613</v>
          </cell>
          <cell r="S283" t="str">
            <v>Información pública</v>
          </cell>
          <cell r="T283" t="str">
            <v>Fiduciario</v>
          </cell>
          <cell r="V283" t="str">
            <v>Se anexa respuesta</v>
          </cell>
          <cell r="W283">
            <v>60</v>
          </cell>
          <cell r="X283" t="str">
            <v>NO</v>
          </cell>
          <cell r="Y283" t="str">
            <v>Muñoz Nando Rubén</v>
          </cell>
          <cell r="Z283" t="str">
            <v>Concluido</v>
          </cell>
          <cell r="AA283">
            <v>42584</v>
          </cell>
          <cell r="AB283">
            <v>42591</v>
          </cell>
        </row>
        <row r="284">
          <cell r="B284" t="str">
            <v>LT-BM-16950</v>
          </cell>
          <cell r="C284" t="str">
            <v>Estimados Srs.: 
Agradeceré me informen la cantidad mensual de billetes nuevos emitidos por denominación a partir de enero de 2016 hasta la fecha disponible más reciente. 
La información se genera en la Dirección General de Emisión. 
Si mi solicitud de información procede, agradeceré enviarla en formato de Microsoft Excel. 
Atentamente,
Fís. Raúl Sierra Otero</v>
          </cell>
          <cell r="D284" t="str">
            <v>Raúl Sierra Otero</v>
          </cell>
          <cell r="E284" t="str">
            <v>rsierrao@yahoo.com</v>
          </cell>
          <cell r="F284" t="str">
            <v>Banco de México</v>
          </cell>
          <cell r="M284" t="str">
            <v>México</v>
          </cell>
          <cell r="O284" t="str">
            <v>Correo electrónico</v>
          </cell>
          <cell r="P284">
            <v>42584</v>
          </cell>
          <cell r="Q284">
            <v>42612</v>
          </cell>
          <cell r="S284" t="str">
            <v>Información pública</v>
          </cell>
          <cell r="T284" t="str">
            <v>Billetes</v>
          </cell>
          <cell r="V284" t="str">
            <v>La respuesta a su solicitud LT-BM-16950 la encontrará en el archivo adjunto.</v>
          </cell>
          <cell r="W284">
            <v>25</v>
          </cell>
          <cell r="X284" t="str">
            <v>NO</v>
          </cell>
          <cell r="Y284" t="str">
            <v>Casillas Trejo Elizabeth</v>
          </cell>
          <cell r="Z284" t="str">
            <v>Concluido</v>
          </cell>
          <cell r="AA284">
            <v>42584</v>
          </cell>
          <cell r="AB284">
            <v>42604</v>
          </cell>
        </row>
        <row r="285">
          <cell r="B285" t="str">
            <v>CTC-BM-16951</v>
          </cell>
          <cell r="C285" t="str">
            <v>TRANSFERENCIASENTRECUENTAS 
22/06/2016
No.DEREFERENCIA000004348911
CUENTA ORIGEN 000000056624596002
CUENTADESTINO002680476300442666
IMPORTE 1550.00
HORA 08:32</v>
          </cell>
          <cell r="D285" t="str">
            <v>JORGE MARTINEZ SANCHEZ</v>
          </cell>
          <cell r="E285" t="str">
            <v>jormarsan@hotmail.com</v>
          </cell>
          <cell r="F285" t="str">
            <v>Banco de México</v>
          </cell>
          <cell r="M285" t="str">
            <v>México</v>
          </cell>
          <cell r="O285" t="str">
            <v>Entrega por el Sistema de Solicitudes de Acceso a la Información</v>
          </cell>
          <cell r="P285">
            <v>42585</v>
          </cell>
          <cell r="Q285">
            <v>42613</v>
          </cell>
          <cell r="S285" t="str">
            <v>Información pública</v>
          </cell>
          <cell r="T285" t="str">
            <v>Sistemas electrónicos de pago</v>
          </cell>
          <cell r="V285" t="str">
            <v>La respuesta a su solicitud CTC-BM-16951 se encuentra en el archivo adjunto.</v>
          </cell>
          <cell r="W285">
            <v>40</v>
          </cell>
          <cell r="X285" t="str">
            <v>NO</v>
          </cell>
          <cell r="Y285" t="str">
            <v>Ríos Peraza Gladys Adriana</v>
          </cell>
          <cell r="Z285" t="str">
            <v>Concluido</v>
          </cell>
          <cell r="AA285">
            <v>42585</v>
          </cell>
          <cell r="AB285">
            <v>42591</v>
          </cell>
        </row>
        <row r="286">
          <cell r="B286" t="str">
            <v>CTC-BM-16952</v>
          </cell>
          <cell r="C286" t="str">
            <v>TRANSFERENCIASENTRECUENTAS 
22/06/2016 
No.DEREFERENCIA000003335258 
CUENTAORIGEN000000056624596002 
CUENTADESTINO002680476300442666 
IMPORTE1220.00
HORA08:33</v>
          </cell>
          <cell r="D286" t="str">
            <v>JORGE MARTINEZ SANCHEZ</v>
          </cell>
          <cell r="E286" t="str">
            <v>jormarsan@hotmail.com</v>
          </cell>
          <cell r="F286" t="str">
            <v>Banco de México</v>
          </cell>
          <cell r="M286" t="str">
            <v>México</v>
          </cell>
          <cell r="O286" t="str">
            <v>Entrega por el Sistema de Solicitudes de Acceso a la Información</v>
          </cell>
          <cell r="P286">
            <v>42585</v>
          </cell>
          <cell r="Q286">
            <v>42613</v>
          </cell>
          <cell r="S286" t="str">
            <v>Información pública</v>
          </cell>
          <cell r="T286" t="str">
            <v>Sistemas electrónicos de pago</v>
          </cell>
          <cell r="V286" t="str">
            <v>La respuesta a su solicitud CTC-BM-16952 se encuentra en el archivo adjunto.</v>
          </cell>
          <cell r="W286">
            <v>40</v>
          </cell>
          <cell r="X286" t="str">
            <v>NO</v>
          </cell>
          <cell r="Y286" t="str">
            <v>Ríos Peraza Gladys Adriana</v>
          </cell>
          <cell r="Z286" t="str">
            <v>Concluido</v>
          </cell>
          <cell r="AA286">
            <v>42585</v>
          </cell>
          <cell r="AB286">
            <v>42591</v>
          </cell>
        </row>
        <row r="287">
          <cell r="B287" t="str">
            <v>CTC-BM-16953</v>
          </cell>
          <cell r="C287" t="str">
            <v>Buen dia:
Me pongo en contacto con ustedes ya que necesito orientacion con una situacion que tengo pendiente para liberar una escritura.
1.  Vivo en la ciudad de Puebla, mi esposo compro una casa a credito con Hipotecaria Nacional.  El liquid el adeudo a Hipotecaria Nacional y Ellos extendieron una carta de liberacion del credito.  Esto ocurrio hace 9 anios aproximadamente.
2. Hasta ahora estamos hacienda el tramite para liberar las escrituras y la notaria nos pide una carta actualizada de liberacion del Credito, sin embargo, Hipotecaria Nacional no existe mas.
3. Hoy recojios la carta de liberacion de gravamen y ahi se nombra a Banco Nacional de Mexico como el principal acreedor, razon por la cual, la Notaria nos refiere a Banco de Mexico para que solicitemos la actualizacion de la carta de liberacion de Credito.
4. Entonces, el motive de este email, es confirmer que Banco De Mexico puede extender una actualizacion de la carta de liberacion de credito que Hipotecaria Nacional nos extendio hace algunos anios y al mismo tiempo solicitor un telefono y nombre de contacto en Banco de Mexico para proceder con este tramite.
Agradezco de antemano la atencion a esta solicitud.
Tania Valerdi</v>
          </cell>
          <cell r="D287" t="str">
            <v>Tania Valerdi Ramirez</v>
          </cell>
          <cell r="E287" t="str">
            <v>tania.valerdi@t-systems.com</v>
          </cell>
          <cell r="F287" t="str">
            <v>Banco de México</v>
          </cell>
          <cell r="O287" t="str">
            <v>Entrega por el Sistema de Solicitudes de Acceso a la Información</v>
          </cell>
          <cell r="P287">
            <v>42585</v>
          </cell>
          <cell r="Q287">
            <v>42613</v>
          </cell>
          <cell r="S287" t="str">
            <v>Información pública</v>
          </cell>
          <cell r="T287" t="str">
            <v>Control de legalidad</v>
          </cell>
          <cell r="V287" t="str">
            <v>Se anexa respuesta</v>
          </cell>
          <cell r="W287">
            <v>60</v>
          </cell>
          <cell r="X287" t="str">
            <v>NO</v>
          </cell>
          <cell r="Y287" t="str">
            <v>Muñoz Nando Rubén</v>
          </cell>
          <cell r="Z287" t="str">
            <v>Concluido</v>
          </cell>
          <cell r="AA287">
            <v>42585</v>
          </cell>
          <cell r="AB287">
            <v>42592</v>
          </cell>
        </row>
        <row r="288">
          <cell r="B288" t="str">
            <v>CTC-BM-16959</v>
          </cell>
          <cell r="C288" t="str">
            <v>Hola, 
Mi nombre es Luis Gómez y soy parte del equipo de ratings soberanos de Standard and Poors México. Escribo porque tenemos dudas sobre la composición de los datos de deuda externa presentados en la sección de balanza de pagos del Banco de México.
Particularmente, la ruta para llegar a los datos en cuestión es Estadísticas, Política monetaria e Inflación, Otros Indicadores, Balanza de Pagos, Posición de Deuda Externa Bruta, Posición de deuda externa bruta. Clasificación por residencia.
Las dudas del equipo es la siguinete. 
Primero, ¿La categoría V. Ajustes son calculos propios del Banco de México? ¿Se pueden cruzar con datos en la página de Hacienda? 
Segundo, en la línea clasificada como 5.1 Deuda en moneda nacional en poder de no residents la mayoría de las emisiones listadas son garantizadas por el gobierno federal. Nos gustaría confirmar si estos alrededor de 120 mil millones de dólares vienen de emisiones garantizadas por el gobierno federal y si tienen los montos históricos de la descomposición por garante.
Tercero, En la sección de SECTOR PÚBLICO, ¿Por qué no incluir la clasificación 5.1 yla 5.2?
Muchas gracias,
Esperamos su pronta respuesta. 
Saludos,
Luis Gomez</v>
          </cell>
          <cell r="D288" t="str">
            <v>Luis Antonio Gomez</v>
          </cell>
          <cell r="E288" t="str">
            <v>luis.gomez@spglobal.com</v>
          </cell>
          <cell r="F288" t="str">
            <v>Banco de México</v>
          </cell>
          <cell r="M288" t="str">
            <v>México</v>
          </cell>
          <cell r="O288" t="str">
            <v>Entrega por el Sistema de Solicitudes de Acceso a la Información</v>
          </cell>
          <cell r="P288">
            <v>42585</v>
          </cell>
          <cell r="Q288">
            <v>42613</v>
          </cell>
          <cell r="S288" t="str">
            <v>Información pública</v>
          </cell>
          <cell r="T288" t="str">
            <v>Tenencia y posición en títulos de deuda</v>
          </cell>
          <cell r="V288" t="str">
            <v>La respuesta a su solicitud CTC-BM-16959 se encuentra en el archivo adjunto.</v>
          </cell>
          <cell r="W288">
            <v>240</v>
          </cell>
          <cell r="X288" t="str">
            <v>NO</v>
          </cell>
          <cell r="Y288" t="str">
            <v>Ríos Peraza Gladys Adriana</v>
          </cell>
          <cell r="Z288" t="str">
            <v>Concluido</v>
          </cell>
          <cell r="AA288">
            <v>42585</v>
          </cell>
          <cell r="AB288">
            <v>42594</v>
          </cell>
        </row>
        <row r="289">
          <cell r="B289" t="str">
            <v>CTC-BM-16961</v>
          </cell>
          <cell r="C289" t="str">
            <v>hola quisiersa sabersi se puede rastrear un retiro de dinero con numero ARN 7414361620100224907004</v>
          </cell>
          <cell r="D289" t="str">
            <v>Joel Urista Lopez</v>
          </cell>
          <cell r="E289" t="str">
            <v>joel_8_96@hotmail.com</v>
          </cell>
          <cell r="F289" t="str">
            <v>Banco de México</v>
          </cell>
          <cell r="O289" t="str">
            <v>Entrega por el Sistema de Solicitudes de Acceso a la Información</v>
          </cell>
          <cell r="P289">
            <v>42585</v>
          </cell>
          <cell r="Q289">
            <v>42613</v>
          </cell>
          <cell r="S289" t="str">
            <v>Información pública</v>
          </cell>
          <cell r="T289" t="str">
            <v>Sistemas electrónicos de pago</v>
          </cell>
          <cell r="V289" t="str">
            <v>La respuesta a su consulta CTC-BM-16961 la encontrará en el archivo adjunto.</v>
          </cell>
          <cell r="W289">
            <v>45</v>
          </cell>
          <cell r="X289" t="str">
            <v>NO</v>
          </cell>
          <cell r="Y289" t="str">
            <v>Casillas Trejo Elizabeth</v>
          </cell>
          <cell r="Z289" t="str">
            <v>Concluido</v>
          </cell>
          <cell r="AA289">
            <v>42585</v>
          </cell>
          <cell r="AB289">
            <v>42592</v>
          </cell>
        </row>
        <row r="290">
          <cell r="B290" t="str">
            <v>CTC-BM-16963</v>
          </cell>
          <cell r="C290" t="str">
            <v>Buen día, estoy buscando la serie de tipo de cambio real multilateral (también conocida como tipo de cambio real efectivo). Lamentablemente por mi falta de pericia con su sitio web solo encontré el tipo de cambio real. Espero me puedan ayudar a encontrar esta serie. S
Gracias de antemano.
Saludos
Joaquín Endara</v>
          </cell>
          <cell r="D290" t="str">
            <v>Joaquin</v>
          </cell>
          <cell r="E290" t="str">
            <v>jotaj.ec@gmail.com</v>
          </cell>
          <cell r="F290" t="str">
            <v>Banco de México</v>
          </cell>
          <cell r="M290" t="str">
            <v>Argentina</v>
          </cell>
          <cell r="O290" t="str">
            <v>Entrega por el Sistema de Solicitudes de Acceso a la Información</v>
          </cell>
          <cell r="P290">
            <v>42585</v>
          </cell>
          <cell r="Q290">
            <v>42613</v>
          </cell>
          <cell r="S290" t="str">
            <v>Información pública</v>
          </cell>
          <cell r="T290" t="str">
            <v>Producción y ventas</v>
          </cell>
          <cell r="V290" t="str">
            <v>Se anea respuesta</v>
          </cell>
          <cell r="W290">
            <v>60</v>
          </cell>
          <cell r="X290" t="str">
            <v>NO</v>
          </cell>
          <cell r="Y290" t="str">
            <v>Muñoz Nando Rubén</v>
          </cell>
          <cell r="Z290" t="str">
            <v>Concluido</v>
          </cell>
          <cell r="AA290">
            <v>42585</v>
          </cell>
          <cell r="AB290">
            <v>42592</v>
          </cell>
        </row>
        <row r="291">
          <cell r="B291">
            <v>6110000012116</v>
          </cell>
          <cell r="C291" t="str">
            <v>Le pregunto al Doctor Agustin Carstens ¿usted podria vivir por el proximo medio año ganando $7,000 pesos M.N.? lo pregunto para que vea la verdadera inflación que sienten los mexicanos al aumento de los servicios e hidrocarburos.</v>
          </cell>
          <cell r="D291" t="str">
            <v>EDGAR CASTILLO TOBON</v>
          </cell>
          <cell r="E291" t="str">
            <v>TranpsarenciaBM@outlook.com</v>
          </cell>
          <cell r="F291" t="str">
            <v>Banco de México</v>
          </cell>
          <cell r="H291" t="str">
            <v>GERANIO</v>
          </cell>
          <cell r="I291" t="str">
            <v>Lomas de San Miguel</v>
          </cell>
          <cell r="J291" t="str">
            <v>ATIZAPAN DE ZARAGOZA</v>
          </cell>
          <cell r="K291" t="str">
            <v>México</v>
          </cell>
          <cell r="L291">
            <v>52928</v>
          </cell>
          <cell r="M291" t="str">
            <v>México</v>
          </cell>
          <cell r="N291" t="str">
            <v>Correo electrónico: castillo_tobon@hotmail.com</v>
          </cell>
          <cell r="O291" t="str">
            <v>Correo electrónico</v>
          </cell>
          <cell r="P291">
            <v>42586</v>
          </cell>
          <cell r="Q291">
            <v>42615</v>
          </cell>
          <cell r="S291" t="str">
            <v>Información pública</v>
          </cell>
          <cell r="T291" t="str">
            <v>Acceso a la información</v>
          </cell>
          <cell r="V291" t="str">
            <v>Se anexa respuesta</v>
          </cell>
          <cell r="W291">
            <v>60</v>
          </cell>
          <cell r="X291" t="str">
            <v>NO</v>
          </cell>
          <cell r="Y291" t="str">
            <v>Muñoz Nando Rubén</v>
          </cell>
          <cell r="Z291" t="str">
            <v>Concluido</v>
          </cell>
          <cell r="AA291">
            <v>42586</v>
          </cell>
          <cell r="AB291">
            <v>42593</v>
          </cell>
        </row>
        <row r="292">
          <cell r="B292">
            <v>6110000012216</v>
          </cell>
          <cell r="C292" t="str">
            <v>Cuanto tiraje de billetes emiten por mes</v>
          </cell>
          <cell r="D292" t="str">
            <v>PAOLA XOCHITL AGUIRRE MENDOZA</v>
          </cell>
          <cell r="E292" t="str">
            <v>TransparenciaBM@outlook.com</v>
          </cell>
          <cell r="F292" t="str">
            <v>Banco de México</v>
          </cell>
          <cell r="H292" t="str">
            <v>EJIDO SAN PABLO TEPETLAPA</v>
          </cell>
          <cell r="I292" t="str">
            <v>Ex-ejido de San Pablo Tepetlapa</v>
          </cell>
          <cell r="J292" t="str">
            <v>COYOACAN</v>
          </cell>
          <cell r="K292" t="str">
            <v>Distrito Federal</v>
          </cell>
          <cell r="L292">
            <v>4840</v>
          </cell>
          <cell r="M292" t="str">
            <v>México</v>
          </cell>
          <cell r="N292" t="str">
            <v>Correo electrónico: paoaguirremdz@hotmail.com</v>
          </cell>
          <cell r="O292" t="str">
            <v>Correo electrónico</v>
          </cell>
          <cell r="P292">
            <v>42586</v>
          </cell>
          <cell r="Q292">
            <v>42615</v>
          </cell>
          <cell r="S292" t="str">
            <v>Información pública</v>
          </cell>
          <cell r="T292" t="str">
            <v>Billetes</v>
          </cell>
          <cell r="V292" t="str">
            <v>Se adjunta respuesta a su solicitud 6110000012216.</v>
          </cell>
          <cell r="W292">
            <v>40</v>
          </cell>
          <cell r="X292" t="str">
            <v>NO</v>
          </cell>
          <cell r="Y292" t="str">
            <v>Ríos Peraza Gladys Adriana</v>
          </cell>
          <cell r="Z292" t="str">
            <v>Concluido</v>
          </cell>
          <cell r="AA292">
            <v>42586</v>
          </cell>
          <cell r="AB292">
            <v>42604</v>
          </cell>
        </row>
        <row r="293">
          <cell r="B293">
            <v>6110000012316</v>
          </cell>
          <cell r="C293" t="str">
            <v>solicitud de información publica. por medio del presente dirijo al banco nacional de México para preguntar, cuanto gana el Agustín carstens de sueldo mensual como representante del banco de México.</v>
          </cell>
          <cell r="D293" t="str">
            <v>SOLEDAD GIRÓN RODRÍGUEZ</v>
          </cell>
          <cell r="E293" t="str">
            <v>TransparenciaBM@outlook.com</v>
          </cell>
          <cell r="F293" t="str">
            <v>Banco de México</v>
          </cell>
          <cell r="H293" t="str">
            <v>MERIDA</v>
          </cell>
          <cell r="I293" t="str">
            <v>Roma Norte</v>
          </cell>
          <cell r="J293" t="str">
            <v>CUAUHTEMOC</v>
          </cell>
          <cell r="K293" t="str">
            <v>Distrito Federal</v>
          </cell>
          <cell r="L293">
            <v>6700</v>
          </cell>
          <cell r="M293" t="str">
            <v>México</v>
          </cell>
          <cell r="N293" t="str">
            <v>gracias
_______________
Correo electrónico: aboga-justo@hotmail.com</v>
          </cell>
          <cell r="O293" t="str">
            <v>Correo electrónico</v>
          </cell>
          <cell r="P293">
            <v>42586</v>
          </cell>
          <cell r="Q293">
            <v>42615</v>
          </cell>
          <cell r="S293" t="str">
            <v>Información pública</v>
          </cell>
          <cell r="T293" t="str">
            <v>Sueldos y salarios</v>
          </cell>
          <cell r="V293" t="str">
            <v>La respuesta a su solicitud 6110000012316 se encuentra en el archivo adjunto.</v>
          </cell>
          <cell r="W293">
            <v>550</v>
          </cell>
          <cell r="X293" t="str">
            <v>NO</v>
          </cell>
          <cell r="Y293" t="str">
            <v>Casillas Trejo Elizabeth</v>
          </cell>
          <cell r="Z293" t="str">
            <v>Concluido</v>
          </cell>
          <cell r="AA293">
            <v>42586</v>
          </cell>
          <cell r="AB293">
            <v>42608</v>
          </cell>
        </row>
        <row r="294">
          <cell r="B294" t="str">
            <v>CTC-BM-16966</v>
          </cell>
          <cell r="C294" t="str">
            <v>Buen día, 
Actualmente me encuentro trabajando sobre la deuda pública para lo cual consulté su sistema de información respecto a los valores gubernamentales, donde la apertura presentada me pareció muy útil, sin embargo noté que por ejemplo, al 31 de diciembre de 2014 la cifra de TOTAL DE VALORES GUBERNAMENTALES presentada en el cuadro resumen asciende a 5,577,556.90, mientras que el concepto de CIRCULACIÓN TOTAL DE VALORES presentado en la sección de Estructuras de información para el mismo periodo es de 5,935,661,976.00, ante lo cual quisiera consultarlos acerca de cuál es la diferencia conceptual entre ambos rubros. 
De antemano agradezco su respuesta y atención. 
Saludos cordiales.</v>
          </cell>
          <cell r="D294" t="str">
            <v>Marisol Ruiz</v>
          </cell>
          <cell r="E294" t="str">
            <v>msol.rgz@gmail.com</v>
          </cell>
          <cell r="F294" t="str">
            <v>Banco de México</v>
          </cell>
          <cell r="O294" t="str">
            <v>Entrega por el Sistema de Solicitudes de Acceso a la Información</v>
          </cell>
          <cell r="P294">
            <v>42586</v>
          </cell>
          <cell r="Q294">
            <v>42614</v>
          </cell>
          <cell r="S294" t="str">
            <v>Información pública</v>
          </cell>
          <cell r="T294" t="str">
            <v>Operaciones de compra-venta de valores</v>
          </cell>
          <cell r="V294" t="str">
            <v>La respuesta a su solicitud CTC-BM-16966 se encuentra en el archivo adjunto.</v>
          </cell>
          <cell r="W294">
            <v>40</v>
          </cell>
          <cell r="X294" t="str">
            <v>NO</v>
          </cell>
          <cell r="Y294" t="str">
            <v>Ríos Peraza Gladys Adriana</v>
          </cell>
          <cell r="Z294" t="str">
            <v>Concluido</v>
          </cell>
          <cell r="AA294">
            <v>42586</v>
          </cell>
          <cell r="AB294">
            <v>42592</v>
          </cell>
        </row>
        <row r="295">
          <cell r="B295" t="str">
            <v>CTC-BM-16968</v>
          </cell>
          <cell r="C295" t="str">
            <v>Hola, le deseo muy buen día.
Por favor fuera tan amable de acerme llegar la información y/o procededimiento para ser un distribuidor de onzas de plata, llevo 16 años como incubadora de empresas y actualmente una de las principales actividades es el impulsar la inversión de los empresarios, por lo que tengo una cartera de clientes basta.
Agradezco su tiempo y apoyo</v>
          </cell>
          <cell r="D295" t="str">
            <v>David Serrano Celis</v>
          </cell>
          <cell r="E295" t="str">
            <v>emprende@talento.org.mx</v>
          </cell>
          <cell r="F295" t="str">
            <v>Banco de México</v>
          </cell>
          <cell r="M295" t="str">
            <v>México</v>
          </cell>
          <cell r="O295" t="str">
            <v>Entrega por el Sistema de Solicitudes de Acceso a la Información</v>
          </cell>
          <cell r="P295">
            <v>42586</v>
          </cell>
          <cell r="Q295">
            <v>42614</v>
          </cell>
          <cell r="S295" t="str">
            <v>Información pública</v>
          </cell>
          <cell r="T295" t="str">
            <v>Metales preciosos</v>
          </cell>
          <cell r="V295" t="str">
            <v>Se anexa respuesta</v>
          </cell>
          <cell r="W295">
            <v>60</v>
          </cell>
          <cell r="X295" t="str">
            <v>NO</v>
          </cell>
          <cell r="Y295" t="str">
            <v>Muñoz Nando Rubén</v>
          </cell>
          <cell r="Z295" t="str">
            <v>Concluido</v>
          </cell>
          <cell r="AA295">
            <v>42586</v>
          </cell>
          <cell r="AB295">
            <v>42587</v>
          </cell>
        </row>
        <row r="296">
          <cell r="B296" t="str">
            <v>CTC-BM-16969</v>
          </cell>
          <cell r="C296" t="str">
            <v>Se me expida a mi costa en hoja certificada por duplicado el tipo de cambio del euro frenta al dolar para el 3 de agosto de 2016, conforme lo señala los diversos 172 párrafo segundo y 173 de la ciucular 3/2012 del Banco de México, autorizando para recibir dicha informacion o documento a mi nombre y representación Marisol Noemí Valseca Rodríguez</v>
          </cell>
          <cell r="D296" t="str">
            <v>JOSE PABLO PARRA CID</v>
          </cell>
          <cell r="E296" t="str">
            <v>rspablo7@hotmail.com</v>
          </cell>
          <cell r="F296" t="str">
            <v>Banco de México</v>
          </cell>
          <cell r="O296" t="str">
            <v>Entrega por el Sistema de Solicitudes de Acceso a la Información</v>
          </cell>
          <cell r="P296">
            <v>42586</v>
          </cell>
          <cell r="Q296">
            <v>42614</v>
          </cell>
          <cell r="S296" t="str">
            <v>Información pública</v>
          </cell>
          <cell r="T296" t="str">
            <v>Tipos de cambio</v>
          </cell>
          <cell r="V296" t="str">
            <v>La respuesta a su solicitud CTC-BM-16969, se encuentra en el archivo adjunto,</v>
          </cell>
          <cell r="W296">
            <v>120</v>
          </cell>
          <cell r="X296" t="str">
            <v>SI</v>
          </cell>
          <cell r="Y296" t="str">
            <v>Ríos Peraza Gladys Adriana</v>
          </cell>
          <cell r="Z296" t="str">
            <v>En tramite</v>
          </cell>
          <cell r="AA296">
            <v>42586</v>
          </cell>
        </row>
        <row r="297">
          <cell r="B297" t="str">
            <v>LT-BM-16970</v>
          </cell>
          <cell r="C297" t="str">
            <v>Se me expida a mi costa en hoja certificada por duplicado el tipo de cambio del euro frenta al peso para el día 3 de agosto de 2016, conforme lo señala los diversos 172 párrafo segundo y 173 de la ciucular 3/2012 del Banco de México, autorizando para recibir dicha informacion o documento a mi nombre y representación a Marisol Noemí Valseca Rodríguez</v>
          </cell>
          <cell r="D297" t="str">
            <v>JOSE PABLO PARRA CID</v>
          </cell>
          <cell r="E297" t="str">
            <v>rspablo7@hotmail.com</v>
          </cell>
          <cell r="F297" t="str">
            <v>Banco de México</v>
          </cell>
          <cell r="M297" t="str">
            <v>México</v>
          </cell>
          <cell r="O297" t="str">
            <v>Acudir a la Unidad de Transparencia</v>
          </cell>
          <cell r="P297">
            <v>42586</v>
          </cell>
          <cell r="Q297">
            <v>42614</v>
          </cell>
          <cell r="S297" t="str">
            <v>Información pública</v>
          </cell>
          <cell r="T297" t="str">
            <v>Tipos de cambio</v>
          </cell>
          <cell r="V297" t="str">
            <v>Se adjunta respuesta a su solicitud LT-BM-16970.</v>
          </cell>
          <cell r="W297">
            <v>90</v>
          </cell>
          <cell r="X297" t="str">
            <v>SI</v>
          </cell>
          <cell r="Y297" t="str">
            <v>Ríos Peraza Gladys Adriana</v>
          </cell>
          <cell r="Z297" t="str">
            <v>En tramite</v>
          </cell>
          <cell r="AA297">
            <v>42586</v>
          </cell>
        </row>
        <row r="298">
          <cell r="B298" t="str">
            <v>CTC-BM-16971</v>
          </cell>
          <cell r="C298" t="str">
            <v>Buenas Tardes
El año pasado trabaje en EU y presente mi declaración de Impuestos ante el IRS. Acabo de recibir mi cheque del departamento del Tesoro con mi devolución de Impuestos, el problema es que en mi banco me informo que no cobran esos cheques y ahora no se donde cambiarlo. Mi visa venció el año pasado y no tengo planes de regresar a EU en este momento.
Podrían asesorarme para poder cobrar ese cheque.
Gracias</v>
          </cell>
          <cell r="D298" t="str">
            <v>Andres Garcia Brito</v>
          </cell>
          <cell r="E298" t="str">
            <v>amd-a64@hotmail.com</v>
          </cell>
          <cell r="F298" t="str">
            <v>Banco de México</v>
          </cell>
          <cell r="M298" t="str">
            <v>México</v>
          </cell>
          <cell r="O298" t="str">
            <v>Entrega por el Sistema de Solicitudes de Acceso a la Información</v>
          </cell>
          <cell r="P298">
            <v>42586</v>
          </cell>
          <cell r="Q298">
            <v>42614</v>
          </cell>
          <cell r="S298" t="str">
            <v>Información pública</v>
          </cell>
          <cell r="T298" t="str">
            <v>Control de legalidad</v>
          </cell>
          <cell r="V298" t="str">
            <v>Se anexa respuesta</v>
          </cell>
          <cell r="W298">
            <v>60</v>
          </cell>
          <cell r="X298" t="str">
            <v>NO</v>
          </cell>
          <cell r="Y298" t="str">
            <v>Muñoz Nando Rubén</v>
          </cell>
          <cell r="Z298" t="str">
            <v>Concluido</v>
          </cell>
          <cell r="AA298">
            <v>42586</v>
          </cell>
          <cell r="AB298">
            <v>42593</v>
          </cell>
        </row>
        <row r="299">
          <cell r="B299">
            <v>6110000012416</v>
          </cell>
          <cell r="C299" t="str">
            <v>NÚMERO DE PLAZAS VACANTES AL DÍA DE HOY, DENOMINACIÓN DE LA PLAZA, ADSCRICPCIÓN, ANTIGÜEDAD DE LA VACANTE, PERFIL REQUERIDO DE CADA UNA</v>
          </cell>
          <cell r="D299" t="str">
            <v>YOSGAR BASURTO KHAN</v>
          </cell>
          <cell r="E299" t="str">
            <v>TransparenciaBM@outlook.com</v>
          </cell>
          <cell r="F299" t="str">
            <v>Banco de México</v>
          </cell>
          <cell r="H299" t="str">
            <v>DE LA MANO</v>
          </cell>
          <cell r="I299" t="str">
            <v>Amistad</v>
          </cell>
          <cell r="J299" t="str">
            <v>SALTILLO</v>
          </cell>
          <cell r="K299" t="str">
            <v>Coahuila</v>
          </cell>
          <cell r="L299">
            <v>25010</v>
          </cell>
          <cell r="M299" t="str">
            <v>México</v>
          </cell>
          <cell r="N299" t="str">
            <v xml:space="preserve">Correo electrónico: oliver_khan@hotmail.com </v>
          </cell>
          <cell r="O299" t="str">
            <v>Correo electrónico</v>
          </cell>
          <cell r="P299">
            <v>42586</v>
          </cell>
          <cell r="Q299">
            <v>42615</v>
          </cell>
          <cell r="S299" t="str">
            <v>Información pública</v>
          </cell>
          <cell r="T299" t="str">
            <v>Organización</v>
          </cell>
          <cell r="V299" t="str">
            <v>Se anexa respuesta</v>
          </cell>
          <cell r="W299">
            <v>60</v>
          </cell>
          <cell r="X299" t="str">
            <v>NO</v>
          </cell>
          <cell r="Y299" t="str">
            <v>Muñoz Nando Rubén</v>
          </cell>
          <cell r="Z299" t="str">
            <v>Concluido</v>
          </cell>
          <cell r="AA299">
            <v>42586</v>
          </cell>
          <cell r="AB299">
            <v>42605</v>
          </cell>
        </row>
        <row r="300">
          <cell r="B300">
            <v>6110000012516</v>
          </cell>
          <cell r="C300" t="str">
            <v>Solicito la documentación que indique el numero de veces que el Estado mexicano ha sido denunciado por inversionistas para el arbitraje de reclamaciones, mecanismo establecido por el capitulo XI (articulo 1120) del Tratado de Libre Comercio con Estados Unidos y Canada.</v>
          </cell>
          <cell r="D300" t="str">
            <v>OSCAR GUERRERO GUERRERO</v>
          </cell>
          <cell r="E300" t="str">
            <v>TransparenciaBM@outlook.com</v>
          </cell>
          <cell r="F300" t="str">
            <v>Banco de México</v>
          </cell>
          <cell r="H300">
            <v>86</v>
          </cell>
          <cell r="I300" t="str">
            <v>Ampliación Emiliano Zapata</v>
          </cell>
          <cell r="J300" t="str">
            <v>IZTAPALAPA</v>
          </cell>
          <cell r="K300" t="str">
            <v>Distrito Federal</v>
          </cell>
          <cell r="L300">
            <v>9638</v>
          </cell>
          <cell r="M300" t="str">
            <v>México</v>
          </cell>
          <cell r="N300" t="str">
            <v xml:space="preserve">Correo electrónico: oaguerreroh1991@gmail.com </v>
          </cell>
          <cell r="O300" t="str">
            <v>Correo electrónico</v>
          </cell>
          <cell r="P300">
            <v>42586</v>
          </cell>
          <cell r="Q300">
            <v>42615</v>
          </cell>
          <cell r="S300" t="str">
            <v>Información no competencia del BM</v>
          </cell>
          <cell r="T300" t="str">
            <v>Acceso a la información</v>
          </cell>
          <cell r="V300" t="str">
            <v>Se anexa respuesta</v>
          </cell>
          <cell r="W300">
            <v>50</v>
          </cell>
          <cell r="X300" t="str">
            <v>NO</v>
          </cell>
          <cell r="Y300" t="str">
            <v>Muñoz Nando Rubén</v>
          </cell>
          <cell r="Z300" t="str">
            <v>Concluido</v>
          </cell>
          <cell r="AA300">
            <v>42586</v>
          </cell>
          <cell r="AB300">
            <v>42591</v>
          </cell>
        </row>
        <row r="301">
          <cell r="B301">
            <v>6110000012616</v>
          </cell>
          <cell r="C301" t="str">
            <v>La C. Aura Lorena Madrid Mendoza labora en ese Sujeto Obligado</v>
          </cell>
          <cell r="D301" t="str">
            <v>DEMMIAN</v>
          </cell>
          <cell r="E301" t="str">
            <v>TransparenciaBM@outlook.com</v>
          </cell>
          <cell r="F301" t="str">
            <v>Banco de México</v>
          </cell>
          <cell r="H301" t="str">
            <v>Sin dato</v>
          </cell>
          <cell r="I301" t="str">
            <v>Sin dato</v>
          </cell>
          <cell r="J301" t="str">
            <v>Sin dato</v>
          </cell>
          <cell r="K301" t="str">
            <v>Sin dato</v>
          </cell>
          <cell r="L301" t="str">
            <v>Sin dato</v>
          </cell>
          <cell r="M301" t="str">
            <v>México</v>
          </cell>
          <cell r="N301" t="str">
            <v xml:space="preserve">Correo electrónico: demmianafergo@gmail.com </v>
          </cell>
          <cell r="O301" t="str">
            <v>Correo electrónico</v>
          </cell>
          <cell r="P301">
            <v>42586</v>
          </cell>
          <cell r="Q301">
            <v>42615</v>
          </cell>
          <cell r="S301" t="str">
            <v>Información pública</v>
          </cell>
          <cell r="T301" t="str">
            <v>Acceso a la información</v>
          </cell>
          <cell r="V301" t="str">
            <v>Se anexa respuesta.</v>
          </cell>
          <cell r="W301">
            <v>50</v>
          </cell>
          <cell r="X301" t="str">
            <v>NO</v>
          </cell>
          <cell r="Y301" t="str">
            <v>Muñoz Nando Rubén</v>
          </cell>
          <cell r="Z301" t="str">
            <v>Concluido</v>
          </cell>
          <cell r="AA301">
            <v>42586</v>
          </cell>
          <cell r="AB301">
            <v>42592</v>
          </cell>
        </row>
        <row r="302">
          <cell r="B302">
            <v>6110000012716</v>
          </cell>
          <cell r="C302" t="str">
            <v>TASA  DE INTERÉS MORATORIO PROMEDIO FIJADA POR LAS DOS MAYORES INSTITUCIONES DE CRÉDITO DEL PAÍS EN PRÉSTAMOS ORDINARIOS QUIROGRAFARIOS A TREINTA DÍAS, DE 2012 A LA FECHA.</v>
          </cell>
          <cell r="D302" t="str">
            <v>HECTOR MERCADO LLAMAS</v>
          </cell>
          <cell r="E302" t="str">
            <v>TransparenciaBM@outlook.com</v>
          </cell>
          <cell r="F302" t="str">
            <v>Banco de México</v>
          </cell>
          <cell r="H302" t="str">
            <v xml:space="preserve">AMERICAS </v>
          </cell>
          <cell r="I302" t="str">
            <v>Providencia 1a Secc</v>
          </cell>
          <cell r="J302" t="str">
            <v>GUADALAJARA</v>
          </cell>
          <cell r="K302" t="str">
            <v>Jalisco</v>
          </cell>
          <cell r="L302">
            <v>44630</v>
          </cell>
          <cell r="M302" t="str">
            <v>México</v>
          </cell>
          <cell r="N302" t="str">
            <v>TASA  DE INTERÉS MORATORIO PROMEDIO FIJADA POR LAS DOS MAYORES INSTITUCIONES DE CRÉDITO DEL PAÍS EN PRÉSTAMOS ORDINARIOS QUIROGRAFARIOS A TREINTA DÍAS, DE 2012 A LA FECHA.
_________________________________
Correo electrónico: corp_jurid@hotmail.com</v>
          </cell>
          <cell r="O302" t="str">
            <v>Correo electrónico</v>
          </cell>
          <cell r="P302">
            <v>42587</v>
          </cell>
          <cell r="Q302">
            <v>42618</v>
          </cell>
          <cell r="S302" t="str">
            <v>Información no competencia del BM</v>
          </cell>
          <cell r="T302" t="str">
            <v>Acceso a la información</v>
          </cell>
          <cell r="V302" t="str">
            <v>Se adjunta respuesta a su solicitud 6110000012716</v>
          </cell>
          <cell r="W302">
            <v>40</v>
          </cell>
          <cell r="X302" t="str">
            <v>NO</v>
          </cell>
          <cell r="Y302" t="str">
            <v>Ríos Peraza Gladys Adriana</v>
          </cell>
          <cell r="Z302" t="str">
            <v>Concluido</v>
          </cell>
          <cell r="AA302">
            <v>42587</v>
          </cell>
          <cell r="AB302">
            <v>42592</v>
          </cell>
        </row>
        <row r="303">
          <cell r="B303" t="str">
            <v>CTC-BM-16988</v>
          </cell>
          <cell r="C303" t="str">
            <v>Buenas tardes.
Estamos por constituir una Sofom de prestamos personales, mi pregunta es si podemos contratar con ustedes un servicio de manera que podamos validar que las cuentas bancarias de nuestros clientes se encuentren activas por lo menos con una antiguedad de tres meses.
Gracias</v>
          </cell>
          <cell r="D303" t="str">
            <v>Rene Zarinana</v>
          </cell>
          <cell r="E303" t="str">
            <v>rzarinana@prestamito.mx</v>
          </cell>
          <cell r="F303" t="str">
            <v>Banco de México</v>
          </cell>
          <cell r="M303" t="str">
            <v>México</v>
          </cell>
          <cell r="O303" t="str">
            <v>Entrega por el Sistema de Solicitudes de Acceso a la Información</v>
          </cell>
          <cell r="P303">
            <v>42590</v>
          </cell>
          <cell r="Q303">
            <v>42618</v>
          </cell>
          <cell r="S303" t="str">
            <v>Información pública</v>
          </cell>
          <cell r="T303" t="str">
            <v>Sistemas electrónicos de pago</v>
          </cell>
          <cell r="V303" t="str">
            <v>La respuesta a su solicitud CTC-BM-16988 se encuentra en el archivo adjunto.</v>
          </cell>
          <cell r="W303">
            <v>40</v>
          </cell>
          <cell r="X303" t="str">
            <v>NO</v>
          </cell>
          <cell r="Y303" t="str">
            <v>Ríos Peraza Gladys Adriana</v>
          </cell>
          <cell r="Z303" t="str">
            <v>Concluido</v>
          </cell>
          <cell r="AA303">
            <v>42590</v>
          </cell>
          <cell r="AB303">
            <v>42593</v>
          </cell>
        </row>
        <row r="304">
          <cell r="B304" t="str">
            <v>CTC-BM-16989</v>
          </cell>
          <cell r="C304" t="str">
            <v>hola buenas tardes.
disculpe la molestia por este medio le solicito me apoye a rastrear una transferencia realizada el dia 27 Julio por la cantidad de $5000, de Banorte a Bancomer. clave de rastreo 8846CAP2201607270360067325, dicha trasferencia no llego a la cuenta.
quedo en espera de su respuesta.
muchas gracias.
saludos.</v>
          </cell>
          <cell r="D304" t="str">
            <v>DANIEL SANCHEZ GOMEZ</v>
          </cell>
          <cell r="E304" t="str">
            <v>hr4.fpm@finestresorts.com</v>
          </cell>
          <cell r="F304" t="str">
            <v>Banco de México</v>
          </cell>
          <cell r="O304" t="str">
            <v>Entrega por el Sistema de Solicitudes de Acceso a la Información</v>
          </cell>
          <cell r="P304">
            <v>42590</v>
          </cell>
          <cell r="Q304">
            <v>42618</v>
          </cell>
          <cell r="S304" t="str">
            <v>Información pública</v>
          </cell>
          <cell r="T304" t="str">
            <v>Sistemas electrónicos de pago</v>
          </cell>
          <cell r="V304" t="str">
            <v>Se anexa respuesta</v>
          </cell>
          <cell r="W304">
            <v>60</v>
          </cell>
          <cell r="X304" t="str">
            <v>NO</v>
          </cell>
          <cell r="Y304" t="str">
            <v>Muñoz Nando Rubén</v>
          </cell>
          <cell r="Z304" t="str">
            <v>Concluido</v>
          </cell>
          <cell r="AA304">
            <v>42590</v>
          </cell>
          <cell r="AB304">
            <v>42593</v>
          </cell>
        </row>
        <row r="305">
          <cell r="B305">
            <v>6110000012816</v>
          </cell>
          <cell r="C305" t="str">
            <v xml:space="preserve">De conformidad con lo dispuesto por el artículo 14 de la Ley Orgánica del Banco de México, vigente a 1986, así como a la Circular 1935/85 emitida por Banco de México, en la cual se estableció que Banco de México, fijaría las tasas máximas de interés correspondientes a las operaciones pasivas en moneda nacional, aplicables entre otros instrumentos a los depósitos de dinero a plazo fijo de 90 días o tres meses, dichas tasas se mantuvieron aplicables o vigentes del mes de mayo de 1986 y hasta el mes de marzo de 1989.  Con base en lo anterior, se desea saber: ¿Cuáles fueron las tasas máximas publicadas por Banco de México durante el periodo de mayo de 1986 a marzo de 1989, para las operaciones pasivas en moneda nacional aplicables a los depósitos de dinero a plazo fijo de 90 días o tres meses? 
</v>
          </cell>
          <cell r="D305" t="str">
            <v>SERGIO IVAN GRANDE ZAMORA</v>
          </cell>
          <cell r="E305" t="str">
            <v>TransparenciaBM@outlook.com</v>
          </cell>
          <cell r="F305" t="str">
            <v>Banco de México</v>
          </cell>
          <cell r="H305" t="str">
            <v>PASEO DE LOS TAMARINDOS</v>
          </cell>
          <cell r="I305" t="str">
            <v>Bosques de las Lomas</v>
          </cell>
          <cell r="J305" t="str">
            <v>CUAJIMALPA DE MORELOS</v>
          </cell>
          <cell r="K305" t="str">
            <v>Distrito Federal</v>
          </cell>
          <cell r="L305">
            <v>5120</v>
          </cell>
          <cell r="M305" t="str">
            <v>México</v>
          </cell>
          <cell r="N305" t="str">
            <v xml:space="preserve">Correo electrónico: s.grande@mah.com.mx </v>
          </cell>
          <cell r="O305" t="str">
            <v>Correo electrónico</v>
          </cell>
          <cell r="P305">
            <v>42590</v>
          </cell>
          <cell r="Q305">
            <v>42619</v>
          </cell>
          <cell r="S305" t="str">
            <v>Información pública</v>
          </cell>
          <cell r="T305" t="str">
            <v>Tasas de interés</v>
          </cell>
          <cell r="V305" t="str">
            <v>Se adjunta respuesta a su solicitud 6110000012816.</v>
          </cell>
          <cell r="W305">
            <v>40</v>
          </cell>
          <cell r="X305" t="str">
            <v>NO</v>
          </cell>
          <cell r="Y305" t="str">
            <v>Ríos Peraza Gladys Adriana</v>
          </cell>
          <cell r="Z305" t="str">
            <v>Concluido</v>
          </cell>
          <cell r="AA305">
            <v>42590</v>
          </cell>
          <cell r="AB305">
            <v>42597</v>
          </cell>
        </row>
        <row r="306">
          <cell r="B306">
            <v>6110000012916</v>
          </cell>
          <cell r="C306" t="str">
            <v xml:space="preserve">¿Cuáles han sido las tasas máximas publicadas por Banco de México durante el periodo de enero de 1986 a agosto de 2016, para las operaciones pasivas en moneda nacional aplicables a los depósitos de dinero a plazo fijo de 90 días o tres meses?
</v>
          </cell>
          <cell r="D306" t="str">
            <v>SERGIO IVAN GRANDE ZAMORA</v>
          </cell>
          <cell r="E306" t="str">
            <v>TransparenciaBM@outlook.com</v>
          </cell>
          <cell r="F306" t="str">
            <v>Banco de México</v>
          </cell>
          <cell r="H306" t="str">
            <v>PASEO DE LOS TAMARINDOS</v>
          </cell>
          <cell r="I306" t="str">
            <v>Bosques de las Lomas</v>
          </cell>
          <cell r="J306" t="str">
            <v>CUAJIMALPA DE MORELOS</v>
          </cell>
          <cell r="K306" t="str">
            <v>Distrito Federal</v>
          </cell>
          <cell r="L306">
            <v>5120</v>
          </cell>
          <cell r="M306" t="str">
            <v>México</v>
          </cell>
          <cell r="N306" t="str">
            <v xml:space="preserve">Correo electrónico: s.grande@mah.com.mx </v>
          </cell>
          <cell r="O306" t="str">
            <v>Correo electrónico</v>
          </cell>
          <cell r="P306">
            <v>42590</v>
          </cell>
          <cell r="Q306">
            <v>42619</v>
          </cell>
          <cell r="S306" t="str">
            <v>Información pública</v>
          </cell>
          <cell r="T306" t="str">
            <v>Tasas de interés</v>
          </cell>
          <cell r="V306" t="str">
            <v>Se adjunta respuesta a su solicitud 6110000012916.</v>
          </cell>
          <cell r="W306">
            <v>40</v>
          </cell>
          <cell r="X306" t="str">
            <v>NO</v>
          </cell>
          <cell r="Y306" t="str">
            <v>Ríos Peraza Gladys Adriana</v>
          </cell>
          <cell r="Z306" t="str">
            <v>Concluido</v>
          </cell>
          <cell r="AA306">
            <v>42590</v>
          </cell>
          <cell r="AB306">
            <v>42597</v>
          </cell>
        </row>
        <row r="307">
          <cell r="B307">
            <v>6110000013016</v>
          </cell>
          <cell r="C307" t="str">
            <v xml:space="preserve">Buenas tardes, necesito conocer las cuentas bancarias de las cuales realizan los pagos a los empleados del H. Ayuntamiento de Texcoco de la administracion del 2016, asi como de los que erogan los gastos del propio ayuntamiento
</v>
          </cell>
          <cell r="D307" t="str">
            <v>JACQUELINE SANTOYO</v>
          </cell>
          <cell r="E307" t="str">
            <v>TransparenciaBM@outlook.com</v>
          </cell>
          <cell r="F307" t="str">
            <v>Banco de México</v>
          </cell>
          <cell r="H307" t="str">
            <v>CLAVELES</v>
          </cell>
          <cell r="I307" t="str">
            <v>Ojo de Agua</v>
          </cell>
          <cell r="J307" t="str">
            <v>TECAMAC</v>
          </cell>
          <cell r="K307" t="str">
            <v>México</v>
          </cell>
          <cell r="L307">
            <v>55770</v>
          </cell>
          <cell r="M307" t="str">
            <v>México</v>
          </cell>
          <cell r="N307" t="str">
            <v xml:space="preserve">Correo electrónico: jacco21@hotmail.com </v>
          </cell>
          <cell r="O307" t="str">
            <v>Correo electrónico</v>
          </cell>
          <cell r="P307">
            <v>42590</v>
          </cell>
          <cell r="Q307">
            <v>42619</v>
          </cell>
          <cell r="S307" t="str">
            <v>Información no competencia del BM</v>
          </cell>
          <cell r="T307" t="str">
            <v>Acceso a la información</v>
          </cell>
          <cell r="V307" t="str">
            <v>Se anexa respuesta</v>
          </cell>
          <cell r="W307">
            <v>50</v>
          </cell>
          <cell r="X307" t="str">
            <v>NO</v>
          </cell>
          <cell r="Y307" t="str">
            <v>Muñoz Nando Rubén</v>
          </cell>
          <cell r="Z307" t="str">
            <v>Concluido</v>
          </cell>
          <cell r="AA307">
            <v>42590</v>
          </cell>
          <cell r="AB307">
            <v>42592</v>
          </cell>
        </row>
        <row r="308">
          <cell r="B308">
            <v>6110000013116</v>
          </cell>
          <cell r="C308" t="str">
            <v xml:space="preserve">¿Como rinde cuentas el banco de Mexico?
</v>
          </cell>
          <cell r="D308" t="str">
            <v>JOANA LIZBETH TAPIA BUSTAMANTE</v>
          </cell>
          <cell r="E308" t="str">
            <v>TransparenciaBM@outlook.com</v>
          </cell>
          <cell r="F308" t="str">
            <v>Banco de México</v>
          </cell>
          <cell r="H308" t="str">
            <v>CIIRCUITO GOBERNADORES</v>
          </cell>
          <cell r="I308" t="str">
            <v>Parque de Poblamiento</v>
          </cell>
          <cell r="J308" t="str">
            <v>PACHUCA DE SOTO</v>
          </cell>
          <cell r="K308" t="str">
            <v>Hidalgo</v>
          </cell>
          <cell r="L308">
            <v>42032</v>
          </cell>
          <cell r="M308" t="str">
            <v>México</v>
          </cell>
          <cell r="N308" t="str">
            <v xml:space="preserve">Correo electrónico: joana_liz27@outlook.com </v>
          </cell>
          <cell r="O308" t="str">
            <v>Correo electrónico</v>
          </cell>
          <cell r="P308">
            <v>42591</v>
          </cell>
          <cell r="Q308">
            <v>42620</v>
          </cell>
          <cell r="S308" t="str">
            <v>Información pública</v>
          </cell>
          <cell r="T308" t="str">
            <v>Balance general</v>
          </cell>
          <cell r="V308" t="str">
            <v>Se adjunta respuesta a su solicitud 6110000013116.</v>
          </cell>
          <cell r="W308">
            <v>40</v>
          </cell>
          <cell r="X308" t="str">
            <v>NO</v>
          </cell>
          <cell r="Y308" t="str">
            <v>Ríos Peraza Gladys Adriana</v>
          </cell>
          <cell r="Z308" t="str">
            <v>Concluido</v>
          </cell>
          <cell r="AA308">
            <v>42591</v>
          </cell>
          <cell r="AB308">
            <v>42604</v>
          </cell>
        </row>
        <row r="309">
          <cell r="B309">
            <v>6110000013216</v>
          </cell>
          <cell r="C309" t="str">
            <v xml:space="preserve"> ¿quien toma las decisiones de política monetaria en el Banco de Mexico?
</v>
          </cell>
          <cell r="D309" t="str">
            <v>CITLALI MARTINEZ TREJO</v>
          </cell>
          <cell r="E309" t="str">
            <v>TransparenciaBMoutlook.com</v>
          </cell>
          <cell r="F309" t="str">
            <v>Banco de México</v>
          </cell>
          <cell r="H309" t="str">
            <v>CIRCUITO GOBERNADORES</v>
          </cell>
          <cell r="I309" t="str">
            <v>Ciudad de Pachuca</v>
          </cell>
          <cell r="J309" t="str">
            <v>PACHUCA DE SOTO</v>
          </cell>
          <cell r="K309" t="str">
            <v>Hidalgo</v>
          </cell>
          <cell r="L309">
            <v>42099</v>
          </cell>
          <cell r="M309" t="str">
            <v>México</v>
          </cell>
          <cell r="N309" t="str">
            <v xml:space="preserve">Correo electrónico: citla_30_1997@hotmail.com </v>
          </cell>
          <cell r="O309" t="str">
            <v>Correo electrónico</v>
          </cell>
          <cell r="P309">
            <v>42591</v>
          </cell>
          <cell r="Q309">
            <v>42620</v>
          </cell>
          <cell r="S309" t="str">
            <v>Información pública</v>
          </cell>
          <cell r="T309" t="str">
            <v>Objetivos de inflación</v>
          </cell>
          <cell r="V309" t="str">
            <v>Se anexa respuesta</v>
          </cell>
          <cell r="W309">
            <v>60</v>
          </cell>
          <cell r="X309" t="str">
            <v>NO</v>
          </cell>
          <cell r="Y309" t="str">
            <v>Muñoz Nando Rubén</v>
          </cell>
          <cell r="Z309" t="str">
            <v>Concluido</v>
          </cell>
          <cell r="AA309">
            <v>42591</v>
          </cell>
          <cell r="AB309">
            <v>42598</v>
          </cell>
        </row>
        <row r="310">
          <cell r="B310">
            <v>6110000013316</v>
          </cell>
          <cell r="C310" t="str">
            <v xml:space="preserve">¿Qué hace el Banco de México en el sistema financiero?
</v>
          </cell>
          <cell r="D310" t="str">
            <v>EDSON SHAED GONZALEZ LOPEZ</v>
          </cell>
          <cell r="E310" t="str">
            <v>TransparenciaBM@outlook.com</v>
          </cell>
          <cell r="F310" t="str">
            <v>Banco de México</v>
          </cell>
          <cell r="H310" t="str">
            <v>CIRCUITO ARBOLEDAS</v>
          </cell>
          <cell r="I310" t="str">
            <v>Cuztitla</v>
          </cell>
          <cell r="J310" t="str">
            <v>TIZAYUCA</v>
          </cell>
          <cell r="K310" t="str">
            <v>Hidalgo</v>
          </cell>
          <cell r="L310">
            <v>43803</v>
          </cell>
          <cell r="M310" t="str">
            <v>México</v>
          </cell>
          <cell r="N310" t="str">
            <v xml:space="preserve">Correo electrónico: edsongl16@outlook.com </v>
          </cell>
          <cell r="O310" t="str">
            <v>Correo electrónico</v>
          </cell>
          <cell r="P310">
            <v>42591</v>
          </cell>
          <cell r="Q310">
            <v>42620</v>
          </cell>
          <cell r="S310" t="str">
            <v>Información pública</v>
          </cell>
          <cell r="T310" t="str">
            <v>Acceso a la información</v>
          </cell>
          <cell r="V310" t="str">
            <v>Se anexa respuesta</v>
          </cell>
          <cell r="W310">
            <v>60</v>
          </cell>
          <cell r="X310" t="str">
            <v>NO</v>
          </cell>
          <cell r="Y310" t="str">
            <v>Muñoz Nando Rubén</v>
          </cell>
          <cell r="Z310" t="str">
            <v>Concluido</v>
          </cell>
          <cell r="AA310">
            <v>42591</v>
          </cell>
          <cell r="AB310">
            <v>42598</v>
          </cell>
        </row>
        <row r="311">
          <cell r="B311">
            <v>6110000013416</v>
          </cell>
          <cell r="C311" t="str">
            <v xml:space="preserve">¿Cualquier persona puede tener una copia de su reporte de crédito?
</v>
          </cell>
          <cell r="D311" t="str">
            <v>ESMERALDA HERNÁNDEZ GUZMÁN</v>
          </cell>
          <cell r="E311" t="str">
            <v>TransparenciaBM@outlook.com</v>
          </cell>
          <cell r="F311" t="str">
            <v>Banco de México</v>
          </cell>
          <cell r="H311" t="str">
            <v>JUAN MANUEL M. KAPFNER</v>
          </cell>
          <cell r="I311" t="str">
            <v>El Hiloche</v>
          </cell>
          <cell r="J311" t="str">
            <v>MINERAL DEL MONTE</v>
          </cell>
          <cell r="K311" t="str">
            <v>Hidalgo</v>
          </cell>
          <cell r="L311">
            <v>42140</v>
          </cell>
          <cell r="M311" t="str">
            <v>México</v>
          </cell>
          <cell r="N311" t="str">
            <v xml:space="preserve">Correo electrónico: esmeralda-hdezguz@hotmail.com </v>
          </cell>
          <cell r="O311" t="str">
            <v>Correo electrónico</v>
          </cell>
          <cell r="P311">
            <v>42591</v>
          </cell>
          <cell r="Q311">
            <v>42620</v>
          </cell>
          <cell r="S311" t="str">
            <v>Información pública</v>
          </cell>
          <cell r="T311" t="str">
            <v>Acceso a la información</v>
          </cell>
          <cell r="V311" t="str">
            <v>Se anexa respuesta</v>
          </cell>
          <cell r="W311">
            <v>60</v>
          </cell>
          <cell r="X311" t="str">
            <v>NO</v>
          </cell>
          <cell r="Y311" t="str">
            <v>Muñoz Nando Rubén</v>
          </cell>
          <cell r="Z311" t="str">
            <v>Concluido</v>
          </cell>
          <cell r="AA311">
            <v>42591</v>
          </cell>
          <cell r="AB311">
            <v>42598</v>
          </cell>
        </row>
        <row r="312">
          <cell r="B312">
            <v>6110000013516</v>
          </cell>
          <cell r="C312" t="str">
            <v xml:space="preserve">¿Que medidas toma en acción el banco de México cuando ocurre un incremento el las monedas extranjeras y como afecta directamente a la economía Mexicana?
</v>
          </cell>
          <cell r="D312" t="str">
            <v>HECTOR BAXCAJAY RAMIREZ</v>
          </cell>
          <cell r="E312" t="str">
            <v>TransparenciaBM@outlook.com</v>
          </cell>
          <cell r="F312" t="str">
            <v>Banco de México</v>
          </cell>
          <cell r="H312" t="str">
            <v>PRIMERA CERRADA DE PROGRESO</v>
          </cell>
          <cell r="I312" t="str">
            <v>El Progreso</v>
          </cell>
          <cell r="J312" t="str">
            <v>IXMIQUILPAN</v>
          </cell>
          <cell r="K312" t="str">
            <v>Hidalgo</v>
          </cell>
          <cell r="L312">
            <v>42302</v>
          </cell>
          <cell r="M312" t="str">
            <v>México</v>
          </cell>
          <cell r="N312" t="str">
            <v xml:space="preserve">Correo electrónico: tiger981@live.com.mx </v>
          </cell>
          <cell r="O312" t="str">
            <v>Correo electrónico</v>
          </cell>
          <cell r="P312">
            <v>42591</v>
          </cell>
          <cell r="Q312">
            <v>42620</v>
          </cell>
          <cell r="S312" t="str">
            <v>Información pública</v>
          </cell>
          <cell r="T312" t="str">
            <v>Objetivos de inflación</v>
          </cell>
          <cell r="V312" t="str">
            <v>Se adjunta respuesta a su solicitud 6110000013516.</v>
          </cell>
          <cell r="W312">
            <v>40</v>
          </cell>
          <cell r="X312" t="str">
            <v>NO</v>
          </cell>
          <cell r="Y312" t="str">
            <v>Ríos Peraza Gladys Adriana</v>
          </cell>
          <cell r="Z312" t="str">
            <v>Concluido</v>
          </cell>
          <cell r="AA312">
            <v>42591</v>
          </cell>
          <cell r="AB312">
            <v>42604</v>
          </cell>
        </row>
        <row r="313">
          <cell r="B313">
            <v>6110000013616</v>
          </cell>
          <cell r="C313" t="str">
            <v xml:space="preserve">¿A cuanto asciende las importaciones en el país?
</v>
          </cell>
          <cell r="D313" t="str">
            <v>VIANEY LOPEZ ORDOÑEZ</v>
          </cell>
          <cell r="E313" t="str">
            <v>TransparenciaBM@outlook.com</v>
          </cell>
          <cell r="F313" t="str">
            <v>Banco de México</v>
          </cell>
          <cell r="H313" t="str">
            <v>DORACELI</v>
          </cell>
          <cell r="I313" t="str">
            <v>Santa Julia</v>
          </cell>
          <cell r="J313" t="str">
            <v>PACHUCA DE SOTO</v>
          </cell>
          <cell r="K313" t="str">
            <v>Hidalgo</v>
          </cell>
          <cell r="L313">
            <v>42080</v>
          </cell>
          <cell r="M313" t="str">
            <v>México</v>
          </cell>
          <cell r="N313" t="str">
            <v xml:space="preserve">Correo electrónico: vianey.or04@gmail.com </v>
          </cell>
          <cell r="O313" t="str">
            <v>Correo electrónico</v>
          </cell>
          <cell r="P313">
            <v>42591</v>
          </cell>
          <cell r="Q313">
            <v>42620</v>
          </cell>
          <cell r="S313" t="str">
            <v>Información pública</v>
          </cell>
          <cell r="T313" t="str">
            <v>Producción y ventas</v>
          </cell>
          <cell r="V313" t="str">
            <v xml:space="preserve">Se anexa respuesta </v>
          </cell>
          <cell r="W313">
            <v>60</v>
          </cell>
          <cell r="X313" t="str">
            <v>NO</v>
          </cell>
          <cell r="Y313" t="str">
            <v>Muñoz Nando Rubén</v>
          </cell>
          <cell r="Z313" t="str">
            <v>Concluido</v>
          </cell>
          <cell r="AA313">
            <v>42591</v>
          </cell>
          <cell r="AB313">
            <v>42598</v>
          </cell>
        </row>
        <row r="314">
          <cell r="B314">
            <v>6110000013716</v>
          </cell>
          <cell r="C314" t="str">
            <v xml:space="preserve">¿Qué hace el Banco de México en el sistema financiero?
</v>
          </cell>
          <cell r="D314" t="str">
            <v>MELISA RODRÍGUEZ GARCÍA</v>
          </cell>
          <cell r="E314" t="str">
            <v>TransparenciaBM@outlook.com</v>
          </cell>
          <cell r="F314" t="str">
            <v>Banco de México</v>
          </cell>
          <cell r="H314" t="str">
            <v>OYAMEL</v>
          </cell>
          <cell r="I314" t="str">
            <v>Bosques</v>
          </cell>
          <cell r="J314" t="str">
            <v>TEPEAPULCO</v>
          </cell>
          <cell r="K314" t="str">
            <v>Hidalgo</v>
          </cell>
          <cell r="L314">
            <v>43994</v>
          </cell>
          <cell r="M314" t="str">
            <v>México</v>
          </cell>
          <cell r="N314" t="str">
            <v xml:space="preserve">Correo electrónico: melisita811@gmail.com </v>
          </cell>
          <cell r="O314" t="str">
            <v>Correo electrónico</v>
          </cell>
          <cell r="P314">
            <v>42591</v>
          </cell>
          <cell r="Q314">
            <v>42620</v>
          </cell>
          <cell r="S314" t="str">
            <v>Información pública</v>
          </cell>
          <cell r="T314" t="str">
            <v>Acceso a la información</v>
          </cell>
          <cell r="V314" t="str">
            <v>Se anexa respuesta</v>
          </cell>
          <cell r="W314">
            <v>60</v>
          </cell>
          <cell r="X314" t="str">
            <v>NO</v>
          </cell>
          <cell r="Y314" t="str">
            <v>Muñoz Nando Rubén</v>
          </cell>
          <cell r="Z314" t="str">
            <v>Concluido</v>
          </cell>
          <cell r="AA314">
            <v>42591</v>
          </cell>
          <cell r="AB314">
            <v>42598</v>
          </cell>
        </row>
        <row r="315">
          <cell r="B315">
            <v>6110000013816</v>
          </cell>
          <cell r="C315" t="str">
            <v xml:space="preserve">¿Qué es y de qué se ocupa el Banco de México?
</v>
          </cell>
          <cell r="D315" t="str">
            <v>MELISA RODRÍGUEZ GARCÍA</v>
          </cell>
          <cell r="E315" t="str">
            <v>TransparenciaBM@outlook.com</v>
          </cell>
          <cell r="F315" t="str">
            <v>Banco de México</v>
          </cell>
          <cell r="H315" t="str">
            <v>OYAMEL</v>
          </cell>
          <cell r="I315" t="str">
            <v>Bosques</v>
          </cell>
          <cell r="J315" t="str">
            <v>TEPEAPULCO</v>
          </cell>
          <cell r="K315" t="str">
            <v>Hidalgo</v>
          </cell>
          <cell r="L315">
            <v>43994</v>
          </cell>
          <cell r="M315" t="str">
            <v>México</v>
          </cell>
          <cell r="N315" t="str">
            <v xml:space="preserve">Correo electrónico: melisita811@gmail.com </v>
          </cell>
          <cell r="O315" t="str">
            <v>Correo electrónico</v>
          </cell>
          <cell r="P315">
            <v>42591</v>
          </cell>
          <cell r="Q315">
            <v>42620</v>
          </cell>
          <cell r="S315" t="str">
            <v>Información pública</v>
          </cell>
          <cell r="T315" t="str">
            <v>Organización</v>
          </cell>
          <cell r="V315">
            <v>6110000013816</v>
          </cell>
          <cell r="W315">
            <v>40</v>
          </cell>
          <cell r="X315" t="str">
            <v>NO</v>
          </cell>
          <cell r="Y315" t="str">
            <v>Ríos Peraza Gladys Adriana</v>
          </cell>
          <cell r="Z315" t="str">
            <v>Concluido</v>
          </cell>
          <cell r="AA315">
            <v>42591</v>
          </cell>
          <cell r="AB315">
            <v>42604</v>
          </cell>
        </row>
        <row r="316">
          <cell r="B316">
            <v>6110000013916</v>
          </cell>
          <cell r="C316" t="str">
            <v xml:space="preserve">¿Cómo actúa el Banco de México para el desarrollo económico de México?
</v>
          </cell>
          <cell r="D316" t="str">
            <v>MELISA RODRÍGUEZ GARCÍA</v>
          </cell>
          <cell r="E316" t="str">
            <v>TransparenciaBM@outlook.com</v>
          </cell>
          <cell r="F316" t="str">
            <v>Banco de México</v>
          </cell>
          <cell r="H316" t="str">
            <v>OYAMEL</v>
          </cell>
          <cell r="I316" t="str">
            <v>Bosques</v>
          </cell>
          <cell r="J316" t="str">
            <v>TEPEAPULCO</v>
          </cell>
          <cell r="K316" t="str">
            <v>Hidalgo</v>
          </cell>
          <cell r="L316">
            <v>43994</v>
          </cell>
          <cell r="M316" t="str">
            <v>México</v>
          </cell>
          <cell r="N316" t="str">
            <v xml:space="preserve">Correo electrónico: melisita811@gmail.com </v>
          </cell>
          <cell r="O316" t="str">
            <v>Correo electrónico</v>
          </cell>
          <cell r="P316">
            <v>42591</v>
          </cell>
          <cell r="Q316">
            <v>42620</v>
          </cell>
          <cell r="S316" t="str">
            <v>Información pública</v>
          </cell>
          <cell r="T316" t="str">
            <v>Objetivos de inflación</v>
          </cell>
          <cell r="V316" t="str">
            <v>Se anexa respuesta</v>
          </cell>
          <cell r="W316">
            <v>60</v>
          </cell>
          <cell r="X316" t="str">
            <v>NO</v>
          </cell>
          <cell r="Y316" t="str">
            <v>Muñoz Nando Rubén</v>
          </cell>
          <cell r="Z316" t="str">
            <v>Concluido</v>
          </cell>
          <cell r="AA316">
            <v>42591</v>
          </cell>
          <cell r="AB316">
            <v>42598</v>
          </cell>
        </row>
        <row r="317">
          <cell r="B317">
            <v>6110000014016</v>
          </cell>
          <cell r="C317" t="str">
            <v xml:space="preserve">¿El Banco de México es autónomo a alguna otra institución o gobierno?
</v>
          </cell>
          <cell r="D317" t="str">
            <v>MELISA RODRÍGUEZ GARCÍA</v>
          </cell>
          <cell r="E317" t="str">
            <v>TransparenciaBM@outlook.com</v>
          </cell>
          <cell r="F317" t="str">
            <v>Banco de México</v>
          </cell>
          <cell r="H317" t="str">
            <v>OYAMEL</v>
          </cell>
          <cell r="I317" t="str">
            <v>Bosques</v>
          </cell>
          <cell r="J317" t="str">
            <v>TEPEAPULCO</v>
          </cell>
          <cell r="K317" t="str">
            <v>Hidalgo</v>
          </cell>
          <cell r="L317">
            <v>43994</v>
          </cell>
          <cell r="M317" t="str">
            <v>México</v>
          </cell>
          <cell r="N317" t="str">
            <v xml:space="preserve">Correo electrónico: melisita811@gmail.com </v>
          </cell>
          <cell r="O317" t="str">
            <v>Correo electrónico</v>
          </cell>
          <cell r="P317">
            <v>42591</v>
          </cell>
          <cell r="Q317">
            <v>42620</v>
          </cell>
          <cell r="S317" t="str">
            <v>Información pública</v>
          </cell>
          <cell r="T317" t="str">
            <v>Estudios jurídicos</v>
          </cell>
          <cell r="V317" t="str">
            <v>Se anexa respuesta</v>
          </cell>
          <cell r="W317">
            <v>60</v>
          </cell>
          <cell r="X317" t="str">
            <v>NO</v>
          </cell>
          <cell r="Y317" t="str">
            <v>Muñoz Nando Rubén</v>
          </cell>
          <cell r="Z317" t="str">
            <v>Concluido</v>
          </cell>
          <cell r="AA317">
            <v>42591</v>
          </cell>
          <cell r="AB317">
            <v>42598</v>
          </cell>
        </row>
        <row r="318">
          <cell r="B318">
            <v>6110000014116</v>
          </cell>
          <cell r="C318" t="str">
            <v xml:space="preserve">¿El Banco de México fija el tipo de cambio de divisas?
</v>
          </cell>
          <cell r="D318" t="str">
            <v>MELISA RODRÍGUEZ GARCÍA</v>
          </cell>
          <cell r="E318" t="str">
            <v>TransparenciaBM@outlook.com</v>
          </cell>
          <cell r="F318" t="str">
            <v>Banco de México</v>
          </cell>
          <cell r="H318" t="str">
            <v>OYAMEL</v>
          </cell>
          <cell r="I318" t="str">
            <v>Bosques</v>
          </cell>
          <cell r="J318" t="str">
            <v>TEPEAPULCO</v>
          </cell>
          <cell r="K318" t="str">
            <v>Hidalgo</v>
          </cell>
          <cell r="L318">
            <v>43994</v>
          </cell>
          <cell r="M318" t="str">
            <v>México</v>
          </cell>
          <cell r="N318" t="str">
            <v xml:space="preserve">Correo electrónico: melisita811@gmail.com </v>
          </cell>
          <cell r="O318" t="str">
            <v>Correo electrónico</v>
          </cell>
          <cell r="P318">
            <v>42591</v>
          </cell>
          <cell r="Q318">
            <v>42620</v>
          </cell>
          <cell r="S318" t="str">
            <v>Información pública</v>
          </cell>
          <cell r="T318" t="str">
            <v>Política cambiaria</v>
          </cell>
          <cell r="V318" t="str">
            <v>Se adjunta respuesta a su solicitud 6110000014116</v>
          </cell>
          <cell r="W318">
            <v>40</v>
          </cell>
          <cell r="X318" t="str">
            <v>NO</v>
          </cell>
          <cell r="Y318" t="str">
            <v>Ríos Peraza Gladys Adriana</v>
          </cell>
          <cell r="Z318" t="str">
            <v>Concluido</v>
          </cell>
          <cell r="AA318">
            <v>42591</v>
          </cell>
          <cell r="AB318">
            <v>42604</v>
          </cell>
        </row>
        <row r="319">
          <cell r="B319">
            <v>6110000014216</v>
          </cell>
          <cell r="C319" t="str">
            <v xml:space="preserve">como rinde cuentas el banco de mexico
</v>
          </cell>
          <cell r="D319" t="str">
            <v>MARCO ANTONIO NAVARRETE GUTIERREZ</v>
          </cell>
          <cell r="E319" t="str">
            <v>TransparenciaBM@outlook.com</v>
          </cell>
          <cell r="F319" t="str">
            <v>Banco de México</v>
          </cell>
          <cell r="H319" t="str">
            <v>MARIANO ESCOBEDO</v>
          </cell>
          <cell r="I319" t="str">
            <v>Dina</v>
          </cell>
          <cell r="J319" t="str">
            <v>TEPEAPULCO</v>
          </cell>
          <cell r="K319" t="str">
            <v>Hidalgo</v>
          </cell>
          <cell r="L319">
            <v>43995</v>
          </cell>
          <cell r="M319" t="str">
            <v>México</v>
          </cell>
          <cell r="N319" t="str">
            <v xml:space="preserve">Correo electrónico: marco_navarrete@hotmail.com </v>
          </cell>
          <cell r="O319" t="str">
            <v>Correo electrónico</v>
          </cell>
          <cell r="P319">
            <v>42591</v>
          </cell>
          <cell r="Q319">
            <v>42620</v>
          </cell>
          <cell r="S319" t="str">
            <v>Información pública</v>
          </cell>
          <cell r="T319" t="str">
            <v>Balance general</v>
          </cell>
          <cell r="V319" t="str">
            <v>Se adjunta respuesta a su solicitud 6110000014216</v>
          </cell>
          <cell r="W319">
            <v>40</v>
          </cell>
          <cell r="X319" t="str">
            <v>NO</v>
          </cell>
          <cell r="Y319" t="str">
            <v>Ríos Peraza Gladys Adriana</v>
          </cell>
          <cell r="Z319" t="str">
            <v>Concluido</v>
          </cell>
          <cell r="AA319">
            <v>42591</v>
          </cell>
          <cell r="AB319">
            <v>42604</v>
          </cell>
        </row>
        <row r="320">
          <cell r="B320">
            <v>6110000014316</v>
          </cell>
          <cell r="C320" t="str">
            <v xml:space="preserve">que es la inflación?
</v>
          </cell>
          <cell r="D320" t="str">
            <v>MARCO ANTONIO NAVARRETE GUTIERREZ</v>
          </cell>
          <cell r="E320" t="str">
            <v>TransparenciaBM@otlook.com</v>
          </cell>
          <cell r="F320" t="str">
            <v>Banco de México</v>
          </cell>
          <cell r="H320" t="str">
            <v>MARIANO ESCOBEDO</v>
          </cell>
          <cell r="I320" t="str">
            <v>Dina</v>
          </cell>
          <cell r="J320" t="str">
            <v>TEPEAPULCO</v>
          </cell>
          <cell r="K320" t="str">
            <v>Hidalgo</v>
          </cell>
          <cell r="L320">
            <v>43995</v>
          </cell>
          <cell r="M320" t="str">
            <v>México</v>
          </cell>
          <cell r="N320" t="str">
            <v xml:space="preserve">Correo electrónico: marco_navarrete@hotmail.com </v>
          </cell>
          <cell r="O320" t="str">
            <v>Correo electrónico</v>
          </cell>
          <cell r="P320">
            <v>42591</v>
          </cell>
          <cell r="Q320">
            <v>42620</v>
          </cell>
          <cell r="S320" t="str">
            <v>Información pública</v>
          </cell>
          <cell r="T320" t="str">
            <v>Inflación</v>
          </cell>
          <cell r="V320" t="str">
            <v>La respuesta a su solicitud 6110000014316 la encontrará en el archivo adjunto.</v>
          </cell>
          <cell r="W320">
            <v>25</v>
          </cell>
          <cell r="X320" t="str">
            <v>NO</v>
          </cell>
          <cell r="Y320" t="str">
            <v>Casillas Trejo Elizabeth</v>
          </cell>
          <cell r="Z320" t="str">
            <v>Concluido</v>
          </cell>
          <cell r="AA320">
            <v>42591</v>
          </cell>
          <cell r="AB320">
            <v>42605</v>
          </cell>
        </row>
        <row r="321">
          <cell r="B321">
            <v>6110000014416</v>
          </cell>
          <cell r="C321" t="str">
            <v xml:space="preserve">Me gustaría pedirles apoyo para hacer una búsqueda. Necesitamos saber el número de clientes empresariales y de gobierno que tienen en cada uno de los estados de la República Mexicana los siguientes 4 bancos: Santander Banamex Banorte HSBC 
</v>
          </cell>
          <cell r="D321" t="str">
            <v>DIEGO PEREZ FLETA</v>
          </cell>
          <cell r="E321" t="str">
            <v>TransparenciaBM@outlook.com</v>
          </cell>
          <cell r="F321" t="str">
            <v>Banco de México</v>
          </cell>
          <cell r="H321" t="str">
            <v>ALONSO DE CORDOVA</v>
          </cell>
          <cell r="I321" t="str">
            <v>-</v>
          </cell>
          <cell r="J321" t="str">
            <v>SANTIAGO</v>
          </cell>
          <cell r="K321" t="str">
            <v>METROPOLITANA</v>
          </cell>
          <cell r="L321">
            <v>12345</v>
          </cell>
          <cell r="M321" t="str">
            <v>Chile</v>
          </cell>
          <cell r="N321" t="str">
            <v xml:space="preserve">Correo electrónico: diegoperezfleta@hotmail.com </v>
          </cell>
          <cell r="O321" t="str">
            <v>Correo electrónico</v>
          </cell>
          <cell r="P321">
            <v>42591</v>
          </cell>
          <cell r="Q321">
            <v>42620</v>
          </cell>
          <cell r="S321" t="str">
            <v>Información no competencia del BM</v>
          </cell>
          <cell r="T321" t="str">
            <v>Acceso a la información</v>
          </cell>
          <cell r="V321" t="str">
            <v>La respuesta a su solicitud 6110000014416 la encontrará en el archivo adjunto.</v>
          </cell>
          <cell r="W321">
            <v>35</v>
          </cell>
          <cell r="X321" t="str">
            <v>NO</v>
          </cell>
          <cell r="Y321" t="str">
            <v>Casillas Trejo Elizabeth</v>
          </cell>
          <cell r="Z321" t="str">
            <v>Concluido</v>
          </cell>
          <cell r="AA321">
            <v>42591</v>
          </cell>
          <cell r="AB321">
            <v>42594</v>
          </cell>
        </row>
        <row r="322">
          <cell r="B322">
            <v>6110000014516</v>
          </cell>
          <cell r="C322" t="str">
            <v xml:space="preserve">¿Cuál es la política monetaria del Banco de México?
</v>
          </cell>
          <cell r="D322" t="str">
            <v>SONIA CABRERA BENÍTEZ</v>
          </cell>
          <cell r="E322" t="str">
            <v>TransparenciaBM@outlook.com</v>
          </cell>
          <cell r="F322" t="str">
            <v>Banco de México</v>
          </cell>
          <cell r="H322" t="str">
            <v>ESPERANZA ORTEGA</v>
          </cell>
          <cell r="I322" t="str">
            <v>Jesús Angeles Contreras</v>
          </cell>
          <cell r="J322" t="str">
            <v>MINERAL DE LA REFORMA</v>
          </cell>
          <cell r="K322" t="str">
            <v>Hidalgo</v>
          </cell>
          <cell r="L322">
            <v>42186</v>
          </cell>
          <cell r="M322" t="str">
            <v>México</v>
          </cell>
          <cell r="N322" t="str">
            <v xml:space="preserve">Correo electrónico: soniamonserratcb@hotmail.com </v>
          </cell>
          <cell r="O322" t="str">
            <v>Correo electrónico</v>
          </cell>
          <cell r="P322">
            <v>42591</v>
          </cell>
          <cell r="Q322">
            <v>42620</v>
          </cell>
          <cell r="S322" t="str">
            <v>Información pública</v>
          </cell>
          <cell r="T322" t="str">
            <v>Objetivos de inflación</v>
          </cell>
          <cell r="V322" t="str">
            <v>Se anexa respuesta</v>
          </cell>
          <cell r="W322">
            <v>60</v>
          </cell>
          <cell r="X322" t="str">
            <v>NO</v>
          </cell>
          <cell r="Y322" t="str">
            <v>Muñoz Nando Rubén</v>
          </cell>
          <cell r="Z322" t="str">
            <v>Concluido</v>
          </cell>
          <cell r="AA322">
            <v>42591</v>
          </cell>
          <cell r="AB322">
            <v>42605</v>
          </cell>
        </row>
        <row r="323">
          <cell r="B323" t="str">
            <v>CTC-BM-17007</v>
          </cell>
          <cell r="C323" t="str">
            <v>Buenas tardes, el día 8-6-16 realice un trasferencia de por banca en linea de HSBC mi banco a BBV Bancomer a la cuenta 4152313122705556 por $500 los cuales no han caído a la dicha cuenta, en la pagina de banxico no puedo rastreas el pago, el numero de referencia que me proporciona mi banco en mi banca personal es  A2000 00804. necesito de su apoyo para determinar si el deposito fue realizado a la cuenta correcta o el estatus de la trasferencia.</v>
          </cell>
          <cell r="D323" t="str">
            <v>Jorge Axel Solis Marin</v>
          </cell>
          <cell r="E323" t="str">
            <v>axel.solis@grupobimbo.com</v>
          </cell>
          <cell r="F323" t="str">
            <v>Banco de México</v>
          </cell>
          <cell r="O323" t="str">
            <v>Entrega por el Sistema de Solicitudes de Acceso a la Información</v>
          </cell>
          <cell r="P323">
            <v>42591</v>
          </cell>
          <cell r="Q323">
            <v>42619</v>
          </cell>
          <cell r="S323" t="str">
            <v>Información pública</v>
          </cell>
          <cell r="T323" t="str">
            <v>SPEI</v>
          </cell>
          <cell r="V323" t="str">
            <v>La respuesta a su consulta CTC-BM-17007 se encuentra en el archivo adjunto.</v>
          </cell>
          <cell r="W323">
            <v>25</v>
          </cell>
          <cell r="X323" t="str">
            <v>NO</v>
          </cell>
          <cell r="Y323" t="str">
            <v>Casillas Trejo Elizabeth</v>
          </cell>
          <cell r="Z323" t="str">
            <v>Concluido</v>
          </cell>
          <cell r="AA323">
            <v>42591</v>
          </cell>
          <cell r="AB323">
            <v>42594</v>
          </cell>
        </row>
        <row r="324">
          <cell r="B324">
            <v>6110000014616</v>
          </cell>
          <cell r="C324" t="str">
            <v>SOLICITUD PARA OBTENER INFORMACIÓN RELACIONADA CON EL EJERCICIO DE LAS FACULTADES O ACTIVIDADES DE Y ENTRE LAS DEPENDENCIAS Y ENTIDADES DEL GOBIERNO FEDERAL Y SUS SERVIDORES PÚBLICOS SIN IMPORTAR SU FUENTE O FECHA DE ELABORACIÓN,CONTENIDA EN DOCUMENTOS O REGISTROS QUE OBRAN EN SUS ARCHIVOS</v>
          </cell>
          <cell r="D324" t="str">
            <v>JOSE ALFREDO SANCHEZ DIAZ</v>
          </cell>
          <cell r="E324" t="str">
            <v>TransparenciaBM@outlook.com</v>
          </cell>
          <cell r="F324" t="str">
            <v>Banco de México</v>
          </cell>
          <cell r="H324" t="str">
            <v>VALLE GRANDE</v>
          </cell>
          <cell r="I324" t="str">
            <v>Residencial Valle de San Javier</v>
          </cell>
          <cell r="J324" t="str">
            <v>PACHUCA DE SOTO</v>
          </cell>
          <cell r="K324" t="str">
            <v>Hidalgo</v>
          </cell>
          <cell r="L324">
            <v>42086</v>
          </cell>
          <cell r="M324" t="str">
            <v>México</v>
          </cell>
          <cell r="O324" t="str">
            <v>Correo electrónico</v>
          </cell>
          <cell r="P324">
            <v>42592</v>
          </cell>
          <cell r="Q324">
            <v>42621</v>
          </cell>
          <cell r="S324" t="str">
            <v>Información pública</v>
          </cell>
          <cell r="T324" t="str">
            <v>Acceso a la información</v>
          </cell>
          <cell r="V324" t="str">
            <v>Al no recibir respuesta por parte del solicitante en el tiempo establecido por la LGTAIP para atender el requerimiento de aclaración, se considera la solicitud como desistida, en consecuencia, se cerrará el proceso. (El proceso en INFOMEX, también ya fue concluido por el propio sistema)</v>
          </cell>
          <cell r="W324">
            <v>35</v>
          </cell>
          <cell r="X324" t="str">
            <v>NO</v>
          </cell>
          <cell r="Y324" t="str">
            <v>Casillas Trejo Elizabeth</v>
          </cell>
          <cell r="Z324" t="str">
            <v>Concluido</v>
          </cell>
          <cell r="AA324">
            <v>42592</v>
          </cell>
          <cell r="AB324">
            <v>42615</v>
          </cell>
        </row>
        <row r="325">
          <cell r="B325">
            <v>6110000014716</v>
          </cell>
          <cell r="C325" t="str">
            <v xml:space="preserve">¿De qué forma el Banco de México comunica su política monetaria?
</v>
          </cell>
          <cell r="D325" t="str">
            <v>MARITZA HERNANDEZ OSORIO</v>
          </cell>
          <cell r="E325" t="str">
            <v>TransparenciaBM@outlook.com</v>
          </cell>
          <cell r="F325" t="str">
            <v>Banco de México</v>
          </cell>
          <cell r="H325">
            <v>15</v>
          </cell>
          <cell r="I325" t="str">
            <v>Piracantos</v>
          </cell>
          <cell r="J325" t="str">
            <v>PACHUCA DE SOTO</v>
          </cell>
          <cell r="K325" t="str">
            <v>Hidalgo</v>
          </cell>
          <cell r="L325">
            <v>42088</v>
          </cell>
          <cell r="M325" t="str">
            <v>México</v>
          </cell>
          <cell r="N325" t="str">
            <v>Correo electrónico: shemarittza@hotmail.com</v>
          </cell>
          <cell r="O325" t="str">
            <v>Correo electrónico</v>
          </cell>
          <cell r="P325">
            <v>42592</v>
          </cell>
          <cell r="Q325">
            <v>42621</v>
          </cell>
          <cell r="S325" t="str">
            <v>Información pública</v>
          </cell>
          <cell r="T325" t="str">
            <v>Acceso a la información</v>
          </cell>
          <cell r="V325" t="str">
            <v>Se anexa respuesta</v>
          </cell>
          <cell r="W325">
            <v>60</v>
          </cell>
          <cell r="X325" t="str">
            <v>NO</v>
          </cell>
          <cell r="Y325" t="str">
            <v>Muñoz Nando Rubén</v>
          </cell>
          <cell r="Z325" t="str">
            <v>Concluido</v>
          </cell>
          <cell r="AA325">
            <v>42592</v>
          </cell>
          <cell r="AB325">
            <v>42599</v>
          </cell>
        </row>
        <row r="326">
          <cell r="B326">
            <v>6110000014816</v>
          </cell>
          <cell r="C326" t="str">
            <v>¿Cuál es el proceso para ingresar un trámite electrónico?</v>
          </cell>
          <cell r="D326" t="str">
            <v>DIEGO PAUL MARQUEZ ESCAMILLA</v>
          </cell>
          <cell r="E326" t="str">
            <v>TransparenciaBM@outlook.com</v>
          </cell>
          <cell r="F326" t="str">
            <v>Banco de México</v>
          </cell>
          <cell r="H326" t="str">
            <v>TLAXCALA</v>
          </cell>
          <cell r="I326" t="str">
            <v>Huitzila</v>
          </cell>
          <cell r="J326" t="str">
            <v>TIZAYUCA</v>
          </cell>
          <cell r="K326" t="str">
            <v>Hidalgo</v>
          </cell>
          <cell r="L326">
            <v>43820</v>
          </cell>
          <cell r="M326" t="str">
            <v>México</v>
          </cell>
          <cell r="N326" t="str">
            <v xml:space="preserve">Correo electrónico: diegopaul2398@hotmail.es </v>
          </cell>
          <cell r="O326" t="str">
            <v>Correo electrónico</v>
          </cell>
          <cell r="P326">
            <v>42592</v>
          </cell>
          <cell r="Q326">
            <v>42621</v>
          </cell>
          <cell r="S326" t="str">
            <v>Información pública</v>
          </cell>
          <cell r="T326" t="str">
            <v>Acceso a la información</v>
          </cell>
          <cell r="V326" t="str">
            <v>Al no recibir respuesta por parte del solicitante en el tiempo establecido por la LGTAIP para atender el requerimiento de aclaración, se considera la solicitud como desistida, en consecuencia, se cerrará el proceso. (El proceso en INFOMEX, también ya fue concluido por el propio sistema)</v>
          </cell>
          <cell r="W326">
            <v>35</v>
          </cell>
          <cell r="X326" t="str">
            <v>NO</v>
          </cell>
          <cell r="Y326" t="str">
            <v>Casillas Trejo Elizabeth</v>
          </cell>
          <cell r="Z326" t="str">
            <v>Concluido</v>
          </cell>
          <cell r="AA326">
            <v>42592</v>
          </cell>
          <cell r="AB326">
            <v>42615</v>
          </cell>
        </row>
        <row r="327">
          <cell r="B327">
            <v>6110000014916</v>
          </cell>
          <cell r="C327" t="str">
            <v>de cuanto es la deuda externa del pais? y que es lo que resta?</v>
          </cell>
          <cell r="D327" t="str">
            <v>MEYSEL ESQUIVEL REYES</v>
          </cell>
          <cell r="E327" t="str">
            <v>TransparenciaBM@outlook.com</v>
          </cell>
          <cell r="F327" t="str">
            <v>Banco de México</v>
          </cell>
          <cell r="H327" t="str">
            <v>ARAUCARIA</v>
          </cell>
          <cell r="I327" t="str">
            <v>Campestre Villas del álamo</v>
          </cell>
          <cell r="J327" t="str">
            <v>MINERAL DE LA REFORMA</v>
          </cell>
          <cell r="K327" t="str">
            <v>Hidalgo</v>
          </cell>
          <cell r="L327">
            <v>42184</v>
          </cell>
          <cell r="M327" t="str">
            <v>México</v>
          </cell>
          <cell r="N327" t="str">
            <v xml:space="preserve">Correo electrónico: meysel.tareas@gmail.com </v>
          </cell>
          <cell r="O327" t="str">
            <v>Correo electrónico</v>
          </cell>
          <cell r="P327">
            <v>42592</v>
          </cell>
          <cell r="Q327">
            <v>42621</v>
          </cell>
          <cell r="S327" t="str">
            <v>Información pública</v>
          </cell>
          <cell r="T327" t="str">
            <v>Deuda pública</v>
          </cell>
          <cell r="V327" t="str">
            <v>La respuesta a su solicitud 6110000014916 se encuentra en el archivo adjunto.</v>
          </cell>
          <cell r="W327">
            <v>40</v>
          </cell>
          <cell r="X327" t="str">
            <v>NO</v>
          </cell>
          <cell r="Y327" t="str">
            <v>Ríos Peraza Gladys Adriana</v>
          </cell>
          <cell r="Z327" t="str">
            <v>Concluido</v>
          </cell>
          <cell r="AA327">
            <v>42592</v>
          </cell>
          <cell r="AB327">
            <v>42599</v>
          </cell>
        </row>
        <row r="328">
          <cell r="B328" t="str">
            <v>CTC-BM-17013</v>
          </cell>
          <cell r="C328" t="str">
            <v>Buen día
Me interesa conocer cuanto dinero existe en chequeras del sistema financiero dividido por plazas:
Principalmente; Guadalajara, Vallarta, Ajijc y San Miguel de Allende.
Gracias</v>
          </cell>
          <cell r="D328" t="str">
            <v>HECTOR CORDOVA</v>
          </cell>
          <cell r="E328" t="str">
            <v>hcordova@oafondos.com.mx</v>
          </cell>
          <cell r="F328" t="str">
            <v>Banco de México</v>
          </cell>
          <cell r="O328" t="str">
            <v>Entrega por el Sistema de Solicitudes de Acceso a la Información</v>
          </cell>
          <cell r="P328">
            <v>42592</v>
          </cell>
          <cell r="Q328">
            <v>42620</v>
          </cell>
          <cell r="S328" t="str">
            <v>Información pública</v>
          </cell>
          <cell r="T328" t="str">
            <v>Flujos de efectivo</v>
          </cell>
          <cell r="V328" t="str">
            <v>Se adjunta respuesta a su solicitud CTC-BM-17013.</v>
          </cell>
          <cell r="W328">
            <v>40</v>
          </cell>
          <cell r="X328" t="str">
            <v>NO</v>
          </cell>
          <cell r="Y328" t="str">
            <v>Ríos Peraza Gladys Adriana</v>
          </cell>
          <cell r="Z328" t="str">
            <v>Concluido</v>
          </cell>
          <cell r="AA328">
            <v>42592</v>
          </cell>
          <cell r="AB328">
            <v>42605</v>
          </cell>
        </row>
        <row r="329">
          <cell r="B329" t="str">
            <v>CTC-BM-17016</v>
          </cell>
          <cell r="C329" t="str">
            <v>Me interesa conocer el rendimiento promedio de la prestadora de servicios para las personas que no cuentan con afore o tienen una cuenta inactiva.</v>
          </cell>
          <cell r="D329" t="str">
            <v>Martin</v>
          </cell>
          <cell r="E329" t="str">
            <v>martinalorgom@ciencias.unam.mx</v>
          </cell>
          <cell r="F329" t="str">
            <v>Banco de México</v>
          </cell>
          <cell r="O329" t="str">
            <v>Entrega por el Sistema de Solicitudes de Acceso a la Información</v>
          </cell>
          <cell r="P329">
            <v>42592</v>
          </cell>
          <cell r="Q329">
            <v>42620</v>
          </cell>
          <cell r="S329" t="str">
            <v>Información pública</v>
          </cell>
          <cell r="T329" t="str">
            <v>Acceso a la información</v>
          </cell>
          <cell r="V329" t="str">
            <v>Se anexa respeusta</v>
          </cell>
          <cell r="W329">
            <v>60</v>
          </cell>
          <cell r="X329" t="str">
            <v>NO</v>
          </cell>
          <cell r="Y329" t="str">
            <v>Muñoz Nando Rubén</v>
          </cell>
          <cell r="Z329" t="str">
            <v>Concluido</v>
          </cell>
          <cell r="AA329">
            <v>42592</v>
          </cell>
          <cell r="AB329">
            <v>42601</v>
          </cell>
        </row>
        <row r="330">
          <cell r="B330">
            <v>6110000015016</v>
          </cell>
          <cell r="C330" t="str">
            <v>Programa Anual de Capacitación 2016, para jefes de departamento hasta Directores Generales .</v>
          </cell>
          <cell r="D330" t="str">
            <v>MARCELA MORENO VALADÉS</v>
          </cell>
          <cell r="E330" t="str">
            <v>TransparenciaBM@</v>
          </cell>
          <cell r="F330" t="str">
            <v>Banco de México</v>
          </cell>
          <cell r="H330" t="str">
            <v>IRLANDA</v>
          </cell>
          <cell r="I330" t="str">
            <v>Parque San Andrés</v>
          </cell>
          <cell r="J330" t="str">
            <v>COYOACAN</v>
          </cell>
          <cell r="K330" t="str">
            <v>Distrito Federal</v>
          </cell>
          <cell r="L330">
            <v>4040</v>
          </cell>
          <cell r="M330" t="str">
            <v>México</v>
          </cell>
          <cell r="N330" t="str">
            <v xml:space="preserve">Correo electrónico: capacitamoreno@gmail.com </v>
          </cell>
          <cell r="O330" t="str">
            <v>Correo electrónico</v>
          </cell>
          <cell r="P330">
            <v>42592</v>
          </cell>
          <cell r="Q330">
            <v>42621</v>
          </cell>
          <cell r="S330" t="str">
            <v>Información pública</v>
          </cell>
          <cell r="T330" t="str">
            <v>Formación</v>
          </cell>
          <cell r="V330" t="str">
            <v>Se anexa respuesta</v>
          </cell>
          <cell r="W330">
            <v>60</v>
          </cell>
          <cell r="X330" t="str">
            <v>NO</v>
          </cell>
          <cell r="Y330" t="str">
            <v>Muñoz Nando Rubén</v>
          </cell>
          <cell r="Z330" t="str">
            <v>Concluido</v>
          </cell>
          <cell r="AA330">
            <v>42592</v>
          </cell>
          <cell r="AB330">
            <v>42611</v>
          </cell>
        </row>
        <row r="331">
          <cell r="B331">
            <v>6110000015116</v>
          </cell>
          <cell r="C331" t="str">
            <v>Requiero una copia pública de todos los contratos que se hayan firmado para la construcción de la fábrica de billetes que se construye o construirá El Salto, Jalisco. Así como las licitaciones o adjudicaciones de las que deriven esos contratos y las que estén en proceso para el mismo fin.</v>
          </cell>
          <cell r="D331" t="str">
            <v>MÓNICA VILLANUEVA GUERRERO</v>
          </cell>
          <cell r="E331" t="str">
            <v>TransparenciaBM@outlook.com</v>
          </cell>
          <cell r="F331" t="str">
            <v>Banco de México</v>
          </cell>
          <cell r="H331" t="str">
            <v>PEDRO BARANDA</v>
          </cell>
          <cell r="I331" t="str">
            <v>Tabacalera</v>
          </cell>
          <cell r="J331" t="str">
            <v>CUAUHTEMOC</v>
          </cell>
          <cell r="K331" t="str">
            <v>Distrito Federal</v>
          </cell>
          <cell r="L331">
            <v>6030</v>
          </cell>
          <cell r="M331" t="str">
            <v>México</v>
          </cell>
          <cell r="N331" t="str">
            <v xml:space="preserve">Correo electrónico: monivillag@gmail.com </v>
          </cell>
          <cell r="O331" t="str">
            <v>Correo electrónico</v>
          </cell>
          <cell r="P331">
            <v>42592</v>
          </cell>
          <cell r="Q331">
            <v>42621</v>
          </cell>
          <cell r="S331" t="str">
            <v>Información pública</v>
          </cell>
          <cell r="T331" t="str">
            <v>Administración de bienes inmuebles</v>
          </cell>
          <cell r="V331" t="str">
            <v>La respuesta a su solicitud 6110000015116 se encuentra en el archivo adjunto</v>
          </cell>
          <cell r="W331">
            <v>300</v>
          </cell>
          <cell r="X331" t="str">
            <v>NO</v>
          </cell>
          <cell r="Y331" t="str">
            <v>Ríos Peraza Gladys Adriana</v>
          </cell>
          <cell r="Z331" t="str">
            <v>Concluido</v>
          </cell>
          <cell r="AA331">
            <v>42592</v>
          </cell>
          <cell r="AB331">
            <v>42635</v>
          </cell>
        </row>
        <row r="332">
          <cell r="B332" t="str">
            <v>CTC-BM-17017</v>
          </cell>
          <cell r="C332" t="str">
            <v>Hello, 
 I am trying to determine if a transaction my husband and I are engaged in is legitimate. We have received correspondence from Banco de Mexico from a gentleman named Josue Arriaga.  Do you have this person employed there and if  so, in what capacity please? If you would like ot see the correspondence I can fax it if you provide a phone number . Gracias</v>
          </cell>
          <cell r="D332" t="str">
            <v>Todd and Elizabeth Allen</v>
          </cell>
          <cell r="E332" t="str">
            <v>Bethallen1123@yahoo.com</v>
          </cell>
          <cell r="F332" t="str">
            <v>Banco de México</v>
          </cell>
          <cell r="O332" t="str">
            <v>Entrega por el Sistema de Solicitudes de Acceso a la Información</v>
          </cell>
          <cell r="P332">
            <v>42592</v>
          </cell>
          <cell r="Q332">
            <v>42620</v>
          </cell>
          <cell r="S332" t="str">
            <v>Información pública</v>
          </cell>
          <cell r="T332" t="str">
            <v>Control de legalidad</v>
          </cell>
          <cell r="V332" t="str">
            <v>Please find attached the answer to your enquiry  CTC-BM-17017.</v>
          </cell>
          <cell r="W332">
            <v>40</v>
          </cell>
          <cell r="X332" t="str">
            <v>NO</v>
          </cell>
          <cell r="Y332" t="str">
            <v>Ríos Peraza Gladys Adriana</v>
          </cell>
          <cell r="Z332" t="str">
            <v>Concluido</v>
          </cell>
          <cell r="AA332">
            <v>42592</v>
          </cell>
          <cell r="AB332">
            <v>42605</v>
          </cell>
        </row>
        <row r="333">
          <cell r="B333" t="str">
            <v>LT-BM-17025</v>
          </cell>
          <cell r="C333" t="str">
            <v>MÉXICO DF A 10 DE AGOSTO DE 2016
ASUNTO.- SE SOLICITA INFORMACIÓN POR ESTAR OFRECIDA COMO PRUEBA EN UN JUICIO CIVIL
UNIDAD DE ENLACE DEL BANCO DE MÉXICO
AVENIDA 5 DE MAYO NUMERO 20, COLONIA CENTRO
P R E S E N T E
CESAR JOEL OLMEDO VARGAS, con domicilio en CIRO B. CEBALLOS NUMERO 9 COL. CONSTITUCION DE 1917, DELEGACION IZTAPALAPA, CP. 09260, EN MEXICO, D.F., Correo Electrónico: olmedocesar@gmail.com, promoviendo por derecho propio, autorizando para oír y recibir toda clase de notificaciones, documentos a lo CC. LICENCIADOS, MARGARITA CONCEPCION VAZQUEZ VERDIGUEL, ANGEL HERIBERTO ORTIZ SANTILLAN, ANGEL MENDOZA MILLA, ANGEL MENDOZA JIMENES, Así como a los CC. JOSE LUIS SANCHEZ BELTRAN, MARICARMEN EYSELLE CARBAJAL, GUSTAVO FERRER ORTIZ, ante esta H. Unidad de Enlace,  con el debido respeto y como mejor proceda en derecho, comparezco y expongo, lo siguiente:
 Por medio del presente escrito, se solicita la siguiente información:
1.- Proporcione copias certificadas de las tasas de interés máximas y mínimas de créditos hipotecarios de los años 2014,2015 y 2016 que publica el Banco de México en la sección de Tasas de Interés Crédito Hogares. Por estar ofrecida tal información en un presente juicio como prueba, cuyos datos son: juicio Ordinario Civil seguido por PUENTE BECERRIL MARIA CRISTINA Y OTRO en contra de VAZQUEZ VERDIGUEL MARGARITA CONCEPCION y otro que se tramita ante el Juzgado 3°. De lo Civil de la Ciudad de México, bajo el número de expediente 287/2015, Secretaría --B--.
Por lo anterior;
A esa Comisión Nacional, atentamente solicito:
UNICO.- Tenerme por presentado, en términos de este escrito, y por efectuadas las manifestaciones al que se contrae el mismo.
A T E N T A M E N T E
CESAR JOEL OLMEDO VARGAS</v>
          </cell>
          <cell r="D333" t="str">
            <v>Transparencia Banxico</v>
          </cell>
          <cell r="E333" t="str">
            <v>TransparenciaBM@outlook.com</v>
          </cell>
          <cell r="F333" t="str">
            <v>Banco de México</v>
          </cell>
          <cell r="J333" t="str">
            <v>CIUDAD DE MÉXICO</v>
          </cell>
          <cell r="K333" t="str">
            <v>CIUDAD DE MÉXICO</v>
          </cell>
          <cell r="L333">
            <v>9020</v>
          </cell>
          <cell r="M333" t="str">
            <v>México</v>
          </cell>
          <cell r="N333" t="str">
            <v>CESAR JOEL OLMEDO VARGAS
SOLICITUD FÍSICA</v>
          </cell>
          <cell r="O333" t="str">
            <v>Acudir a la Unidad de Transparencia</v>
          </cell>
          <cell r="P333">
            <v>42592</v>
          </cell>
          <cell r="Q333">
            <v>42620</v>
          </cell>
          <cell r="S333" t="str">
            <v>Información pública</v>
          </cell>
          <cell r="T333" t="str">
            <v>Tasas de interés</v>
          </cell>
          <cell r="V333" t="str">
            <v>Se anexa respuesta</v>
          </cell>
          <cell r="W333">
            <v>60</v>
          </cell>
          <cell r="X333" t="str">
            <v>SI</v>
          </cell>
          <cell r="Y333" t="str">
            <v>Muñoz Nando Rubén</v>
          </cell>
          <cell r="Z333" t="str">
            <v>En tramite</v>
          </cell>
          <cell r="AA333">
            <v>42592</v>
          </cell>
        </row>
        <row r="334">
          <cell r="B334" t="str">
            <v>LT-BM-17026</v>
          </cell>
          <cell r="C334" t="str">
            <v>MÉXICO DF A 10 DE AGOSTO DE 2016
ASUNTO.- SE SOLICITA INFORMACIÓN POR ESTAR OFRECIDA COMO PRUEBA EN UN JUICIO CIVIL
UNIDAD DE ENLACE DEL BANCO DE MÉXICO
AVENIDA 5 DE MAYO NUMERO 20, COLONIA CENTRO
P R E S E N T E
CESAR JOEL OLMEDO VARGAS, con domicilio en CIRO B. CEBALLOS NUMERO 9 COL. CONSTITUCION DE 1917, DELEGACION IZTAPALAPA, CP. 09260, EN MEXICO, D.F., Correo Electrónico: olmedocesar@gmail.com, promoviendo por derecho propio, autorizando para oír y recibir toda clase de notificaciones, documentos a lo CC. LICENCIADOS, MARGARITA CONCEPCION VAZQUEZ VERDIGUEL, ANGEL HERIBERTO ORTIZ SANTILLAN, ANGEL MENDOZA MILLA, ANGEL MENDOZA JIMENES, Así como a los CC. JOSE LUIS SANCHEZ BELTRAN, MARICARMEN EYSELLE CARBAJAL, GUSTAVO FERRER ORTIZ, ante esta H. Unidad de Enlace,  con el debido respeto y como mejor proceda en derecho, comparezco y expongo, lo siguiente:
 Por medio del presente escrito, se solicita la siguiente información:
1.- Proporcione copias certificadas de las listas correspondientes al costo de captación de los pasivos a plazos denominados en unidades de inversión (UDIS), correspondientes al mes de enero de 2014 a la fecha del mes de mayo de 2016.
2.- Proporcione copias certificadas de las listas de valores diarios de las INIDADES DE INVERSIÓN (UDIS) correspondientes al mes de enero de 2014 a la fecha del mes de mayo de 2016.
Por lo anterior;
A esa Comisión Nacional, atentamente solicito:
UNICO.- Tenerme por presentado, en términos de este escrito, y por efectuadas las manifestaciones al que se contrae el mismo.
A T E N T A M E N T E
CESAR JOEL OLMEDO VARGAS</v>
          </cell>
          <cell r="D334" t="str">
            <v>Transparencia Banxico</v>
          </cell>
          <cell r="E334" t="str">
            <v>TransparenciaBM@outlook.com</v>
          </cell>
          <cell r="F334" t="str">
            <v>Banco de México</v>
          </cell>
          <cell r="J334" t="str">
            <v>CIUDAD DE MÉXICO</v>
          </cell>
          <cell r="K334" t="str">
            <v>CIUDAD DE MÉXICO</v>
          </cell>
          <cell r="L334">
            <v>9260</v>
          </cell>
          <cell r="M334" t="str">
            <v>México</v>
          </cell>
          <cell r="N334" t="str">
            <v>CESAR JOEL OLMEDO VARGAS
SOLICITUD FÍSICA</v>
          </cell>
          <cell r="O334" t="str">
            <v>Acudir a la Unidad de Transparencia</v>
          </cell>
          <cell r="P334">
            <v>42592</v>
          </cell>
          <cell r="Q334">
            <v>42620</v>
          </cell>
          <cell r="S334" t="str">
            <v>Información pública</v>
          </cell>
          <cell r="T334" t="str">
            <v>Captación del público</v>
          </cell>
          <cell r="V334" t="str">
            <v xml:space="preserve">La respuesta a su solicitud LT-BM-17026 se encuentra en el archivo adjunto._x000D_
</v>
          </cell>
          <cell r="W334">
            <v>60</v>
          </cell>
          <cell r="X334" t="str">
            <v>SI</v>
          </cell>
          <cell r="Y334" t="str">
            <v>Ríos Peraza Gladys Adriana</v>
          </cell>
          <cell r="Z334" t="str">
            <v>En tramite</v>
          </cell>
          <cell r="AA334">
            <v>42592</v>
          </cell>
        </row>
        <row r="335">
          <cell r="B335" t="str">
            <v>CTC-BM-17029</v>
          </cell>
          <cell r="C335" t="str">
            <v>Hola, Buen día
Soy un extranjero de nacionalidad Irlandesa, residente en San Miguel de Allende, Gto. y me gustaría exponerlas lo que me sucedió con mi tarjeta de Banco Azteca.  
Tengo una cuenta en Banco Azteca de desde hace dos años. Mi cuenta es de tipo débito (guardadito) con numero de cuenta: 5512 3805 0120. No lleva Chip. El día Jueves 21 de Julio de 2016 la intente usar en varias ocasiones  y no pude utilizarla para sacar dinero y pagar algunas cosas como mi renta. Fui al Banco Azteca ubicado en San Miguel e Allende el día Viernes 22 de Julio 2016 por la mañana y me di cuenta que en mi consulta de movimientos que no reconocía varios movimientos y disposiciones, siendo los siguientes : - 
1.) En fecha 18 de Julio de los corrientes por la cantidad de $12.76 pesos, hecha en BBVA no/informado TLALNEPA 
2.) En fecha 18 de Julio de los corrientes por la cantidad de $5,025.52 pesos, hecha en BBVA no/informado TLALNEPA 
3.) En fecha 18 de Julio de los corrientes por la cantidad de $1,025.52 pesos, hecha en BBVA no/informado TLALNEPA 
4.) En fecha 19 de Julio de los corrientes por la cantidad de $12.76 pesos, hecha en BBVA no/informado TLALNEPA
5.) En fecha 19 de Julio de los corrientes por la cantidad de $6,025.52 pesos, hecha en BBVA no/informado TLALNEPA
6.) En fecha 19 de Julio de los corrientes por la cantidad de $11.60 pesos, hecha en BANAMEX NAUCALPA
7.) En fecha 20 de Julio de los corrientes por la cantidad de $5.00 pesos, hecha en COMISION CONCA 
8.) En fecha 20 de Julio de los corrientes por la cantidad de $0.80 centavos, hecha en IVA comi 16
9.) En fecha 20 de Julio de los corrientes por la cantidad de $600.00 pesos, retiro de efectivo.
10.) En fecha 21 de Julio de los corrientes por la cantidad de $975.00 pesos, de un compra en la bodega 1 de Mayo, Naucaplan de 
11.) En fecha 22 de Julio de los corrientes por la cantidad de $2.59 pesos en A</v>
          </cell>
          <cell r="D335" t="str">
            <v>Alexander James Newell</v>
          </cell>
          <cell r="E335" t="str">
            <v>anewell123@yahoo.co.uk</v>
          </cell>
          <cell r="F335" t="str">
            <v>Banco de México</v>
          </cell>
          <cell r="M335" t="str">
            <v>México</v>
          </cell>
          <cell r="O335" t="str">
            <v>Entrega por el Sistema de Solicitudes de Acceso a la Información</v>
          </cell>
          <cell r="P335">
            <v>42592</v>
          </cell>
          <cell r="Q335">
            <v>42620</v>
          </cell>
          <cell r="S335" t="str">
            <v>Información no competencia del BM</v>
          </cell>
          <cell r="T335" t="str">
            <v>Acceso a la información</v>
          </cell>
          <cell r="V335" t="str">
            <v>Se anexa respuesta</v>
          </cell>
          <cell r="W335">
            <v>50</v>
          </cell>
          <cell r="X335" t="str">
            <v>NO</v>
          </cell>
          <cell r="Y335" t="str">
            <v>Muñoz Nando Rubén</v>
          </cell>
          <cell r="Z335" t="str">
            <v>Concluido</v>
          </cell>
          <cell r="AA335">
            <v>42592</v>
          </cell>
          <cell r="AB335">
            <v>42597</v>
          </cell>
        </row>
        <row r="336">
          <cell r="B336" t="str">
            <v>CTC-BM-17030</v>
          </cell>
          <cell r="C336" t="str">
            <v>En que documento salio la fecha para presentar el informe de la auditoria interna al tema del SPID</v>
          </cell>
          <cell r="D336" t="str">
            <v>felipe de jesus chichil martinez</v>
          </cell>
          <cell r="E336" t="str">
            <v>fechichil@monex.com.mx</v>
          </cell>
          <cell r="F336" t="str">
            <v>Banco de México</v>
          </cell>
          <cell r="M336" t="str">
            <v>México</v>
          </cell>
          <cell r="O336" t="str">
            <v>Entrega por el Sistema de Solicitudes de Acceso a la Información</v>
          </cell>
          <cell r="P336">
            <v>42592</v>
          </cell>
          <cell r="Q336">
            <v>42620</v>
          </cell>
          <cell r="S336" t="str">
            <v>Información pública</v>
          </cell>
          <cell r="T336" t="str">
            <v>Sistemas electrónicos de pago</v>
          </cell>
          <cell r="V336" t="str">
            <v>Se adjunta respuesta a su solicitud CTC-BM-17030.</v>
          </cell>
          <cell r="W336">
            <v>40</v>
          </cell>
          <cell r="X336" t="str">
            <v>NO</v>
          </cell>
          <cell r="Y336" t="str">
            <v>Ríos Peraza Gladys Adriana</v>
          </cell>
          <cell r="Z336" t="str">
            <v>Concluido</v>
          </cell>
          <cell r="AA336">
            <v>42592</v>
          </cell>
          <cell r="AB336">
            <v>42606</v>
          </cell>
        </row>
        <row r="337">
          <cell r="B337">
            <v>6110000015216</v>
          </cell>
          <cell r="C337" t="str">
            <v>si ha sido apoyado por alguna dependencia de Gobierno Municipal de Sucilá, Tizimin, Mérida; específicamente en que rubro empresarial y/o agropecuario o el que resulte, montos apoyados de Gobierno del estado de Yucatán, Dependencia Federal o cualquier otra Dependencia de Gobierno, Sobre cualquier apoyo de cualquier índole de los años; 2009, 2010, 2011, 2012, 2013, 2014, 2015, 2016 a la fecha, Así como las Organizaciones de toda índole a nivel municipios de Yucatán, Estado de Yucatán, federales y las que resulten; al C. Lorenzo Alejandro Paredes Monsreal, Ana Gabriela Paredes Monsreal; Ana Margarita Monsreal Jiménez, Gabriel Paredes Gonzalez y Estrella Azucena Rodríguez Zentella.</v>
          </cell>
          <cell r="D337" t="str">
            <v>PATO DONALD TRUMP</v>
          </cell>
          <cell r="E337" t="str">
            <v>lavalle82@hotmail.com</v>
          </cell>
          <cell r="F337" t="str">
            <v>Banco de México</v>
          </cell>
          <cell r="H337">
            <v>1</v>
          </cell>
          <cell r="I337" t="str">
            <v>Azcorra II</v>
          </cell>
          <cell r="J337" t="str">
            <v>MERIDA</v>
          </cell>
          <cell r="K337" t="str">
            <v>Yucatán</v>
          </cell>
          <cell r="L337">
            <v>97174</v>
          </cell>
          <cell r="M337" t="str">
            <v>México</v>
          </cell>
          <cell r="N337" t="str">
            <v>Información concreta y especifica de; Declaración fiscal, declaración patrimonial del ejercicio fiscal; 2009, 2010, 2011, 2012, 2013, 2014, 2015, 2016, especificando egresos e ingresos por año, si ha sido apoyado por alguna dependencia de Gobierno Municipal de Sucilá, Tizimin, Mérida; específicamente en que rubro empresarial y/o agropecuario o el que resulte, montos apoyados de Gobierno del estado de Yucatán, Dependencia Federal o cualquier otra Dependencia de Gobierno, Sobre cualquier apoyo de cualquier índole de los años; 2009, 2010, 2011, 2012, 2013, 2014, 2015, 2016 a la fecha, Así como las Organizaciones de toda índole a nivel municipios de Yucatán, Estado de Yucatán, federales y las que resulten; al C. Lorenzo Alejandro Paredes Monsreal, Ana Gabriela Paredes Monsreal; Ana Margarita Monsreal Jiménez, Gabriel Paredes Gonzalez y Estrella Azucena Rodríguez Zentella.
____________________________
Correo electrónico: lavalle82@hotmail.com</v>
          </cell>
          <cell r="O337" t="str">
            <v>Correo electrónico</v>
          </cell>
          <cell r="P337">
            <v>42592</v>
          </cell>
          <cell r="Q337">
            <v>42621</v>
          </cell>
          <cell r="S337" t="str">
            <v>Información no competencia del BM</v>
          </cell>
          <cell r="T337" t="str">
            <v>Acceso a la información</v>
          </cell>
          <cell r="V337" t="str">
            <v>Se anexa respuesta</v>
          </cell>
          <cell r="W337">
            <v>50</v>
          </cell>
          <cell r="X337" t="str">
            <v>NO</v>
          </cell>
          <cell r="Y337" t="str">
            <v>Muñoz Nando Rubén</v>
          </cell>
          <cell r="Z337" t="str">
            <v>Concluido</v>
          </cell>
          <cell r="AA337">
            <v>42592</v>
          </cell>
          <cell r="AB337">
            <v>42597</v>
          </cell>
        </row>
        <row r="338">
          <cell r="B338">
            <v>6110000015316</v>
          </cell>
          <cell r="C338" t="str">
            <v xml:space="preserve">¿el ingreso económico de México a crecido o disminuido en los últimos 3 años?
</v>
          </cell>
          <cell r="D338" t="str">
            <v>PAMELA DENISE MENESES VÁZQUEZ</v>
          </cell>
          <cell r="E338" t="str">
            <v>TransparenciaBM@outlook.com</v>
          </cell>
          <cell r="F338" t="str">
            <v>Banco de México</v>
          </cell>
          <cell r="H338" t="str">
            <v>5 DE FEBRERO</v>
          </cell>
          <cell r="I338" t="str">
            <v>San Antonio</v>
          </cell>
          <cell r="J338" t="str">
            <v>PACHUCA DE SOTO</v>
          </cell>
          <cell r="K338" t="str">
            <v>Hidalgo</v>
          </cell>
          <cell r="L338">
            <v>42083</v>
          </cell>
          <cell r="M338" t="str">
            <v>México</v>
          </cell>
          <cell r="N338" t="str">
            <v>Correo electrónico: pamela.denise98@gmail.com</v>
          </cell>
          <cell r="O338" t="str">
            <v>Correo electrónico</v>
          </cell>
          <cell r="P338">
            <v>42592</v>
          </cell>
          <cell r="Q338">
            <v>42621</v>
          </cell>
          <cell r="S338" t="str">
            <v>Información pública</v>
          </cell>
          <cell r="T338" t="str">
            <v>Actividad económica</v>
          </cell>
          <cell r="V338" t="str">
            <v>La respuesta a su solicitud 6110000015316 se encuentra en el archivo adjunto.</v>
          </cell>
          <cell r="W338">
            <v>40</v>
          </cell>
          <cell r="X338" t="str">
            <v>NO</v>
          </cell>
          <cell r="Y338" t="str">
            <v>Ríos Peraza Gladys Adriana</v>
          </cell>
          <cell r="Z338" t="str">
            <v>Concluido</v>
          </cell>
          <cell r="AA338">
            <v>42592</v>
          </cell>
          <cell r="AB338">
            <v>42599</v>
          </cell>
        </row>
        <row r="339">
          <cell r="B339">
            <v>6110000015416</v>
          </cell>
          <cell r="C339" t="str">
            <v>SOLICITO EN COPIA SIMPLE TODOS LOS DOCUMENTOS QUE SE GENERARON DEL TRAMITE DE PENSIONISSSTE SOBRE EL RETIRO DE MI SAR, TODOS LOS DOCUMENTOS ENVIADOS A BANXICO PARA SOLICITUD DEL FONDO DEL SAR Y RESPUESTA DE BANXICO SOBRE EL MISMO, MI RFC GUAS640304. LA INFORMACIÓN LA RECIBIRÉ PERSONALMENTE Y EN ESE MOMENTO ACREDITARÉ MI PERSONALIDAD.</v>
          </cell>
          <cell r="D339" t="str">
            <v>SILVIA ADRIANA GUTIERREZ ALVAREZ</v>
          </cell>
          <cell r="E339" t="str">
            <v>TransparenciaBM@outlook.com</v>
          </cell>
          <cell r="F339" t="str">
            <v>Banco de México</v>
          </cell>
          <cell r="H339" t="str">
            <v>SIRACUSA</v>
          </cell>
          <cell r="I339" t="str">
            <v>Lomas Estrella</v>
          </cell>
          <cell r="J339" t="str">
            <v>IZTAPALAPA</v>
          </cell>
          <cell r="K339" t="str">
            <v>Distrito Federal</v>
          </cell>
          <cell r="L339">
            <v>9890</v>
          </cell>
          <cell r="M339" t="str">
            <v>México</v>
          </cell>
          <cell r="N339" t="str">
            <v>Correo electrónico: adrianita.cafe@hotmail.com</v>
          </cell>
          <cell r="O339" t="str">
            <v>Correo electrónico</v>
          </cell>
          <cell r="P339">
            <v>42592</v>
          </cell>
          <cell r="Q339">
            <v>42621</v>
          </cell>
          <cell r="S339" t="str">
            <v>Información no competencia del BM</v>
          </cell>
          <cell r="T339" t="str">
            <v>Acceso a la información</v>
          </cell>
          <cell r="V339" t="str">
            <v>Se anexa respuesta</v>
          </cell>
          <cell r="W339">
            <v>60</v>
          </cell>
          <cell r="X339" t="str">
            <v>NO</v>
          </cell>
          <cell r="Y339" t="str">
            <v>Muñoz Nando Rubén</v>
          </cell>
          <cell r="Z339" t="str">
            <v>Concluido</v>
          </cell>
          <cell r="AA339">
            <v>42592</v>
          </cell>
          <cell r="AB339">
            <v>42597</v>
          </cell>
        </row>
        <row r="340">
          <cell r="B340" t="str">
            <v>CTC-BM-17031</v>
          </cell>
          <cell r="C340" t="str">
            <v>Hola,veo con frecuencia la Encuestas sobre las expectativas de los especialistas en economía del sector privado. Quisiera saber si para el tipo de cambio puedo consultar las expectativas de cada uno de los expertos que participan (su nombre y sus expectativas). Gracias</v>
          </cell>
          <cell r="D340" t="str">
            <v>Marc Jacquemin</v>
          </cell>
          <cell r="E340" t="str">
            <v>mjacquemin@prinsel.com</v>
          </cell>
          <cell r="F340" t="str">
            <v>Banco de México</v>
          </cell>
          <cell r="M340" t="str">
            <v>México</v>
          </cell>
          <cell r="O340" t="str">
            <v>Entrega por el Sistema de Solicitudes de Acceso a la Información</v>
          </cell>
          <cell r="P340">
            <v>42593</v>
          </cell>
          <cell r="Q340">
            <v>42621</v>
          </cell>
          <cell r="S340" t="str">
            <v>Información pública</v>
          </cell>
          <cell r="T340" t="str">
            <v>Encuestas</v>
          </cell>
          <cell r="V340" t="str">
            <v>Se anexa respuesta</v>
          </cell>
          <cell r="W340">
            <v>60</v>
          </cell>
          <cell r="X340" t="str">
            <v>NO</v>
          </cell>
          <cell r="Y340" t="str">
            <v>Muñoz Nando Rubén</v>
          </cell>
          <cell r="Z340" t="str">
            <v>Concluido</v>
          </cell>
          <cell r="AA340">
            <v>42593</v>
          </cell>
          <cell r="AB340">
            <v>42606</v>
          </cell>
        </row>
        <row r="341">
          <cell r="B341" t="str">
            <v>CTC-BM-17034</v>
          </cell>
          <cell r="C341" t="str">
            <v>Necesito la información del rendimiento que tiene la cuenta concentradora de las cuentas de los trabajadores inactivos y de aquellos que no tienen una administradora de fondos para el retiro, no me pudieron asesorar en la consar.</v>
          </cell>
          <cell r="D341" t="str">
            <v>Martin</v>
          </cell>
          <cell r="E341" t="str">
            <v>martinalorgom@ciencias.unam.mx</v>
          </cell>
          <cell r="F341" t="str">
            <v>Banco de México</v>
          </cell>
          <cell r="O341" t="str">
            <v>Entrega por el Sistema de Solicitudes de Acceso a la Información</v>
          </cell>
          <cell r="P341">
            <v>42593</v>
          </cell>
          <cell r="Q341">
            <v>42621</v>
          </cell>
          <cell r="S341" t="str">
            <v>Información pública</v>
          </cell>
          <cell r="T341" t="str">
            <v>Tasas de interés</v>
          </cell>
          <cell r="V341" t="str">
            <v>Se adjunta respuesta a su solicitud CTC-BM-17034</v>
          </cell>
          <cell r="W341">
            <v>40</v>
          </cell>
          <cell r="X341" t="str">
            <v>NO</v>
          </cell>
          <cell r="Y341" t="str">
            <v>Ríos Peraza Gladys Adriana</v>
          </cell>
          <cell r="Z341" t="str">
            <v>Concluido</v>
          </cell>
          <cell r="AA341">
            <v>42593</v>
          </cell>
          <cell r="AB341">
            <v>42606</v>
          </cell>
        </row>
        <row r="342">
          <cell r="B342" t="str">
            <v>CTC-BM-17038</v>
          </cell>
          <cell r="C342" t="str">
            <v>Buen día, tengo en mi poder una acción impresa del Banco Nacional de México del 2 de junio de 1884. El numero de la acción es la 42303 y se encuentra impresa en un formato doble carta en color rojizo con gris. 
¿Esta acción tiene algún valor?</v>
          </cell>
          <cell r="D342" t="str">
            <v>Jose Perez Lopez</v>
          </cell>
          <cell r="E342" t="str">
            <v>lic.joseperezlopez@gmail.com</v>
          </cell>
          <cell r="F342" t="str">
            <v>Banco de México</v>
          </cell>
          <cell r="O342" t="str">
            <v>Entrega por el Sistema de Solicitudes de Acceso a la Información</v>
          </cell>
          <cell r="P342">
            <v>42593</v>
          </cell>
          <cell r="Q342">
            <v>42621</v>
          </cell>
          <cell r="S342" t="str">
            <v>Información no competencia del BM</v>
          </cell>
          <cell r="T342" t="str">
            <v>Acceso a la información</v>
          </cell>
          <cell r="V342" t="str">
            <v>Se anexa respuesta</v>
          </cell>
          <cell r="W342">
            <v>50</v>
          </cell>
          <cell r="X342" t="str">
            <v>NO</v>
          </cell>
          <cell r="Y342" t="str">
            <v>Muñoz Nando Rubén</v>
          </cell>
          <cell r="Z342" t="str">
            <v>Concluido</v>
          </cell>
          <cell r="AA342">
            <v>42593</v>
          </cell>
          <cell r="AB342">
            <v>42597</v>
          </cell>
        </row>
        <row r="343">
          <cell r="B343" t="str">
            <v>CTC-BM-17039</v>
          </cell>
          <cell r="C343" t="str">
            <v>Quisiera saber si respaldan a la empresa iZettle, como una empresa bien constituida, ya que llame a la Profeco pero ellos no tienen información de ellos, al llamar a la empresa me dijerón que podría consultarlo con ustedes para verificar su veracidad y legalidad...
Es una empresa que proporciona lectores de tarjetas para cobros vía mobil, (lectores conectados al celular).</v>
          </cell>
          <cell r="D343" t="str">
            <v>SAMUEL CORTÉS</v>
          </cell>
          <cell r="E343" t="str">
            <v>swalex_08@hotmail.com</v>
          </cell>
          <cell r="F343" t="str">
            <v>Banco de México</v>
          </cell>
          <cell r="M343" t="str">
            <v>México</v>
          </cell>
          <cell r="O343" t="str">
            <v>Entrega por el Sistema de Solicitudes de Acceso a la Información</v>
          </cell>
          <cell r="P343">
            <v>42593</v>
          </cell>
          <cell r="Q343">
            <v>42621</v>
          </cell>
          <cell r="S343" t="str">
            <v>Información pública</v>
          </cell>
          <cell r="T343" t="str">
            <v>Sistemas electrónicos de pago</v>
          </cell>
          <cell r="V343" t="str">
            <v>Se adjunta respuesta a su solicitud CTC-BM-17039</v>
          </cell>
          <cell r="W343">
            <v>40</v>
          </cell>
          <cell r="X343" t="str">
            <v>NO</v>
          </cell>
          <cell r="Y343" t="str">
            <v>Ríos Peraza Gladys Adriana</v>
          </cell>
          <cell r="Z343" t="str">
            <v>Concluido</v>
          </cell>
          <cell r="AA343">
            <v>42593</v>
          </cell>
          <cell r="AB343">
            <v>42606</v>
          </cell>
        </row>
        <row r="344">
          <cell r="B344" t="str">
            <v>CTC-BM-17040</v>
          </cell>
          <cell r="C344" t="str">
            <v>Hice una transferencia en dolares de santander a banamex, el dinero salio de mi cuenta pero nunca llego al proveedor, Santander me comenta que su banco corresponsal no ha podido localizar al banco beneficiario y me recomienda contactar al beneficiario para solucionar la situacion. El beneficiario me confirmo que no ha recibido dicho recurso.
Ustedes me pueden ayudar a rastrear esta transferencia? O en que instancia me pueden ayudar a confirmar donde quedo mi dinero?</v>
          </cell>
          <cell r="D344" t="str">
            <v>Citlalli Calderon Hdz</v>
          </cell>
          <cell r="E344" t="str">
            <v>gerenciarepublicnail@hotmail.com</v>
          </cell>
          <cell r="F344" t="str">
            <v>Banco de México</v>
          </cell>
          <cell r="M344" t="str">
            <v>México</v>
          </cell>
          <cell r="O344" t="str">
            <v>Entrega por el Sistema de Solicitudes de Acceso a la Información</v>
          </cell>
          <cell r="P344">
            <v>42593</v>
          </cell>
          <cell r="Q344">
            <v>42621</v>
          </cell>
          <cell r="S344" t="str">
            <v>Información pública</v>
          </cell>
          <cell r="T344" t="str">
            <v>Acceso a la información</v>
          </cell>
          <cell r="V344" t="str">
            <v>Se anexa respuesta</v>
          </cell>
          <cell r="W344">
            <v>60</v>
          </cell>
          <cell r="X344" t="str">
            <v>NO</v>
          </cell>
          <cell r="Y344" t="str">
            <v>Muñoz Nando Rubén</v>
          </cell>
          <cell r="Z344" t="str">
            <v>Concluido</v>
          </cell>
          <cell r="AA344">
            <v>42593</v>
          </cell>
          <cell r="AB344">
            <v>42601</v>
          </cell>
        </row>
        <row r="345">
          <cell r="B345" t="str">
            <v>CTC-BM-17041</v>
          </cell>
          <cell r="C345" t="str">
            <v>Buen Día, necesito apoyo para consumir el WebService de la TIIE:
http://www.banxico.org.mx/DgieWSWeb/DgieWS?WSDL
Básicamente su documentación y el XSD de la respuesta obtenida de dicho WebService
Muchas Gracias</v>
          </cell>
          <cell r="D345" t="str">
            <v>Manuel Moreno</v>
          </cell>
          <cell r="E345" t="str">
            <v>mmoreno@fluxfinanciera.com</v>
          </cell>
          <cell r="F345" t="str">
            <v>Banco de México</v>
          </cell>
          <cell r="M345" t="str">
            <v>México</v>
          </cell>
          <cell r="O345" t="str">
            <v>Entrega por el Sistema de Solicitudes de Acceso a la Información</v>
          </cell>
          <cell r="P345">
            <v>42593</v>
          </cell>
          <cell r="Q345">
            <v>42621</v>
          </cell>
          <cell r="S345" t="str">
            <v>Información pública</v>
          </cell>
          <cell r="T345" t="str">
            <v>Desarrollos internos de software</v>
          </cell>
          <cell r="V345" t="str">
            <v>La respuesta a su solicitud CTC-BM-17041 se encuentra en el archivo adjunto.</v>
          </cell>
          <cell r="W345">
            <v>40</v>
          </cell>
          <cell r="X345" t="str">
            <v>NO</v>
          </cell>
          <cell r="Y345" t="str">
            <v>Ríos Peraza Gladys Adriana</v>
          </cell>
          <cell r="Z345" t="str">
            <v>Concluido</v>
          </cell>
          <cell r="AA345">
            <v>42593</v>
          </cell>
          <cell r="AB345">
            <v>42611</v>
          </cell>
        </row>
        <row r="346">
          <cell r="B346" t="str">
            <v>CTC-BM-17042</v>
          </cell>
          <cell r="C346" t="str">
            <v>Recibi un comunicado en relacion a una solicitud con el siguiente numero de folio CTC-BM-16860 solo que entro a la pagina y me dice que esta atendida pero no encuentro ninguna respuesta serian tan amables de reenviarla a mi correo ya que tal ves no supe buscar la respuesta en la pagina del banco.</v>
          </cell>
          <cell r="D346" t="str">
            <v>Martha Eloisa Gonzalez Martinez</v>
          </cell>
          <cell r="E346" t="str">
            <v>eloiza48@hotmail.com</v>
          </cell>
          <cell r="F346" t="str">
            <v>Banco de México</v>
          </cell>
          <cell r="O346" t="str">
            <v>Entrega por el Sistema de Solicitudes de Acceso a la Información</v>
          </cell>
          <cell r="P346">
            <v>42593</v>
          </cell>
          <cell r="Q346">
            <v>42621</v>
          </cell>
          <cell r="S346" t="str">
            <v>Información pública</v>
          </cell>
          <cell r="T346" t="str">
            <v>Acceso a la información</v>
          </cell>
          <cell r="V346" t="str">
            <v>La respuesta a su solicitud CTC-BM-17042 se encuentra en el archivo adjunto.</v>
          </cell>
          <cell r="W346">
            <v>40</v>
          </cell>
          <cell r="X346" t="str">
            <v>NO</v>
          </cell>
          <cell r="Y346" t="str">
            <v>Ríos Peraza Gladys Adriana</v>
          </cell>
          <cell r="Z346" t="str">
            <v>Concluido</v>
          </cell>
          <cell r="AA346">
            <v>42593</v>
          </cell>
          <cell r="AB346">
            <v>42597</v>
          </cell>
        </row>
        <row r="347">
          <cell r="B347" t="str">
            <v>CTC-BM-17044</v>
          </cell>
          <cell r="C347" t="str">
            <v>Buen día, ayer fui a mi sucursal Banamex Plaza Fiesta en la ciudad de San Luis Potosí, San Luis Potosí y al solicitar el quería cambiar o asociar mi clabe interbancaria por mi numero celular, me dijeron que eso no existía, que era una mentira mía, ya que Banamex no tiene ninguna notificación y/o noticia respecto a que se pueden asociar la clabe al numero celular. Les explique que era una nueva disposición por parte de Banxico y afirman que no es posible, ya que su sistema no permite el cambio de clabes interbancarias.</v>
          </cell>
          <cell r="D347" t="str">
            <v>Hector Cruz</v>
          </cell>
          <cell r="E347" t="str">
            <v>hmcpzero_dos@hotmail.com</v>
          </cell>
          <cell r="F347" t="str">
            <v>Banco de México</v>
          </cell>
          <cell r="M347" t="str">
            <v>México</v>
          </cell>
          <cell r="O347" t="str">
            <v>Entrega por el Sistema de Solicitudes de Acceso a la Información</v>
          </cell>
          <cell r="P347">
            <v>42593</v>
          </cell>
          <cell r="Q347">
            <v>42621</v>
          </cell>
          <cell r="S347" t="str">
            <v>Información pública</v>
          </cell>
          <cell r="T347" t="str">
            <v>Sistemas electrónicos de pago</v>
          </cell>
          <cell r="V347" t="str">
            <v>Se anexa respuesta</v>
          </cell>
          <cell r="W347">
            <v>60</v>
          </cell>
          <cell r="X347" t="str">
            <v>NO</v>
          </cell>
          <cell r="Y347" t="str">
            <v>Muñoz Nando Rubén</v>
          </cell>
          <cell r="Z347" t="str">
            <v>Concluido</v>
          </cell>
          <cell r="AA347">
            <v>42593</v>
          </cell>
          <cell r="AB347">
            <v>42607</v>
          </cell>
        </row>
        <row r="348">
          <cell r="B348" t="str">
            <v>CTC-BM-17045</v>
          </cell>
          <cell r="C348" t="str">
            <v>EXISTE ALGUN ACUERDO CON EL SAT DE PARTE DE LA BANCA PRIVADA, PARA NO HABER REALIZADO LOS CAMBIOS DEL METODO DE PAGO, VIGENTES A PARTIR DEL 15 DE JULIO DE 2016, CONSISTENTES EN ASENTAR CLAVE NUMERICA, EN LUGAR DE LEYENDA.
POR SU ATENCION, GRACIAS ANTICIPADAS.</v>
          </cell>
          <cell r="D348" t="str">
            <v>LILIA DEL PILAR GOMEZ BRINGAS</v>
          </cell>
          <cell r="E348" t="str">
            <v>contafiscalmo@hotmail.com</v>
          </cell>
          <cell r="F348" t="str">
            <v>Banco de México</v>
          </cell>
          <cell r="M348" t="str">
            <v>México</v>
          </cell>
          <cell r="O348" t="str">
            <v>Entrega por el Sistema de Solicitudes de Acceso a la Información</v>
          </cell>
          <cell r="P348">
            <v>42593</v>
          </cell>
          <cell r="Q348">
            <v>42621</v>
          </cell>
          <cell r="S348" t="str">
            <v>Información pública</v>
          </cell>
          <cell r="T348" t="str">
            <v>Acceso a la información</v>
          </cell>
          <cell r="V348" t="str">
            <v>Se anexa respuesta</v>
          </cell>
          <cell r="W348">
            <v>60</v>
          </cell>
          <cell r="X348" t="str">
            <v>NO</v>
          </cell>
          <cell r="Y348" t="str">
            <v>Muñoz Nando Rubén</v>
          </cell>
          <cell r="Z348" t="str">
            <v>Concluido</v>
          </cell>
          <cell r="AA348">
            <v>42593</v>
          </cell>
          <cell r="AB348">
            <v>42601</v>
          </cell>
        </row>
        <row r="349">
          <cell r="B349" t="str">
            <v>CTC-BM-17046</v>
          </cell>
          <cell r="C349" t="str">
            <v>Apoyo para verificar una transferencia que se realizó el día 4 de agosto del año en curso por la cantidad de $46,597.77 de mi cuenta 80291379956343 de banco Azteca Guardadito a mi número de tarjeta 4098513010148713 de Bancomer express.Haciendo mension que dicha cuenta de Bancomer solo permite 15 mil pesos por mes,por ende dicha transferencia no se realizó y se igual no hay una devolución a la cuenta origen en banco Azteca.
El número de rastreo de dicha operación es 160804010251703406I</v>
          </cell>
          <cell r="D349" t="str">
            <v>Martha Mercedes Mora Ocampo</v>
          </cell>
          <cell r="E349" t="str">
            <v>titamora@icloud.com</v>
          </cell>
          <cell r="F349" t="str">
            <v>Banco de México</v>
          </cell>
          <cell r="O349" t="str">
            <v>Entrega por el Sistema de Solicitudes de Acceso a la Información</v>
          </cell>
          <cell r="P349">
            <v>42593</v>
          </cell>
          <cell r="Q349">
            <v>42621</v>
          </cell>
          <cell r="S349" t="str">
            <v>Información pública</v>
          </cell>
          <cell r="T349" t="str">
            <v>SPEI</v>
          </cell>
          <cell r="V349" t="str">
            <v>La respuesta a su solicitud CTC-BM-17046 se encuentra en el archivo adjunto.</v>
          </cell>
          <cell r="W349">
            <v>40</v>
          </cell>
          <cell r="X349" t="str">
            <v>NO</v>
          </cell>
          <cell r="Y349" t="str">
            <v>Ríos Peraza Gladys Adriana</v>
          </cell>
          <cell r="Z349" t="str">
            <v>Concluido</v>
          </cell>
          <cell r="AA349">
            <v>42593</v>
          </cell>
          <cell r="AB349">
            <v>42611</v>
          </cell>
        </row>
        <row r="350">
          <cell r="B350" t="str">
            <v>CTC-BM-17047</v>
          </cell>
          <cell r="C350" t="str">
            <v>Buen día deseo adquirir las principales fuentes de divisas en México del año 2015 y actual. Contiene fines educativas, de antemano muchas gracias.</v>
          </cell>
          <cell r="D350" t="str">
            <v>Evelyn Salinas</v>
          </cell>
          <cell r="E350" t="str">
            <v>aevelynsalinasg@hotmail.com</v>
          </cell>
          <cell r="F350" t="str">
            <v>Banco de México</v>
          </cell>
          <cell r="M350" t="str">
            <v>México</v>
          </cell>
          <cell r="O350" t="str">
            <v>Entrega por el Sistema de Solicitudes de Acceso a la Información</v>
          </cell>
          <cell r="P350">
            <v>42593</v>
          </cell>
          <cell r="Q350">
            <v>42621</v>
          </cell>
          <cell r="S350" t="str">
            <v>Información pública</v>
          </cell>
          <cell r="T350" t="str">
            <v>Producción y ventas</v>
          </cell>
          <cell r="V350" t="str">
            <v>Se anexa respuesta</v>
          </cell>
          <cell r="W350">
            <v>60</v>
          </cell>
          <cell r="X350" t="str">
            <v>NO</v>
          </cell>
          <cell r="Y350" t="str">
            <v>Muñoz Nando Rubén</v>
          </cell>
          <cell r="Z350" t="str">
            <v>Concluido</v>
          </cell>
          <cell r="AA350">
            <v>42593</v>
          </cell>
          <cell r="AB350">
            <v>42601</v>
          </cell>
        </row>
        <row r="351">
          <cell r="B351">
            <v>6110000015516</v>
          </cell>
          <cell r="C351" t="str">
            <v xml:space="preserve">¿CON QUÉ OBJETIVO EL BANCO CENTRAL SUBE LA TASA DE INTERÉS?
</v>
          </cell>
          <cell r="D351" t="str">
            <v>NAYELI TOLENTINO TOMAS</v>
          </cell>
          <cell r="E351" t="str">
            <v>TransparenciaBM@outlook.com</v>
          </cell>
          <cell r="F351" t="str">
            <v>Banco de México</v>
          </cell>
          <cell r="H351" t="str">
            <v>VICTORIANO HUERTA</v>
          </cell>
          <cell r="I351" t="str">
            <v>Lomas de Vista Hermosa</v>
          </cell>
          <cell r="J351" t="str">
            <v>PACHUCA DE SOTO</v>
          </cell>
          <cell r="K351" t="str">
            <v>Hidalgo</v>
          </cell>
          <cell r="L351">
            <v>42026</v>
          </cell>
          <cell r="M351" t="str">
            <v>México</v>
          </cell>
          <cell r="N351" t="str">
            <v>Correo electrónico: yelian_njde96@hotmail.com</v>
          </cell>
          <cell r="O351" t="str">
            <v>Correo electrónico</v>
          </cell>
          <cell r="P351">
            <v>42593</v>
          </cell>
          <cell r="Q351">
            <v>42622</v>
          </cell>
          <cell r="S351" t="str">
            <v>Información pública</v>
          </cell>
          <cell r="T351" t="str">
            <v>Objetivos de inflación</v>
          </cell>
          <cell r="V351" t="str">
            <v>La respuesta a su solicitud 6110000015516 se encuentra en el archivo adjunto.</v>
          </cell>
          <cell r="W351">
            <v>40</v>
          </cell>
          <cell r="X351" t="str">
            <v>NO</v>
          </cell>
          <cell r="Y351" t="str">
            <v>Ríos Peraza Gladys Adriana</v>
          </cell>
          <cell r="Z351" t="str">
            <v>Concluido</v>
          </cell>
          <cell r="AA351">
            <v>42593</v>
          </cell>
          <cell r="AB351">
            <v>42599</v>
          </cell>
        </row>
        <row r="352">
          <cell r="B352" t="str">
            <v>LT-BM-17051</v>
          </cell>
          <cell r="C352" t="str">
            <v>Estimados,
¿Por qué las transferencias SPI están sujetos a un horario? Lo encuentro Ridículo, deseo realizar transferencia a cualquier hora. Vamos, mejoren lo que tengan que mejorar, mas eficienciaseñores.</v>
          </cell>
          <cell r="D352" t="str">
            <v>Roberto</v>
          </cell>
          <cell r="E352" t="str">
            <v>marcos.roberto.lopez@gmail.com</v>
          </cell>
          <cell r="F352" t="str">
            <v>Banco de México</v>
          </cell>
          <cell r="M352" t="str">
            <v>México</v>
          </cell>
          <cell r="O352" t="str">
            <v>Correo electrónico</v>
          </cell>
          <cell r="P352">
            <v>42594</v>
          </cell>
          <cell r="Q352">
            <v>42622</v>
          </cell>
          <cell r="S352" t="str">
            <v>Información pública</v>
          </cell>
          <cell r="T352" t="str">
            <v>Sistemas electrónicos de pago</v>
          </cell>
          <cell r="V352" t="str">
            <v>La respuesta a su solicitud LT-BM-17051 la encontrará en el archivo adjunto.</v>
          </cell>
          <cell r="W352">
            <v>25</v>
          </cell>
          <cell r="X352" t="str">
            <v>NO</v>
          </cell>
          <cell r="Y352" t="str">
            <v>Casillas Trejo Elizabeth</v>
          </cell>
          <cell r="Z352" t="str">
            <v>Concluido</v>
          </cell>
          <cell r="AA352">
            <v>42594</v>
          </cell>
          <cell r="AB352">
            <v>42607</v>
          </cell>
        </row>
        <row r="353">
          <cell r="B353">
            <v>6110000015616</v>
          </cell>
          <cell r="C353" t="str">
            <v xml:space="preserve">¿como rinde cuentas el banco de México ?
</v>
          </cell>
          <cell r="D353" t="str">
            <v>NOEMI AGUILAR MARTINEZ</v>
          </cell>
          <cell r="E353" t="str">
            <v>TransparenciaBM@outlook.com</v>
          </cell>
          <cell r="F353" t="str">
            <v>Banco de México</v>
          </cell>
          <cell r="H353" t="str">
            <v>AV MORELOS COL CERRITO</v>
          </cell>
          <cell r="I353" t="str">
            <v>Acayuca</v>
          </cell>
          <cell r="J353" t="str">
            <v>ZAPOTLAN DE JUAREZ</v>
          </cell>
          <cell r="K353" t="str">
            <v>Hidalgo</v>
          </cell>
          <cell r="L353">
            <v>42191</v>
          </cell>
          <cell r="M353" t="str">
            <v>México</v>
          </cell>
          <cell r="N353" t="str">
            <v xml:space="preserve">Correo electrónico: mimiaguilarmar@gmail.com </v>
          </cell>
          <cell r="O353" t="str">
            <v>Correo electrónico</v>
          </cell>
          <cell r="P353">
            <v>42594</v>
          </cell>
          <cell r="Q353">
            <v>42625</v>
          </cell>
          <cell r="S353" t="str">
            <v>Información pública</v>
          </cell>
          <cell r="T353" t="str">
            <v>Balance general</v>
          </cell>
          <cell r="V353" t="str">
            <v>Se adjunta respuesta a su solicitud 6110000015616</v>
          </cell>
          <cell r="W353">
            <v>40</v>
          </cell>
          <cell r="X353" t="str">
            <v>NO</v>
          </cell>
          <cell r="Y353" t="str">
            <v>Ríos Peraza Gladys Adriana</v>
          </cell>
          <cell r="Z353" t="str">
            <v>Concluido</v>
          </cell>
          <cell r="AA353">
            <v>42594</v>
          </cell>
          <cell r="AB353">
            <v>42604</v>
          </cell>
        </row>
        <row r="354">
          <cell r="B354">
            <v>6110000015716</v>
          </cell>
          <cell r="C354" t="str">
            <v>¿De qué forma actua el banco de méxico para evitar la inflación?</v>
          </cell>
          <cell r="D354" t="str">
            <v>ALDO IBRAHIM FERRER CALDERÓN</v>
          </cell>
          <cell r="E354" t="str">
            <v>TransparenciaBM@outlook.com</v>
          </cell>
          <cell r="F354" t="str">
            <v>Banco de México</v>
          </cell>
          <cell r="H354" t="str">
            <v>REAL DE MINAS</v>
          </cell>
          <cell r="I354" t="str">
            <v>Valle de San Javier</v>
          </cell>
          <cell r="J354" t="str">
            <v>PACHUCA DE SOTO</v>
          </cell>
          <cell r="K354" t="str">
            <v>Hidalgo</v>
          </cell>
          <cell r="L354">
            <v>42086</v>
          </cell>
          <cell r="M354" t="str">
            <v>México</v>
          </cell>
          <cell r="N354" t="str">
            <v xml:space="preserve">Correo electrónico: aldofc27@gmail.com </v>
          </cell>
          <cell r="O354" t="str">
            <v>Correo electrónico</v>
          </cell>
          <cell r="P354">
            <v>42594</v>
          </cell>
          <cell r="Q354">
            <v>42625</v>
          </cell>
          <cell r="S354" t="str">
            <v>Información pública</v>
          </cell>
          <cell r="T354" t="str">
            <v>Objetivos de inflación</v>
          </cell>
          <cell r="V354" t="str">
            <v>La respuesta a su solicitud 6110000015716 se encuentra en el archivo adjunto.</v>
          </cell>
          <cell r="W354">
            <v>40</v>
          </cell>
          <cell r="X354" t="str">
            <v>NO</v>
          </cell>
          <cell r="Y354" t="str">
            <v>Ríos Peraza Gladys Adriana</v>
          </cell>
          <cell r="Z354" t="str">
            <v>Concluido</v>
          </cell>
          <cell r="AA354">
            <v>42594</v>
          </cell>
          <cell r="AB354">
            <v>42606</v>
          </cell>
        </row>
        <row r="355">
          <cell r="B355">
            <v>6110000015816</v>
          </cell>
          <cell r="C355" t="str">
            <v>¿Que factores intervienen para la producción del dinero?</v>
          </cell>
          <cell r="D355" t="str">
            <v>JESÚS IGNACIO OLGUÍN SÁNCHEZ</v>
          </cell>
          <cell r="E355" t="str">
            <v>TransparenciaBM@outlook.com</v>
          </cell>
          <cell r="F355" t="str">
            <v>Banco de México</v>
          </cell>
          <cell r="H355" t="str">
            <v>CARBURO</v>
          </cell>
          <cell r="I355" t="str">
            <v>11 de Julio 1A Sección</v>
          </cell>
          <cell r="J355" t="str">
            <v>MINERAL DE LA REFORMA</v>
          </cell>
          <cell r="K355" t="str">
            <v>Hidalgo</v>
          </cell>
          <cell r="L355">
            <v>42184</v>
          </cell>
          <cell r="M355" t="str">
            <v>México</v>
          </cell>
          <cell r="N355" t="str">
            <v xml:space="preserve">Correo electrónico: ig.jez_05@hotmail.com </v>
          </cell>
          <cell r="O355" t="str">
            <v>Correo electrónico</v>
          </cell>
          <cell r="P355">
            <v>42594</v>
          </cell>
          <cell r="Q355">
            <v>42625</v>
          </cell>
          <cell r="S355" t="str">
            <v>Información pública</v>
          </cell>
          <cell r="T355" t="str">
            <v>Billetes</v>
          </cell>
          <cell r="V355" t="str">
            <v>La respuesta a su solicitud con 6110000015816 la encontrará en el archivo adjunto.</v>
          </cell>
          <cell r="W355">
            <v>30</v>
          </cell>
          <cell r="X355" t="str">
            <v>NO</v>
          </cell>
          <cell r="Y355" t="str">
            <v>Casillas Trejo Elizabeth</v>
          </cell>
          <cell r="Z355" t="str">
            <v>Concluido</v>
          </cell>
          <cell r="AA355">
            <v>42594</v>
          </cell>
          <cell r="AB355">
            <v>42604</v>
          </cell>
        </row>
        <row r="356">
          <cell r="B356">
            <v>6110000015916</v>
          </cell>
          <cell r="C356" t="str">
            <v>¿cada cuando hay una subasta de recursos en las reservas?</v>
          </cell>
          <cell r="D356" t="str">
            <v>JOSE ALFREDO SANCHEZ DIAZ</v>
          </cell>
          <cell r="E356" t="str">
            <v>TransparenciaBM@outlook.com</v>
          </cell>
          <cell r="F356" t="str">
            <v>Banco de México</v>
          </cell>
          <cell r="H356" t="str">
            <v>VALLE GRANDE</v>
          </cell>
          <cell r="I356" t="str">
            <v>Residencial Valle de San Javier</v>
          </cell>
          <cell r="J356" t="str">
            <v>PACHUCA DE SOTO</v>
          </cell>
          <cell r="K356" t="str">
            <v>Hidalgo</v>
          </cell>
          <cell r="L356">
            <v>42086</v>
          </cell>
          <cell r="M356" t="str">
            <v>México</v>
          </cell>
          <cell r="N356" t="str">
            <v xml:space="preserve">Correo electrónico: chiky_sd@hotmail.com </v>
          </cell>
          <cell r="O356" t="str">
            <v>Correo electrónico</v>
          </cell>
          <cell r="P356">
            <v>42594</v>
          </cell>
          <cell r="Q356">
            <v>42625</v>
          </cell>
          <cell r="S356" t="str">
            <v>Información pública</v>
          </cell>
          <cell r="T356" t="str">
            <v>Acceso a la información</v>
          </cell>
          <cell r="V356" t="str">
            <v>Se anexa respuesta</v>
          </cell>
          <cell r="W356">
            <v>60</v>
          </cell>
          <cell r="X356" t="str">
            <v>NO</v>
          </cell>
          <cell r="Y356" t="str">
            <v>Muñoz Nando Rubén</v>
          </cell>
          <cell r="Z356" t="str">
            <v>Concluido</v>
          </cell>
          <cell r="AA356">
            <v>42594</v>
          </cell>
          <cell r="AB356">
            <v>42598</v>
          </cell>
        </row>
        <row r="357">
          <cell r="B357">
            <v>6110000016016</v>
          </cell>
          <cell r="C357" t="str">
            <v>deseo saber como surge la moneda en Mexico</v>
          </cell>
          <cell r="D357" t="str">
            <v>JORGE GUILLEN MARQUEZ</v>
          </cell>
          <cell r="E357" t="str">
            <v>TransparenciaBM@outlook.com</v>
          </cell>
          <cell r="F357" t="str">
            <v>Banco de México</v>
          </cell>
          <cell r="H357" t="str">
            <v>ALLENDE</v>
          </cell>
          <cell r="I357" t="str">
            <v>Centro SCT Hidalgo</v>
          </cell>
          <cell r="J357" t="str">
            <v>PACHUCA DE SOTO</v>
          </cell>
          <cell r="K357" t="str">
            <v>Hidalgo</v>
          </cell>
          <cell r="L357">
            <v>42081</v>
          </cell>
          <cell r="M357" t="str">
            <v>México</v>
          </cell>
          <cell r="N357" t="str">
            <v xml:space="preserve">Correo electrónico: jgguillen04@gmail.com </v>
          </cell>
          <cell r="O357" t="str">
            <v>Correo electrónico</v>
          </cell>
          <cell r="P357">
            <v>42594</v>
          </cell>
          <cell r="Q357">
            <v>42625</v>
          </cell>
          <cell r="S357" t="str">
            <v>Información pública</v>
          </cell>
          <cell r="T357" t="str">
            <v>Moneda y banca</v>
          </cell>
          <cell r="V357" t="str">
            <v>Se adjunta respuesta a su solicitud 6110000016016</v>
          </cell>
          <cell r="W357">
            <v>40</v>
          </cell>
          <cell r="X357" t="str">
            <v>NO</v>
          </cell>
          <cell r="Y357" t="str">
            <v>Ríos Peraza Gladys Adriana</v>
          </cell>
          <cell r="Z357" t="str">
            <v>Concluido</v>
          </cell>
          <cell r="AA357">
            <v>42594</v>
          </cell>
          <cell r="AB357">
            <v>42606</v>
          </cell>
        </row>
        <row r="358">
          <cell r="B358">
            <v>6110000016116</v>
          </cell>
          <cell r="C358" t="str">
            <v>¿Por qué esta tan devaluó tanto el peso?</v>
          </cell>
          <cell r="D358" t="str">
            <v>SALMA ABBYNEL CONTRERAS GARCIA</v>
          </cell>
          <cell r="E358" t="str">
            <v>TransparenciaBM@outlook.com</v>
          </cell>
          <cell r="F358" t="str">
            <v>Banco de México</v>
          </cell>
          <cell r="H358" t="str">
            <v>VERACRUZ</v>
          </cell>
          <cell r="I358" t="str">
            <v>Cubitos</v>
          </cell>
          <cell r="J358" t="str">
            <v>PACHUCA DE SOTO</v>
          </cell>
          <cell r="K358" t="str">
            <v>Hidalgo</v>
          </cell>
          <cell r="L358">
            <v>42090</v>
          </cell>
          <cell r="M358" t="str">
            <v>México</v>
          </cell>
          <cell r="N358" t="str">
            <v xml:space="preserve">Correo electrónico: salma_abby_13@hotmail.com </v>
          </cell>
          <cell r="O358" t="str">
            <v>Correo electrónico</v>
          </cell>
          <cell r="P358">
            <v>42594</v>
          </cell>
          <cell r="Q358">
            <v>42625</v>
          </cell>
          <cell r="S358" t="str">
            <v>Información pública</v>
          </cell>
          <cell r="T358" t="str">
            <v>Política cambiaria</v>
          </cell>
          <cell r="V358" t="str">
            <v>La respuesta a su solicitud 6110000016116 se encuentra en el archivo adjunto.</v>
          </cell>
          <cell r="W358">
            <v>25</v>
          </cell>
          <cell r="X358" t="str">
            <v>NO</v>
          </cell>
          <cell r="Y358" t="str">
            <v>Casillas Trejo Elizabeth</v>
          </cell>
          <cell r="Z358" t="str">
            <v>Concluido</v>
          </cell>
          <cell r="AA358">
            <v>42594</v>
          </cell>
          <cell r="AB358">
            <v>42608</v>
          </cell>
        </row>
        <row r="359">
          <cell r="B359">
            <v>6110000016216</v>
          </cell>
          <cell r="C359" t="str">
            <v>¿como afecta las separación de reino unido de la union europea a la economía de Mexico?</v>
          </cell>
          <cell r="D359" t="str">
            <v>JENIFFER ALICIA CONTRERAS GARCIA</v>
          </cell>
          <cell r="E359" t="str">
            <v>TransparenciaBM@outlook.com</v>
          </cell>
          <cell r="F359" t="str">
            <v>Banco de México</v>
          </cell>
          <cell r="H359" t="str">
            <v>VERACRUZ</v>
          </cell>
          <cell r="I359" t="str">
            <v>Cubitos</v>
          </cell>
          <cell r="J359" t="str">
            <v>PACHUCA DE SOTO</v>
          </cell>
          <cell r="K359" t="str">
            <v>Hidalgo</v>
          </cell>
          <cell r="L359">
            <v>42090</v>
          </cell>
          <cell r="M359" t="str">
            <v>México</v>
          </cell>
          <cell r="N359" t="str">
            <v xml:space="preserve">Correo electrónico: jennicga@hotmail.com </v>
          </cell>
          <cell r="O359" t="str">
            <v>Correo electrónico</v>
          </cell>
          <cell r="P359">
            <v>42594</v>
          </cell>
          <cell r="Q359">
            <v>42625</v>
          </cell>
          <cell r="S359" t="str">
            <v>Información pública</v>
          </cell>
          <cell r="T359" t="str">
            <v>Economía abierta</v>
          </cell>
          <cell r="V359" t="str">
            <v>Se anexa respuesta</v>
          </cell>
          <cell r="W359">
            <v>60</v>
          </cell>
          <cell r="X359" t="str">
            <v>NO</v>
          </cell>
          <cell r="Y359" t="str">
            <v>Muñoz Nando Rubén</v>
          </cell>
          <cell r="Z359" t="str">
            <v>Concluido</v>
          </cell>
          <cell r="AA359">
            <v>42594</v>
          </cell>
          <cell r="AB359">
            <v>42601</v>
          </cell>
        </row>
        <row r="360">
          <cell r="B360">
            <v>6110000016316</v>
          </cell>
          <cell r="C360" t="str">
            <v xml:space="preserve">¿Que es y para que sirve el Banco De México?
</v>
          </cell>
          <cell r="D360" t="str">
            <v>LESLIE YERID QUIJANO TREJO</v>
          </cell>
          <cell r="E360" t="str">
            <v>TransparenciaBM@outlook.com</v>
          </cell>
          <cell r="F360" t="str">
            <v>Banco de México</v>
          </cell>
          <cell r="H360" t="str">
            <v>PEDRO MA. ANAYA</v>
          </cell>
          <cell r="I360" t="str">
            <v>Antonio Del Castillo</v>
          </cell>
          <cell r="J360" t="str">
            <v>PACHUCA DE SOTO</v>
          </cell>
          <cell r="K360" t="str">
            <v>Hidalgo</v>
          </cell>
          <cell r="L360">
            <v>42027</v>
          </cell>
          <cell r="M360" t="str">
            <v>México</v>
          </cell>
          <cell r="N360" t="str">
            <v xml:space="preserve">Correo electrónico: less.trejo29@gmail.com </v>
          </cell>
          <cell r="O360" t="str">
            <v>Correo electrónico</v>
          </cell>
          <cell r="P360">
            <v>42594</v>
          </cell>
          <cell r="Q360">
            <v>42625</v>
          </cell>
          <cell r="S360" t="str">
            <v>Información pública</v>
          </cell>
          <cell r="T360" t="str">
            <v>Acceso a la información</v>
          </cell>
          <cell r="V360" t="str">
            <v>Se adjunta respuesta a su solicitud 6110000016316.</v>
          </cell>
          <cell r="W360">
            <v>60</v>
          </cell>
          <cell r="X360" t="str">
            <v>NO</v>
          </cell>
          <cell r="Y360" t="str">
            <v>Ríos Peraza Gladys Adriana</v>
          </cell>
          <cell r="Z360" t="str">
            <v>Concluido</v>
          </cell>
          <cell r="AA360">
            <v>42594</v>
          </cell>
          <cell r="AB360">
            <v>42601</v>
          </cell>
        </row>
        <row r="361">
          <cell r="B361">
            <v>6110000016416</v>
          </cell>
          <cell r="C361" t="str">
            <v>¿Cuánto fue el crecimiento aproximado anualmente del peso en los pasados 4 años ?</v>
          </cell>
          <cell r="D361" t="str">
            <v>LEOBARDO DANIEL MEJIA ORTIZ</v>
          </cell>
          <cell r="E361" t="str">
            <v>TransparenciaBM@outlook.com</v>
          </cell>
          <cell r="F361" t="str">
            <v>Banco de México</v>
          </cell>
          <cell r="H361" t="str">
            <v>MOCTEZUMA</v>
          </cell>
          <cell r="I361" t="str">
            <v>Centro Histórico</v>
          </cell>
          <cell r="J361" t="str">
            <v>PACHUCA DE SOTO</v>
          </cell>
          <cell r="K361" t="str">
            <v>Hidalgo</v>
          </cell>
          <cell r="L361">
            <v>42000</v>
          </cell>
          <cell r="M361" t="str">
            <v>México</v>
          </cell>
          <cell r="N361" t="str">
            <v xml:space="preserve">Correo electrónico: danielmejiaorti@gmail.com </v>
          </cell>
          <cell r="O361" t="str">
            <v>Correo electrónico</v>
          </cell>
          <cell r="P361">
            <v>42594</v>
          </cell>
          <cell r="Q361">
            <v>42625</v>
          </cell>
          <cell r="S361" t="str">
            <v>Información pública</v>
          </cell>
          <cell r="T361" t="str">
            <v>Actividad económica</v>
          </cell>
          <cell r="V361" t="str">
            <v>Se anexa respuesta</v>
          </cell>
          <cell r="W361">
            <v>60</v>
          </cell>
          <cell r="X361" t="str">
            <v>NO</v>
          </cell>
          <cell r="Y361" t="str">
            <v>Muñoz Nando Rubén</v>
          </cell>
          <cell r="Z361" t="str">
            <v>Concluido</v>
          </cell>
          <cell r="AA361">
            <v>42594</v>
          </cell>
          <cell r="AB361">
            <v>42599</v>
          </cell>
        </row>
        <row r="362">
          <cell r="B362">
            <v>6120000000916</v>
          </cell>
          <cell r="C362" t="str">
            <v>De que forma contribuye esta dependencia a la economia del pais mexicano</v>
          </cell>
          <cell r="D362" t="str">
            <v>EMILY MARTINEZ RAMOS</v>
          </cell>
          <cell r="E362" t="str">
            <v>TransparenciaBM@outlook.com</v>
          </cell>
          <cell r="F362" t="str">
            <v>Fondo Mexicano del Petróleo</v>
          </cell>
          <cell r="H362" t="str">
            <v>FRESNO</v>
          </cell>
          <cell r="I362" t="str">
            <v>Los Olivos</v>
          </cell>
          <cell r="J362" t="str">
            <v>TECAMAC</v>
          </cell>
          <cell r="K362" t="str">
            <v>México</v>
          </cell>
          <cell r="L362">
            <v>55748</v>
          </cell>
          <cell r="M362" t="str">
            <v>México</v>
          </cell>
          <cell r="O362" t="str">
            <v>Correo electrónico</v>
          </cell>
          <cell r="P362">
            <v>42594</v>
          </cell>
          <cell r="Q362">
            <v>42625</v>
          </cell>
          <cell r="S362" t="str">
            <v>Información pública</v>
          </cell>
          <cell r="T362" t="str">
            <v>Fiduciario</v>
          </cell>
          <cell r="V362" t="str">
            <v>Se adjunta respuesta a su solicitud 6120000000916.</v>
          </cell>
          <cell r="W362">
            <v>60</v>
          </cell>
          <cell r="X362" t="str">
            <v>NO</v>
          </cell>
          <cell r="Y362" t="str">
            <v>Ríos Peraza Gladys Adriana</v>
          </cell>
          <cell r="Z362" t="str">
            <v>Concluido</v>
          </cell>
          <cell r="AA362">
            <v>42594</v>
          </cell>
          <cell r="AB362">
            <v>42601</v>
          </cell>
        </row>
        <row r="363">
          <cell r="B363" t="str">
            <v>CTC-BM-17053</v>
          </cell>
          <cell r="C363" t="str">
            <v>ME INTERESA SER DISTRIBUIDOR DE MONEDAS DE ORO Y PLATA, CUALES SON LOS REQUISITOS QUE DEBO DE CUMPLIR ASÍ COMO LOS MONTOS MÍNIMOS DE COMPRA?
LA FIGURA QUE TENGO ES CENTRO CAMBIARIO Y ESTARÁ UBICADO EN LA PAZ, LOS CABOS, TIJUANA Y MEXICALI</v>
          </cell>
          <cell r="D363" t="str">
            <v>jose santoyo cantabrana</v>
          </cell>
          <cell r="E363" t="str">
            <v>josesantoyocantabrana@gmail.com</v>
          </cell>
          <cell r="F363" t="str">
            <v>Banco de México</v>
          </cell>
          <cell r="M363" t="str">
            <v>México</v>
          </cell>
          <cell r="O363" t="str">
            <v>Entrega por el Sistema de Solicitudes de Acceso a la Información</v>
          </cell>
          <cell r="P363">
            <v>42594</v>
          </cell>
          <cell r="Q363">
            <v>42622</v>
          </cell>
          <cell r="S363" t="str">
            <v>Información pública</v>
          </cell>
          <cell r="T363" t="str">
            <v>Numismática</v>
          </cell>
          <cell r="V363" t="str">
            <v>Se anexa respuesta</v>
          </cell>
          <cell r="W363">
            <v>60</v>
          </cell>
          <cell r="X363" t="str">
            <v>NO</v>
          </cell>
          <cell r="Y363" t="str">
            <v>Muñoz Nando Rubén</v>
          </cell>
          <cell r="Z363" t="str">
            <v>Concluido</v>
          </cell>
          <cell r="AA363">
            <v>42594</v>
          </cell>
          <cell r="AB363">
            <v>42601</v>
          </cell>
        </row>
        <row r="364">
          <cell r="B364" t="str">
            <v>CTC-BM-17061</v>
          </cell>
          <cell r="C364" t="str">
            <v>Buenos días alguien me podría informar sobre cetes?</v>
          </cell>
          <cell r="D364" t="str">
            <v>edwin schulte</v>
          </cell>
          <cell r="E364" t="str">
            <v>edwin_schulte69@hotmail.com</v>
          </cell>
          <cell r="F364" t="str">
            <v>Banco de México</v>
          </cell>
          <cell r="M364" t="str">
            <v>México</v>
          </cell>
          <cell r="O364" t="str">
            <v>Entrega por el Sistema de Solicitudes de Acceso a la Información</v>
          </cell>
          <cell r="P364">
            <v>42594</v>
          </cell>
          <cell r="Q364">
            <v>42622</v>
          </cell>
          <cell r="S364" t="str">
            <v>Información pública</v>
          </cell>
          <cell r="T364" t="str">
            <v>Tasas de interés</v>
          </cell>
          <cell r="V364" t="str">
            <v>Se adjunta respuesta a su solicitud CTC-BM-17061</v>
          </cell>
          <cell r="W364">
            <v>40</v>
          </cell>
          <cell r="X364" t="str">
            <v>NO</v>
          </cell>
          <cell r="Y364" t="str">
            <v>Ríos Peraza Gladys Adriana</v>
          </cell>
          <cell r="Z364" t="str">
            <v>Concluido</v>
          </cell>
          <cell r="AA364">
            <v>42594</v>
          </cell>
          <cell r="AB364">
            <v>42606</v>
          </cell>
        </row>
        <row r="365">
          <cell r="B365" t="str">
            <v>CTC-BM-17062</v>
          </cell>
          <cell r="C365" t="str">
            <v>Buenas tardes,
Tenemos duda con la cuestión de Resportes Regulatorios, queremos saber si existe algún tipo de prorroga, si es así, ¿dónde o con quién podemos obtener mas información al respecto?</v>
          </cell>
          <cell r="D365" t="str">
            <v>Ana Guadalupe Rojas Gutiérrez</v>
          </cell>
          <cell r="E365" t="str">
            <v>agrojas@interacciones.com</v>
          </cell>
          <cell r="F365" t="str">
            <v>Banco de México</v>
          </cell>
          <cell r="M365" t="str">
            <v>México</v>
          </cell>
          <cell r="O365" t="str">
            <v>Entrega por el Sistema de Solicitudes de Acceso a la Información</v>
          </cell>
          <cell r="P365">
            <v>42594</v>
          </cell>
          <cell r="Q365">
            <v>42622</v>
          </cell>
          <cell r="S365" t="str">
            <v>Información pública</v>
          </cell>
          <cell r="T365" t="str">
            <v>Acceso a la información</v>
          </cell>
          <cell r="V365" t="str">
            <v>Se anexa respuesta</v>
          </cell>
          <cell r="W365">
            <v>60</v>
          </cell>
          <cell r="X365" t="str">
            <v>NO</v>
          </cell>
          <cell r="Y365" t="str">
            <v>Muñoz Nando Rubén</v>
          </cell>
          <cell r="Z365" t="str">
            <v>Concluido</v>
          </cell>
          <cell r="AA365">
            <v>42594</v>
          </cell>
          <cell r="AB365">
            <v>42601</v>
          </cell>
        </row>
        <row r="366">
          <cell r="B366" t="str">
            <v>CTC-BM-17065</v>
          </cell>
          <cell r="C366" t="str">
            <v>Hola buen día
Realicé una transferenca de bancomer a banamex pero la cuenta destino estaba cancelada. No se ha regresado el dinero a mi cuenta bancomer. 
Banamex me dio numero de folio de que el dinero se regreso el mismo día, pero al día de hoy 13 de agosto de 2016 no he visto reflejado el dinero.
Realicé la consulta en su página con los siguientes datos:
Fecha: 22/06/2016
Numero de referencia: 0000278
Banco emisor: Banamex
Banco receptor: bbva bancomer
Cuenta beneficiaria: 4152313189344554
Monto del pago: 4822.72
Aparecen en el resultado de la consulta dos registros
Numero de referencia: 278
Clave de rastreo: 085901590760317465
Estado del pago en banxico: liquidado
Hora procesamiento: 22/06/2026 13:12:48
Banco receptor: bancomer
Numero de referencia: 278
Clave de rastreo: 085901753410317468
Estado del pago en banxico: liquidado
Hora de procesamiento: 22/06/2016 13:39:17
Banco receptor: bancomer
En la descripción del resultado de la búsqueda aparece.- 
El SPEI ha recibido la instrucción de pago, pero no la ha liquidado
En bancomer me dicen que no se ha recibido el dinero y en banamex me dicen que ya lo regresaron.
Me pueden decir por favor en donde está mi dinero y cuando me lo van a regresar?
Gracias
Quedo pendiente</v>
          </cell>
          <cell r="D366" t="str">
            <v>Alejandro Hernandez Vasquez</v>
          </cell>
          <cell r="E366" t="str">
            <v>al77vasquez@gmail.com</v>
          </cell>
          <cell r="F366" t="str">
            <v>Banco de México</v>
          </cell>
          <cell r="M366" t="str">
            <v>México</v>
          </cell>
          <cell r="O366" t="str">
            <v>Entrega por el Sistema de Solicitudes de Acceso a la Información</v>
          </cell>
          <cell r="P366">
            <v>42595</v>
          </cell>
          <cell r="Q366">
            <v>42622</v>
          </cell>
          <cell r="S366" t="str">
            <v>Información pública</v>
          </cell>
          <cell r="T366" t="str">
            <v>Sistemas electrónicos de pago</v>
          </cell>
          <cell r="V366" t="str">
            <v>La respuesta a su solicitud CTC-BM-17065 se encuentra en el archivo adjunto.</v>
          </cell>
          <cell r="W366">
            <v>40</v>
          </cell>
          <cell r="X366" t="str">
            <v>NO</v>
          </cell>
          <cell r="Y366" t="str">
            <v>Ríos Peraza Gladys Adriana</v>
          </cell>
          <cell r="Z366" t="str">
            <v>Concluido</v>
          </cell>
          <cell r="AA366">
            <v>42595</v>
          </cell>
          <cell r="AB366">
            <v>42611</v>
          </cell>
        </row>
        <row r="367">
          <cell r="B367" t="str">
            <v>CTC-BM-17066</v>
          </cell>
          <cell r="C367" t="str">
            <v>Gusto en saludarlos. Estoy interesado en adquirir centenarios de oro. Apreciaré me puedan decir el precio unitario y la manera de disponer de ello. Estoy a espera de su respuesta. gracias. Antonio.</v>
          </cell>
          <cell r="D367" t="str">
            <v>Antonio Trujillo Ortiz</v>
          </cell>
          <cell r="E367" t="str">
            <v>atrujo@uabc.edu.mx</v>
          </cell>
          <cell r="F367" t="str">
            <v>Banco de México</v>
          </cell>
          <cell r="O367" t="str">
            <v>Entrega por el Sistema de Solicitudes de Acceso a la Información</v>
          </cell>
          <cell r="P367">
            <v>42596</v>
          </cell>
          <cell r="Q367">
            <v>42622</v>
          </cell>
          <cell r="S367" t="str">
            <v>Información pública</v>
          </cell>
          <cell r="T367" t="str">
            <v>Metales preciosos</v>
          </cell>
          <cell r="V367" t="str">
            <v>Se anexa respuesta</v>
          </cell>
          <cell r="W367">
            <v>60</v>
          </cell>
          <cell r="X367" t="str">
            <v>NO</v>
          </cell>
          <cell r="Y367" t="str">
            <v>Muñoz Nando Rubén</v>
          </cell>
          <cell r="Z367" t="str">
            <v>Concluido</v>
          </cell>
          <cell r="AA367">
            <v>42596</v>
          </cell>
          <cell r="AB367">
            <v>42606</v>
          </cell>
        </row>
        <row r="368">
          <cell r="B368" t="str">
            <v>CTC-BM-17067</v>
          </cell>
          <cell r="C368" t="str">
            <v>A quien corresponda:
Para el cálculo del IMOR, hay alguna regla para que se reporte a dos dígitos. En la CNBV, los Bancos reportan a dos dígitos. Trabajo en la Banca de Desarrollo y tenemos una meta de IMOR, pero hay la discusión de cuantos dígitos se debe de tomar en cuenta a 2 o 4. Los contadores indican a 2 y los actuarios a 4, si tenemos 2.06 se sube a 2.1, como indicar es un incremento de importancia. Me gustaría saber si hay alguna regla que determine cuantos dígitos son los indicados.
Espero pronta respuesta</v>
          </cell>
          <cell r="D368" t="str">
            <v>Teoyolli Mendoza Martinez</v>
          </cell>
          <cell r="E368" t="str">
            <v>teo1576@hotmail.com</v>
          </cell>
          <cell r="F368" t="str">
            <v>Banco de México</v>
          </cell>
          <cell r="M368" t="str">
            <v>México</v>
          </cell>
          <cell r="O368" t="str">
            <v>Entrega por el Sistema de Solicitudes de Acceso a la Información</v>
          </cell>
          <cell r="P368">
            <v>42596</v>
          </cell>
          <cell r="Q368">
            <v>42622</v>
          </cell>
          <cell r="S368" t="str">
            <v>Información pública</v>
          </cell>
          <cell r="T368" t="str">
            <v>Acceso a la información</v>
          </cell>
          <cell r="V368" t="str">
            <v>La respuesta a su solicitud CTC-BM-17067 se encuentra en el archivo adjunto.</v>
          </cell>
          <cell r="W368">
            <v>40</v>
          </cell>
          <cell r="X368" t="str">
            <v>NO</v>
          </cell>
          <cell r="Y368" t="str">
            <v>Ríos Peraza Gladys Adriana</v>
          </cell>
          <cell r="Z368" t="str">
            <v>Concluido</v>
          </cell>
          <cell r="AA368">
            <v>42596</v>
          </cell>
          <cell r="AB368">
            <v>42606</v>
          </cell>
        </row>
        <row r="369">
          <cell r="B369">
            <v>6110000016516</v>
          </cell>
          <cell r="C369" t="str">
            <v xml:space="preserve">¿De que manera el Banco de México  promueve el sano desarrollo del país?
</v>
          </cell>
          <cell r="D369" t="str">
            <v>JESUS GUSTAVO VELAZQUEZ PEÑA</v>
          </cell>
          <cell r="E369" t="str">
            <v>TransparenciaBM@outlook.com</v>
          </cell>
          <cell r="F369" t="str">
            <v>Banco de México</v>
          </cell>
          <cell r="H369" t="str">
            <v>CARLOS CASTELAN</v>
          </cell>
          <cell r="I369" t="str">
            <v>Maestranza</v>
          </cell>
          <cell r="J369" t="str">
            <v>PACHUCA DE SOTO</v>
          </cell>
          <cell r="K369" t="str">
            <v>Hidalgo</v>
          </cell>
          <cell r="L369">
            <v>42060</v>
          </cell>
          <cell r="M369" t="str">
            <v>México</v>
          </cell>
          <cell r="N369" t="str">
            <v xml:space="preserve">Correo electrónico: tavo_sode@hotmail.com </v>
          </cell>
          <cell r="O369" t="str">
            <v>Correo electrónico</v>
          </cell>
          <cell r="P369">
            <v>42597</v>
          </cell>
          <cell r="Q369">
            <v>42626</v>
          </cell>
          <cell r="S369" t="str">
            <v>Información pública</v>
          </cell>
          <cell r="T369" t="str">
            <v>Objetivos de inflación</v>
          </cell>
          <cell r="V369" t="str">
            <v>Se anexa respuesta</v>
          </cell>
          <cell r="W369">
            <v>60</v>
          </cell>
          <cell r="X369" t="str">
            <v>NO</v>
          </cell>
          <cell r="Y369" t="str">
            <v>Muñoz Nando Rubén</v>
          </cell>
          <cell r="Z369" t="str">
            <v>Concluido</v>
          </cell>
          <cell r="AA369">
            <v>42597</v>
          </cell>
          <cell r="AB369">
            <v>42607</v>
          </cell>
        </row>
        <row r="370">
          <cell r="B370">
            <v>6110000016616</v>
          </cell>
          <cell r="C370" t="str">
            <v xml:space="preserve">En caso de cambio de homologación de documentos por cambio de acta de nacimiento ¿cual es el procedimiento a seguir en caso de cambio de nombre y genero en en historial bancaria que la persona así lo solicite?
</v>
          </cell>
          <cell r="D370" t="str">
            <v>PEDRO VARGAS</v>
          </cell>
          <cell r="E370" t="str">
            <v>TransparenciaBM@outlook.com</v>
          </cell>
          <cell r="F370" t="str">
            <v>Banco de México</v>
          </cell>
          <cell r="H370" t="str">
            <v>ZARAGOZA</v>
          </cell>
          <cell r="I370" t="str">
            <v>Buenavista</v>
          </cell>
          <cell r="J370" t="str">
            <v>CUAUHTEMOC</v>
          </cell>
          <cell r="K370" t="str">
            <v>Distrito Federal</v>
          </cell>
          <cell r="L370">
            <v>6350</v>
          </cell>
          <cell r="M370" t="str">
            <v>México</v>
          </cell>
          <cell r="N370" t="str">
            <v xml:space="preserve">Correo electrónico: genesistatu@hotmail.com </v>
          </cell>
          <cell r="O370" t="str">
            <v>Correo electrónico</v>
          </cell>
          <cell r="P370">
            <v>42597</v>
          </cell>
          <cell r="Q370">
            <v>42626</v>
          </cell>
          <cell r="S370" t="str">
            <v>Información pública</v>
          </cell>
          <cell r="T370" t="str">
            <v>Control de legalidad</v>
          </cell>
          <cell r="V370" t="str">
            <v>Se adjunta respuesta a su solicitud 6110000016616.</v>
          </cell>
          <cell r="W370">
            <v>40</v>
          </cell>
          <cell r="X370" t="str">
            <v>NO</v>
          </cell>
          <cell r="Y370" t="str">
            <v>Ríos Peraza Gladys Adriana</v>
          </cell>
          <cell r="Z370" t="str">
            <v>Concluido</v>
          </cell>
          <cell r="AA370">
            <v>42597</v>
          </cell>
          <cell r="AB370">
            <v>42608</v>
          </cell>
        </row>
        <row r="371">
          <cell r="B371">
            <v>6110000016716</v>
          </cell>
          <cell r="C371" t="str">
            <v xml:space="preserve">Solicito conocer cuántos vehículos que pertenecen a su dependencia o prestan servicio a la misma han sido blindados y cuánto dinero han gastado en ello en los años 2012, 2013, 2014, 2015 y 2016.
</v>
          </cell>
          <cell r="D371" t="str">
            <v>MAURIZIO MONTES DE OCA</v>
          </cell>
          <cell r="E371" t="str">
            <v>TransparenciaBM@outlook.com</v>
          </cell>
          <cell r="F371" t="str">
            <v>Banco de México</v>
          </cell>
          <cell r="H371" t="str">
            <v>JACARANDAS</v>
          </cell>
          <cell r="I371" t="str">
            <v>Rincón de La Bolsa</v>
          </cell>
          <cell r="J371" t="str">
            <v>ALVARO OBREGON</v>
          </cell>
          <cell r="K371" t="str">
            <v>Distrito Federal</v>
          </cell>
          <cell r="L371">
            <v>1849</v>
          </cell>
          <cell r="M371" t="str">
            <v>México</v>
          </cell>
          <cell r="N371" t="str">
            <v xml:space="preserve">Correo electrónico: maurizio.mdo@gmail.com </v>
          </cell>
          <cell r="O371" t="str">
            <v>Correo electrónico</v>
          </cell>
          <cell r="P371">
            <v>42597</v>
          </cell>
          <cell r="Q371">
            <v>42626</v>
          </cell>
          <cell r="S371" t="str">
            <v>Información pública</v>
          </cell>
          <cell r="T371" t="str">
            <v>Protección</v>
          </cell>
          <cell r="V371" t="str">
            <v>Se anexa respuesta</v>
          </cell>
          <cell r="W371">
            <v>60</v>
          </cell>
          <cell r="X371" t="str">
            <v>NO</v>
          </cell>
          <cell r="Y371" t="str">
            <v>Muñoz Nando Rubén</v>
          </cell>
          <cell r="Z371" t="str">
            <v>Concluido</v>
          </cell>
          <cell r="AA371">
            <v>42597</v>
          </cell>
          <cell r="AB371">
            <v>42606</v>
          </cell>
        </row>
        <row r="372">
          <cell r="B372">
            <v>6110000016816</v>
          </cell>
          <cell r="C372" t="str">
            <v xml:space="preserve">Solicito saber cuál es la cantidad de consejeros independientes o dependientes que brindan recomendaciones a la dependencia. También requiero que agreguen la información de cuánto salario perciben mensualmente y por cada sesión en la que participan; de tener prestaciones, favor de agregarlo. Requiero se desglose la información por cada consejero y se estipule cuántos asesores, choferes, secretarios u otros empleados están a cargo de cada consejero. Favor de anexar el monto salarial y de prestaciones destinado a los trabajadores a cargo del consejero. Solicito copias de los documentos que avalen las recomendaciones que cada consejero ha emitido a la dependencia.  La información antes requerida, pido que cubra desde el año 2012 a la fecha en que se reciba esta solicitud. 
</v>
          </cell>
          <cell r="D372" t="str">
            <v>EDUARDO BUENDÍA DELGADILLO</v>
          </cell>
          <cell r="E372" t="str">
            <v>TransparenciaBM@outlook.com</v>
          </cell>
          <cell r="F372" t="str">
            <v>Banco de México</v>
          </cell>
          <cell r="H372" t="str">
            <v>JAIME TORRES BODET</v>
          </cell>
          <cell r="I372" t="str">
            <v>Santa Maria La Ribera</v>
          </cell>
          <cell r="J372" t="str">
            <v>CUAUHTEMOC</v>
          </cell>
          <cell r="K372" t="str">
            <v>Distrito Federal</v>
          </cell>
          <cell r="L372">
            <v>6400</v>
          </cell>
          <cell r="M372" t="str">
            <v>México</v>
          </cell>
          <cell r="N372" t="str">
            <v xml:space="preserve">Correo electrónico: ebunef@hotmail.com </v>
          </cell>
          <cell r="O372" t="str">
            <v>Correo electrónico</v>
          </cell>
          <cell r="P372">
            <v>42597</v>
          </cell>
          <cell r="Q372">
            <v>42626</v>
          </cell>
          <cell r="S372" t="str">
            <v>Información pública</v>
          </cell>
          <cell r="T372" t="str">
            <v>Organización</v>
          </cell>
          <cell r="V372" t="str">
            <v>La respuesta a su solicitud 6110000016816 se encuentra en el archivo adjunto.</v>
          </cell>
          <cell r="W372">
            <v>300</v>
          </cell>
          <cell r="X372" t="str">
            <v>NO</v>
          </cell>
          <cell r="Y372" t="str">
            <v>Ríos Peraza Gladys Adriana</v>
          </cell>
          <cell r="Z372" t="str">
            <v>Concluido</v>
          </cell>
          <cell r="AA372">
            <v>42597</v>
          </cell>
          <cell r="AB372">
            <v>42625</v>
          </cell>
        </row>
        <row r="373">
          <cell r="B373" t="str">
            <v>CTC-BM-17068</v>
          </cell>
          <cell r="C373" t="str">
            <v>constancias de transferencia interbancarias por SPEI</v>
          </cell>
          <cell r="D373" t="str">
            <v>Jose Manuel Miron Lagunes</v>
          </cell>
          <cell r="E373" t="str">
            <v>miron_lagunes@hotmail.com</v>
          </cell>
          <cell r="F373" t="str">
            <v>Banco de México</v>
          </cell>
          <cell r="M373" t="str">
            <v>Sector público</v>
          </cell>
          <cell r="O373" t="str">
            <v>Entrega por el Sistema de Solicitudes de Acceso a la Información</v>
          </cell>
          <cell r="P373">
            <v>42597</v>
          </cell>
          <cell r="Q373">
            <v>42625</v>
          </cell>
          <cell r="S373" t="str">
            <v>Información pública</v>
          </cell>
          <cell r="T373" t="str">
            <v>Sistemas electrónicos de pago</v>
          </cell>
          <cell r="V373" t="str">
            <v>Se anexa respuesta</v>
          </cell>
          <cell r="W373">
            <v>60</v>
          </cell>
          <cell r="X373" t="str">
            <v>NO</v>
          </cell>
          <cell r="Y373" t="str">
            <v>Muñoz Nando Rubén</v>
          </cell>
          <cell r="Z373" t="str">
            <v>Concluido</v>
          </cell>
          <cell r="AA373">
            <v>42597</v>
          </cell>
          <cell r="AB373">
            <v>42607</v>
          </cell>
        </row>
        <row r="374">
          <cell r="B374" t="str">
            <v>CTC-BM-17070</v>
          </cell>
          <cell r="C374" t="str">
            <v>En relacion a la respuesta recibida de la solicitud de informacion CTC-BM-16860 con datos al parecer incompletos le reenvio la informacion correcta copiada directamente del tramite y es la siguiente: Operación exitosa
Cuenta de retiro:1417282435Tipo de operación:Transferir - Otros bancos - Cuenta CLABEBanco destino:BANAMEXCuenta destino:002320700808191869Nombre del beneficiario:MARTHA ELOISA GONZALEZ MARTINEZNombre corto:perfilesyoImporte:$5,000.00Motivo de pago:TARJETA Y PRESTAMONúmero de referencia:020516Ejecución de la transferencia:Mismo díaFecha de operación:02/05/2016Hora de operación:10:18:37Folio de Internet:0107943516Clave de rastreo:BNET01001605020002021126
agradeciendo de antemano la atencion a su respuesta quedo de ud. atentamente Martha Eloisa Gonzalez Martinez.</v>
          </cell>
          <cell r="D374" t="str">
            <v>Martha Eloisa Gonzalez Martinez</v>
          </cell>
          <cell r="E374" t="str">
            <v>eloiza48@hotmail.com</v>
          </cell>
          <cell r="F374" t="str">
            <v>Banco de México</v>
          </cell>
          <cell r="O374" t="str">
            <v>Entrega por el Sistema de Solicitudes de Acceso a la Información</v>
          </cell>
          <cell r="P374">
            <v>42597</v>
          </cell>
          <cell r="Q374">
            <v>42625</v>
          </cell>
          <cell r="S374" t="str">
            <v>Información pública</v>
          </cell>
          <cell r="T374" t="str">
            <v>Sistemas electrónicos de pago</v>
          </cell>
          <cell r="V374" t="str">
            <v>Se adjunta respuesta a su solicitud CTC-BM-17070.</v>
          </cell>
          <cell r="W374">
            <v>40</v>
          </cell>
          <cell r="X374" t="str">
            <v>NO</v>
          </cell>
          <cell r="Y374" t="str">
            <v>Ríos Peraza Gladys Adriana</v>
          </cell>
          <cell r="Z374" t="str">
            <v>Concluido</v>
          </cell>
          <cell r="AA374">
            <v>42597</v>
          </cell>
          <cell r="AB374">
            <v>42611</v>
          </cell>
        </row>
        <row r="375">
          <cell r="B375">
            <v>6110000016916</v>
          </cell>
          <cell r="C375" t="str">
            <v xml:space="preserve">¿Por medio de la presente solicito saber la información de cual es el crecimiento anual aproximado de el peso  frente al dolar?
</v>
          </cell>
          <cell r="D375" t="str">
            <v>LEOBARDO DANIEL MEJIA ORTIZ</v>
          </cell>
          <cell r="E375" t="str">
            <v>TransparenciaBM@outlook.com</v>
          </cell>
          <cell r="F375" t="str">
            <v>Banco de México</v>
          </cell>
          <cell r="H375" t="str">
            <v>MOCTEZUMA</v>
          </cell>
          <cell r="I375" t="str">
            <v>Centro Histórico</v>
          </cell>
          <cell r="J375" t="str">
            <v>PACHUCA DE SOTO</v>
          </cell>
          <cell r="K375" t="str">
            <v>Hidalgo</v>
          </cell>
          <cell r="L375">
            <v>42000</v>
          </cell>
          <cell r="M375" t="str">
            <v>México</v>
          </cell>
          <cell r="N375" t="str">
            <v xml:space="preserve">Correo electrónico: danielmejiaorti@gmail.com </v>
          </cell>
          <cell r="O375" t="str">
            <v>Correo electrónico</v>
          </cell>
          <cell r="P375">
            <v>42598</v>
          </cell>
          <cell r="Q375">
            <v>42627</v>
          </cell>
          <cell r="S375" t="str">
            <v>Información pública</v>
          </cell>
          <cell r="T375" t="str">
            <v>Tipos de cambio</v>
          </cell>
          <cell r="V375" t="str">
            <v>Se adjunta respuesta a su solicitud 6110000016916</v>
          </cell>
          <cell r="W375">
            <v>40</v>
          </cell>
          <cell r="X375" t="str">
            <v>NO</v>
          </cell>
          <cell r="Y375" t="str">
            <v>Ríos Peraza Gladys Adriana</v>
          </cell>
          <cell r="Z375" t="str">
            <v>Concluido</v>
          </cell>
          <cell r="AA375">
            <v>42598</v>
          </cell>
          <cell r="AB375">
            <v>42604</v>
          </cell>
        </row>
        <row r="376">
          <cell r="B376">
            <v>6110000017016</v>
          </cell>
          <cell r="C376" t="str">
            <v xml:space="preserve">cuantas bolsas de valor hay en mexico 
</v>
          </cell>
          <cell r="D376" t="str">
            <v>OSMARA RESENDIZ SABIDO</v>
          </cell>
          <cell r="E376" t="str">
            <v>TransparenciaBM@Outlook.com</v>
          </cell>
          <cell r="F376" t="str">
            <v>Banco de México</v>
          </cell>
          <cell r="H376" t="str">
            <v>BOKOBA</v>
          </cell>
          <cell r="I376" t="str">
            <v>Bosques del Pedregal</v>
          </cell>
          <cell r="J376" t="str">
            <v>TLALPAN</v>
          </cell>
          <cell r="K376" t="str">
            <v>Distrito Federal</v>
          </cell>
          <cell r="L376">
            <v>14738</v>
          </cell>
          <cell r="M376" t="str">
            <v>México</v>
          </cell>
          <cell r="N376" t="str">
            <v xml:space="preserve">Correo electrónico: osmarars@hotmail.com </v>
          </cell>
          <cell r="O376" t="str">
            <v>Correo electrónico</v>
          </cell>
          <cell r="P376">
            <v>42598</v>
          </cell>
          <cell r="Q376">
            <v>42627</v>
          </cell>
          <cell r="S376" t="str">
            <v>Información pública</v>
          </cell>
          <cell r="T376" t="str">
            <v>Bolsas de valores y de derivados</v>
          </cell>
          <cell r="V376" t="str">
            <v>La respuesta a su solicitud 6110000017016 se encuentra en el archivo adjunto.</v>
          </cell>
          <cell r="W376">
            <v>40</v>
          </cell>
          <cell r="X376" t="str">
            <v>NO</v>
          </cell>
          <cell r="Y376" t="str">
            <v>Ríos Peraza Gladys Adriana</v>
          </cell>
          <cell r="Z376" t="str">
            <v>Concluido</v>
          </cell>
          <cell r="AA376">
            <v>42598</v>
          </cell>
          <cell r="AB376">
            <v>42606</v>
          </cell>
        </row>
        <row r="377">
          <cell r="B377" t="str">
            <v>CTC-BM-17075</v>
          </cell>
          <cell r="C377" t="str">
            <v>Buenas tardes.
La Facultad de Economía de la UAEMex, solicita los datos siguientes:
TASA DE INTERÉS DE MÉXICO 1940-2016.</v>
          </cell>
          <cell r="D377" t="str">
            <v>Liliana Camacho Manzanares</v>
          </cell>
          <cell r="E377" t="str">
            <v>liliana_e1@hotmail.com</v>
          </cell>
          <cell r="F377" t="str">
            <v>Banco de México</v>
          </cell>
          <cell r="M377" t="str">
            <v>México</v>
          </cell>
          <cell r="O377" t="str">
            <v>Entrega por el Sistema de Solicitudes de Acceso a la Información</v>
          </cell>
          <cell r="P377">
            <v>42598</v>
          </cell>
          <cell r="Q377">
            <v>42626</v>
          </cell>
          <cell r="S377" t="str">
            <v>Información pública</v>
          </cell>
          <cell r="T377" t="str">
            <v>Tasas de interés</v>
          </cell>
          <cell r="V377" t="str">
            <v>Se anexa respuesta</v>
          </cell>
          <cell r="W377">
            <v>60</v>
          </cell>
          <cell r="X377" t="str">
            <v>NO</v>
          </cell>
          <cell r="Y377" t="str">
            <v>Muñoz Nando Rubén</v>
          </cell>
          <cell r="Z377" t="str">
            <v>Concluido</v>
          </cell>
          <cell r="AA377">
            <v>42598</v>
          </cell>
          <cell r="AB377">
            <v>42606</v>
          </cell>
        </row>
        <row r="378">
          <cell r="B378">
            <v>6110000017116</v>
          </cell>
          <cell r="C378" t="str">
            <v xml:space="preserve">Solicito me informe cuánto le paga la institución a la Secretaria de la Defensa Nacional, a la Secretaría de Marina, a la Policía Federal, y a cualquier otra institución federal (especificar cuál), por los conceptos de seguridad y patrullaje a sus instalaciones. Requiero el monto especificado por año y por dependencia que prestó dichos servicios, desglosado a partir de 2004 a la fecha de recepción de esta solicitud, detallando cuánto dinero se ha programado y/o se ha entregado a la fecha, y si este pago es por mes o cada qué periodo de tiempo, especificando cuánto corresponde y de qué partida presupuestal sale ese dinero. Especifique qué tareas desarrollan los elementos de esas dependencias, por lo que se les paga esos servicios. E informar cuántos elementos consideran estas tareas mensual o anualmente. De ser posible anexar las versiones públicas de los documentos que acrediten los pagos o transferencia de recursos que acredite los pagos a dichas dependencias por los servicios de patrullaje y seguridad en el período indicado. 
</v>
          </cell>
          <cell r="D378" t="str">
            <v>IDALIA GOMEZ</v>
          </cell>
          <cell r="E378" t="str">
            <v>TransparenciaBM@outlook.com</v>
          </cell>
          <cell r="F378" t="str">
            <v>Banco de México</v>
          </cell>
          <cell r="H378" t="str">
            <v>CAMPOS ELÍSEOS</v>
          </cell>
          <cell r="I378" t="str">
            <v>Polanco V Sección</v>
          </cell>
          <cell r="J378" t="str">
            <v>MIGUEL HIDALGO</v>
          </cell>
          <cell r="K378" t="str">
            <v>Distrito Federal</v>
          </cell>
          <cell r="L378">
            <v>11560</v>
          </cell>
          <cell r="M378" t="str">
            <v>México</v>
          </cell>
          <cell r="N378" t="str">
            <v xml:space="preserve">Correo electrónico: gosimai@gmail.com </v>
          </cell>
          <cell r="O378" t="str">
            <v>Correo electrónico</v>
          </cell>
          <cell r="P378">
            <v>42598</v>
          </cell>
          <cell r="Q378">
            <v>42627</v>
          </cell>
          <cell r="S378" t="str">
            <v>Información pública</v>
          </cell>
          <cell r="T378" t="str">
            <v>Protección</v>
          </cell>
          <cell r="V378" t="str">
            <v>Se anexa respuesta</v>
          </cell>
          <cell r="W378">
            <v>60</v>
          </cell>
          <cell r="X378" t="str">
            <v>NO</v>
          </cell>
          <cell r="Y378" t="str">
            <v>Muñoz Nando Rubén</v>
          </cell>
          <cell r="Z378" t="str">
            <v>Concluido</v>
          </cell>
          <cell r="AA378">
            <v>42598</v>
          </cell>
          <cell r="AB378">
            <v>42636</v>
          </cell>
        </row>
        <row r="379">
          <cell r="B379" t="str">
            <v>CTC-BM-17076</v>
          </cell>
          <cell r="C379" t="str">
            <v>Buenas tardes, me encuentro haciendo una investigación de créditos para Pymes y me gustaría saber si tienen alguna comparativa de todos los créditos PyME que existen actualmente en donde se pueda comparar los requisitos para poder adquirir ese crédito como, Aval, ingresos, garantía, etc. 
Quedo atento a su respuesta. 
-Erick Martínez</v>
          </cell>
          <cell r="D379" t="str">
            <v>Erick Martínes</v>
          </cell>
          <cell r="E379" t="str">
            <v>erick02wp@hotmail.com</v>
          </cell>
          <cell r="F379" t="str">
            <v>Banco de México</v>
          </cell>
          <cell r="O379" t="str">
            <v>Entrega por el Sistema de Solicitudes de Acceso a la Información</v>
          </cell>
          <cell r="P379">
            <v>42598</v>
          </cell>
          <cell r="Q379">
            <v>42626</v>
          </cell>
          <cell r="S379" t="str">
            <v>Información pública</v>
          </cell>
          <cell r="T379" t="str">
            <v>Información crediticia</v>
          </cell>
          <cell r="V379" t="str">
            <v>Se adjunta respuesta as u solicitud CTC-BM-17076.</v>
          </cell>
          <cell r="W379">
            <v>40</v>
          </cell>
          <cell r="X379" t="str">
            <v>NO</v>
          </cell>
          <cell r="Y379" t="str">
            <v>Ríos Peraza Gladys Adriana</v>
          </cell>
          <cell r="Z379" t="str">
            <v>Concluido</v>
          </cell>
          <cell r="AA379">
            <v>42598</v>
          </cell>
          <cell r="AB379">
            <v>42606</v>
          </cell>
        </row>
        <row r="380">
          <cell r="B380">
            <v>6110000017216</v>
          </cell>
          <cell r="C380" t="str">
            <v xml:space="preserve">¿para que sirven las reservas internacionales?
</v>
          </cell>
          <cell r="D380" t="str">
            <v>MARCO ANTONIO NAVARRETE GUTIERREZ</v>
          </cell>
          <cell r="E380" t="str">
            <v>TransparenciaBM@outlook.com</v>
          </cell>
          <cell r="F380" t="str">
            <v>Banco de México</v>
          </cell>
          <cell r="H380" t="str">
            <v>MARIANO ESCOBEDO</v>
          </cell>
          <cell r="I380" t="str">
            <v>Dina</v>
          </cell>
          <cell r="J380" t="str">
            <v>TEPEAPULCO</v>
          </cell>
          <cell r="K380" t="str">
            <v>Hidalgo</v>
          </cell>
          <cell r="L380">
            <v>43995</v>
          </cell>
          <cell r="M380" t="str">
            <v>México</v>
          </cell>
          <cell r="N380" t="str">
            <v>Correo electrónico: marco_navarrete@hotmail.com</v>
          </cell>
          <cell r="O380" t="str">
            <v>Correo electrónico</v>
          </cell>
          <cell r="P380">
            <v>42599</v>
          </cell>
          <cell r="Q380">
            <v>42628</v>
          </cell>
          <cell r="S380" t="str">
            <v>Información pública</v>
          </cell>
          <cell r="T380" t="str">
            <v>Composición de las reservas</v>
          </cell>
          <cell r="V380" t="str">
            <v>La respuesta a su solicitud 6110000017216 se encuentra en el archivo adjunto.</v>
          </cell>
          <cell r="W380">
            <v>40</v>
          </cell>
          <cell r="X380" t="str">
            <v>NO</v>
          </cell>
          <cell r="Y380" t="str">
            <v>Ríos Peraza Gladys Adriana</v>
          </cell>
          <cell r="Z380" t="str">
            <v>Concluido</v>
          </cell>
          <cell r="AA380">
            <v>42599</v>
          </cell>
          <cell r="AB380">
            <v>42606</v>
          </cell>
        </row>
        <row r="381">
          <cell r="B381">
            <v>6110000017316</v>
          </cell>
          <cell r="C381" t="str">
            <v>¿que son las reservas internacionales?</v>
          </cell>
          <cell r="D381" t="str">
            <v>MARCO ANTONIO NAVARRETE GUTIERREZ</v>
          </cell>
          <cell r="E381" t="str">
            <v>TransparenciaBM@outlook.com</v>
          </cell>
          <cell r="F381" t="str">
            <v>Banco de México</v>
          </cell>
          <cell r="H381" t="str">
            <v>MARIANO ESCOBEDO</v>
          </cell>
          <cell r="I381" t="str">
            <v>Dina</v>
          </cell>
          <cell r="J381" t="str">
            <v>TEPEAPULCO</v>
          </cell>
          <cell r="K381" t="str">
            <v>Hidalgo</v>
          </cell>
          <cell r="L381">
            <v>43995</v>
          </cell>
          <cell r="M381" t="str">
            <v>México</v>
          </cell>
          <cell r="N381" t="str">
            <v>Correo electrónico: marco_navarrete@hotmail.com</v>
          </cell>
          <cell r="O381" t="str">
            <v>Correo electrónico</v>
          </cell>
          <cell r="P381">
            <v>42599</v>
          </cell>
          <cell r="Q381">
            <v>42628</v>
          </cell>
          <cell r="S381" t="str">
            <v>Información pública</v>
          </cell>
          <cell r="T381" t="str">
            <v>Acceso a la información</v>
          </cell>
          <cell r="V381" t="str">
            <v>Se anexa respuesta</v>
          </cell>
          <cell r="W381">
            <v>60</v>
          </cell>
          <cell r="X381" t="str">
            <v>NO</v>
          </cell>
          <cell r="Y381" t="str">
            <v>Muñoz Nando Rubén</v>
          </cell>
          <cell r="Z381" t="str">
            <v>Concluido</v>
          </cell>
          <cell r="AA381">
            <v>42599</v>
          </cell>
          <cell r="AB381">
            <v>42605</v>
          </cell>
        </row>
        <row r="382">
          <cell r="B382" t="str">
            <v>CTC-BM-17082</v>
          </cell>
          <cell r="C382" t="str">
            <v>En referencia a la respuesta que enviaron a mi solicitud CTC-BM-16872 en la que amablemente me indican pueden ayudarme a rastrear unos pagos especificos que marcan error en sistema, envio detalle de informacion que me solicitaron.  gracias de antemano por su ayuda y quedo atenta a su respuesta.
 Fecha en la que se realizó el pago: 24 marzo 2015 
- Clave de rastreo: 1318664734
- Banco emisor del pago: BBVA Bancomer
- Banco receptor del pago: HSBC 
- Cuenta beneficiaria:  021180063613402533
- Monto del pago: $600 
 Fecha en la que se realizó el pago: 24 de abril 2015 
- Clave de rastreo: 1222664632
- Banco emisor del pago:  BBVA Bancomer
- Banco receptor del pago: HSBC 
- Cuenta beneficiaria:  021180063613402533
- Monto del pago: $600 
 Fecha en la que se realizó el pago: 29 de mayo 2015 
- Clave de rastreo: 0002053243
- Banco emisor del pago:  BBVA Bancomer
- Banco receptor del pago: HSBC 
- Cuenta beneficiaria:  021180063613402533
- Monto del pago: $600 
 Fecha en la que se realizó el pago: 26 de Junio  2015 
- Clave de rastreo: 9039928902
- Banco emisor del pago:  BBVA Bancomer
- Banco receptor del pago: HSBC 
- Cuenta beneficiaria:  021180063613402533
- Monto del pago: $600 
 Fecha en la que se realizó el pago: 31 julio 2015 
- Clave de rastreo: 0304896345
- Banco emisor del pago:  BBVA Bancomer
- Banco receptor del pago: HSBC 
- Cuenta beneficiaria:  021180063613402533
- Monto del pago: $600 
 Fecha en la que se realizó el pago: 28 agosto 2015 
- Clave de rastreo: 1433395234
- Banco emisor del pago:  BBVA Bancomer
- Banco receptor del pago: HSBC 
- Cuenta beneficiaria:  021180063613402533
- Monto del pago: $600 
Fecha en la que se realizó el pago: 25 septiembre 2015 
- Clave de rastreo: 1252462899
- Banco emisor del pago:  BBVA Bancomer
- Banco receptor del pago: HSBC 
- Cuenta beneficiaria:  021180063613402533
- Mo</v>
          </cell>
          <cell r="D382" t="str">
            <v>Sylvia Erika Montaño Quintana</v>
          </cell>
          <cell r="E382" t="str">
            <v>sylviaerika@hotmail.com</v>
          </cell>
          <cell r="F382" t="str">
            <v>Banco de México</v>
          </cell>
          <cell r="M382" t="str">
            <v>México</v>
          </cell>
          <cell r="O382" t="str">
            <v>Entrega por el Sistema de Solicitudes de Acceso a la Información</v>
          </cell>
          <cell r="P382">
            <v>42599</v>
          </cell>
          <cell r="Q382">
            <v>42627</v>
          </cell>
          <cell r="S382" t="str">
            <v>Información pública</v>
          </cell>
          <cell r="T382" t="str">
            <v>Sistemas electrónicos de pago</v>
          </cell>
          <cell r="V382" t="str">
            <v>Se anexa respuesta</v>
          </cell>
          <cell r="W382">
            <v>60</v>
          </cell>
          <cell r="X382" t="str">
            <v>NO</v>
          </cell>
          <cell r="Y382" t="str">
            <v>Muñoz Nando Rubén</v>
          </cell>
          <cell r="Z382" t="str">
            <v>Concluido</v>
          </cell>
          <cell r="AA382">
            <v>42599</v>
          </cell>
          <cell r="AB382">
            <v>42606</v>
          </cell>
        </row>
        <row r="383">
          <cell r="B383" t="str">
            <v>CTC-BM-17083</v>
          </cell>
          <cell r="C383" t="str">
            <v>El dia 13 de agosto de 2016, me hospede en un Hotel fuera del pais y al registrarme pague con mi tarjeta de credito por un monto de $244.42 Dolares Americanos, de inmediato recibi una ALERTA del banco por el cargo de $5,291.20 Pesos Mexicanos. esto es que se me cobro $21.64 Pesos Mexcanos por cada Dolar Americano lo cual considero un costo demasiado alto de la moneda ya que no hemos tenido ese tipo de cambio en estas fechas. Que tipo de cambio estaba vigente el dia 13 de agosto de 2016 a las 21:46 horas??
Que procede en este caso ya que el banco dice que el BANXICO es quien hace estas conversiones.
En espera de su respuesta, estoy a sus ordenes.
Por su atencion, Gracias.
Saludos.</v>
          </cell>
          <cell r="D383" t="str">
            <v>Jesus Moncada Cantu</v>
          </cell>
          <cell r="E383" t="str">
            <v>jmcantu52@yahoo.com</v>
          </cell>
          <cell r="F383" t="str">
            <v>Banco de México</v>
          </cell>
          <cell r="O383" t="str">
            <v>Entrega por el Sistema de Solicitudes de Acceso a la Información</v>
          </cell>
          <cell r="P383">
            <v>42599</v>
          </cell>
          <cell r="Q383">
            <v>42627</v>
          </cell>
          <cell r="S383" t="str">
            <v>Información pública</v>
          </cell>
          <cell r="T383" t="str">
            <v>Control de legalidad</v>
          </cell>
          <cell r="V383" t="str">
            <v>La respuesta a su solicitud CTC-BM-17083 se encuentra en el archivo adjunto.</v>
          </cell>
          <cell r="W383">
            <v>40</v>
          </cell>
          <cell r="X383" t="str">
            <v>NO</v>
          </cell>
          <cell r="Y383" t="str">
            <v>Ríos Peraza Gladys Adriana</v>
          </cell>
          <cell r="Z383" t="str">
            <v>Concluido</v>
          </cell>
          <cell r="AA383">
            <v>42599</v>
          </cell>
          <cell r="AB383">
            <v>42613</v>
          </cell>
        </row>
        <row r="384">
          <cell r="B384">
            <v>6110000017416</v>
          </cell>
          <cell r="C384" t="str">
            <v xml:space="preserve">Contratos colectivos vigentes a la fecha. Las condiciones generales de trabajo de la institución vigentes. Las condiciones especiales de pensiones para sus trabajadores. Si cuenta con algún sistema de pensiones especial. El monto de los pasivos laborales, exclusivamente el rubro de pensiones. La cantidad de trabajadores desglosado por salario, edad y antigüedad de servicios en la institución. El monto del pago de pensiones que se erogaron en el 2015. La cantidad de trabajadores pensionados y que se les está pagando alguna pensión. Monto de prestaciones adicionales por concepto de pensiones. </v>
          </cell>
          <cell r="D384" t="str">
            <v>MARÍA DEL CARMEN BARTOLO MOSCOSA</v>
          </cell>
          <cell r="E384" t="str">
            <v>TransparenciaBM@outlook.com</v>
          </cell>
          <cell r="F384" t="str">
            <v>Banco de México</v>
          </cell>
          <cell r="H384" t="str">
            <v>KM 2.0</v>
          </cell>
          <cell r="I384" t="str">
            <v>Huajuapan de Leon</v>
          </cell>
          <cell r="J384" t="str">
            <v>HEROICA CIUDAD DE HUAJUAPAM DE LEON</v>
          </cell>
          <cell r="K384" t="str">
            <v>Oaxaca</v>
          </cell>
          <cell r="L384">
            <v>69000</v>
          </cell>
          <cell r="M384" t="str">
            <v>México</v>
          </cell>
          <cell r="N384" t="str">
            <v xml:space="preserve">Correo electrónico: c_bartolo@hotmail.com
</v>
          </cell>
          <cell r="O384" t="str">
            <v>Correo electrónico</v>
          </cell>
          <cell r="P384">
            <v>42599</v>
          </cell>
          <cell r="Q384">
            <v>42628</v>
          </cell>
          <cell r="S384" t="str">
            <v>Información pública</v>
          </cell>
          <cell r="T384" t="str">
            <v>Relaciones laborales y sindicales</v>
          </cell>
          <cell r="V384" t="str">
            <v>La respuesta a su solicitud 6110000017416 se encuentra en el archivo adjunto.</v>
          </cell>
          <cell r="W384">
            <v>350</v>
          </cell>
          <cell r="X384" t="str">
            <v>NO</v>
          </cell>
          <cell r="Y384" t="str">
            <v>Casillas Trejo Elizabeth</v>
          </cell>
          <cell r="Z384" t="str">
            <v>Concluido</v>
          </cell>
          <cell r="AA384">
            <v>42599</v>
          </cell>
          <cell r="AB384">
            <v>42627</v>
          </cell>
        </row>
        <row r="385">
          <cell r="B385">
            <v>6110000017516</v>
          </cell>
          <cell r="C385" t="str">
            <v xml:space="preserve">¿Cómo realizo un trámite electrónico?
</v>
          </cell>
          <cell r="D385" t="str">
            <v>CONDESA BARRIOS</v>
          </cell>
          <cell r="E385" t="str">
            <v>TransparenciaBM@outlook.com</v>
          </cell>
          <cell r="F385" t="str">
            <v>Banco de México</v>
          </cell>
          <cell r="H385" t="str">
            <v>SIN CALLE</v>
          </cell>
          <cell r="I385" t="str">
            <v>Centro (área 1)</v>
          </cell>
          <cell r="J385" t="str">
            <v>CUAUHTEMOC</v>
          </cell>
          <cell r="K385" t="str">
            <v>Distrito Federal</v>
          </cell>
          <cell r="L385">
            <v>60000</v>
          </cell>
          <cell r="M385" t="str">
            <v>México</v>
          </cell>
          <cell r="N385" t="str">
            <v>Correo electrónico: condesa0203@outlook.com
________________________
Prueba UT (aclaración)</v>
          </cell>
          <cell r="O385" t="str">
            <v>Correo electrónico</v>
          </cell>
          <cell r="P385">
            <v>42599</v>
          </cell>
          <cell r="Q385">
            <v>42628</v>
          </cell>
          <cell r="S385" t="str">
            <v>Información pública</v>
          </cell>
          <cell r="T385" t="str">
            <v>Acceso a la información</v>
          </cell>
          <cell r="V385" t="str">
            <v>Se anexa respuesta</v>
          </cell>
          <cell r="W385">
            <v>60</v>
          </cell>
          <cell r="X385" t="str">
            <v>NO</v>
          </cell>
          <cell r="Y385" t="str">
            <v>Muñoz Nando Rubén</v>
          </cell>
          <cell r="Z385" t="str">
            <v>Concluido</v>
          </cell>
          <cell r="AA385">
            <v>42599</v>
          </cell>
          <cell r="AB385">
            <v>42608</v>
          </cell>
        </row>
        <row r="386">
          <cell r="B386" t="str">
            <v>CTC-BM-17084</v>
          </cell>
          <cell r="C386" t="str">
            <v>A quien corresponda: 
Por parte de BANOBRAS 
Solicito de su valioso apoyo para la orientación de: si existe un formato para requisitar el código LEI así como el área o front con quien debemos contarnos con ustedes y cuales son las unidades locales para tramitar el CODIGO LEI que es promovido por parte de ustedes. 
Sin mas por el momento quedo al pendiente de sus comentarios por parte de Ustedes, agradeciendo su tiempo invertido a la presente. 
Gracias...!!!</v>
          </cell>
          <cell r="D386" t="str">
            <v>Banobras</v>
          </cell>
          <cell r="E386" t="str">
            <v>juliana.duarte@banobras.gob.mx</v>
          </cell>
          <cell r="F386" t="str">
            <v>Banco de México</v>
          </cell>
          <cell r="O386" t="str">
            <v>Entrega por el Sistema de Solicitudes de Acceso a la Información</v>
          </cell>
          <cell r="P386">
            <v>42599</v>
          </cell>
          <cell r="Q386">
            <v>42627</v>
          </cell>
          <cell r="S386" t="str">
            <v>Información pública</v>
          </cell>
          <cell r="T386" t="str">
            <v>Control de legalidad</v>
          </cell>
          <cell r="V386" t="str">
            <v>Se anexa respuesta</v>
          </cell>
          <cell r="W386">
            <v>60</v>
          </cell>
          <cell r="X386" t="str">
            <v>NO</v>
          </cell>
          <cell r="Y386" t="str">
            <v>Muñoz Nando Rubén</v>
          </cell>
          <cell r="Z386" t="str">
            <v>Concluido</v>
          </cell>
          <cell r="AA386">
            <v>42599</v>
          </cell>
          <cell r="AB386">
            <v>42611</v>
          </cell>
        </row>
        <row r="387">
          <cell r="B387">
            <v>6110000017616</v>
          </cell>
          <cell r="C387" t="str">
            <v>Todos los documentos relacionados con regulacione, reglamentos, especificaciones o requisitos a nivel de TI (Tecnologías de la Información).</v>
          </cell>
          <cell r="D387" t="str">
            <v>IQNET /  RICARDO CORREA</v>
          </cell>
          <cell r="E387" t="str">
            <v>TransparenciaBM@outlook.com</v>
          </cell>
          <cell r="F387" t="str">
            <v>Banco de México</v>
          </cell>
          <cell r="H387" t="str">
            <v>BAJA CLIFORNÍA</v>
          </cell>
          <cell r="I387" t="str">
            <v>Condesa</v>
          </cell>
          <cell r="J387" t="str">
            <v>CUAUHTEMOC</v>
          </cell>
          <cell r="K387" t="str">
            <v>Distrito Federal</v>
          </cell>
          <cell r="L387">
            <v>6140</v>
          </cell>
          <cell r="M387" t="str">
            <v>México</v>
          </cell>
          <cell r="N387" t="str">
            <v>Correo electrónico: melisa.ruiz@iqnet.com.mx</v>
          </cell>
          <cell r="O387" t="str">
            <v>Correo electrónico</v>
          </cell>
          <cell r="P387">
            <v>42599</v>
          </cell>
          <cell r="Q387">
            <v>42628</v>
          </cell>
          <cell r="S387" t="str">
            <v>Información pública</v>
          </cell>
          <cell r="T387" t="str">
            <v>Telecomunicaciones</v>
          </cell>
          <cell r="V387" t="str">
            <v>Se adjunta respuesta a su solicitud 6110000017616.</v>
          </cell>
          <cell r="W387">
            <v>240</v>
          </cell>
          <cell r="X387" t="str">
            <v>NO</v>
          </cell>
          <cell r="Y387" t="str">
            <v>Ríos Peraza Gladys Adriana</v>
          </cell>
          <cell r="Z387" t="str">
            <v>Concluido</v>
          </cell>
          <cell r="AA387">
            <v>42599</v>
          </cell>
          <cell r="AB387">
            <v>42627</v>
          </cell>
        </row>
        <row r="388">
          <cell r="B388" t="str">
            <v>CTC-BM-17088</v>
          </cell>
          <cell r="C388" t="str">
            <v>Buenos días,
Podría por favor decirme dónde puedo encontrar una serie histórica de tasa de interés promedio para crédito automotriz? 
Algo similar a la información en la página 9 cuadro 1 de este reporte es lo que estoy buscando 
10/08/2016: http://www.banxico.org.mx/sistema-financiero/publicaciones/indicadores-basicos-de-creditos-automotrices-/indicadores-basicos-credito-a.html
Muchas gracias,
Juan Manuel Herrera Research Assistant
_____________________________________________________ 
Scotiabank Economics
40 King St. West, 63rd floor, Toronto, Ontario, Canada M5H 1H1
T 1.416.862.3174
juanmanuel.herrera@scotiabank.com
scotiabank.com
Scotiabank is a business name used by The Bank of Nova Scotia</v>
          </cell>
          <cell r="D388" t="str">
            <v>Juan Manuel Herrera Betancourt</v>
          </cell>
          <cell r="E388" t="str">
            <v>juanmanuel.herrera@scotiabank.com</v>
          </cell>
          <cell r="F388" t="str">
            <v>Banco de México</v>
          </cell>
          <cell r="O388" t="str">
            <v>Entrega por el Sistema de Solicitudes de Acceso a la Información</v>
          </cell>
          <cell r="P388">
            <v>42600</v>
          </cell>
          <cell r="Q388">
            <v>42628</v>
          </cell>
          <cell r="S388" t="str">
            <v>Información pública</v>
          </cell>
          <cell r="T388" t="str">
            <v>Tasas de interés</v>
          </cell>
          <cell r="V388" t="str">
            <v>La respuesta a su solicitud CTC-BM-17088 se encuentra en el archivo adjunto.</v>
          </cell>
          <cell r="W388">
            <v>40</v>
          </cell>
          <cell r="X388" t="str">
            <v>NO</v>
          </cell>
          <cell r="Y388" t="str">
            <v>Ríos Peraza Gladys Adriana</v>
          </cell>
          <cell r="Z388" t="str">
            <v>Concluido</v>
          </cell>
          <cell r="AA388">
            <v>42600</v>
          </cell>
          <cell r="AB388">
            <v>42613</v>
          </cell>
        </row>
        <row r="389">
          <cell r="B389">
            <v>6110000017716</v>
          </cell>
          <cell r="C389" t="str">
            <v xml:space="preserve">-Indique el número de monedas sacadas de circulación por averías de 2006 a 2016. Desglose por año y denominación. -Indique el número de billetes sacadas de circulación por averías de 2006 a 2016. Desglose por año y denominación. 
</v>
          </cell>
          <cell r="D389" t="str">
            <v>ADRIANA LÓPEZ GUZMÁN</v>
          </cell>
          <cell r="E389" t="str">
            <v>TransparenciaBM@outlook.com</v>
          </cell>
          <cell r="F389" t="str">
            <v>Banco de México</v>
          </cell>
          <cell r="H389" t="str">
            <v>AVENIDA PANAMERICANA</v>
          </cell>
          <cell r="I389" t="str">
            <v>Villa Panamericana</v>
          </cell>
          <cell r="J389" t="str">
            <v>COYOACAN</v>
          </cell>
          <cell r="K389" t="str">
            <v>Distrito Federal</v>
          </cell>
          <cell r="L389">
            <v>4700</v>
          </cell>
          <cell r="M389" t="str">
            <v>México</v>
          </cell>
          <cell r="N389" t="str">
            <v xml:space="preserve">Correo electrónico: reportero.seguridad@hotmail.com 
</v>
          </cell>
          <cell r="O389" t="str">
            <v>Correo electrónico</v>
          </cell>
          <cell r="P389">
            <v>42600</v>
          </cell>
          <cell r="Q389">
            <v>42632</v>
          </cell>
          <cell r="S389" t="str">
            <v>Información pública</v>
          </cell>
          <cell r="T389" t="str">
            <v>Billetes</v>
          </cell>
          <cell r="V389" t="str">
            <v>Se anexa respuesta</v>
          </cell>
          <cell r="W389">
            <v>60</v>
          </cell>
          <cell r="X389" t="str">
            <v>NO</v>
          </cell>
          <cell r="Y389" t="str">
            <v>Muñoz Nando Rubén</v>
          </cell>
          <cell r="Z389" t="str">
            <v>Concluido</v>
          </cell>
          <cell r="AA389">
            <v>42600</v>
          </cell>
          <cell r="AB389">
            <v>42608</v>
          </cell>
        </row>
        <row r="390">
          <cell r="B390">
            <v>6110000017816</v>
          </cell>
          <cell r="C390" t="str">
            <v xml:space="preserve">Con relación a los programas de seguros de bienes patrimoniales que se contratan por licitación, favor de proporcionar la siniestralidad del 2013, 2014, 2015 y 2016. Indicando causa, fecha del siniestro, monto estimado y monto a pagar.
</v>
          </cell>
          <cell r="D390" t="str">
            <v>JULIO CESAR MELO TOLEDO</v>
          </cell>
          <cell r="E390" t="str">
            <v>TransparenciaBM@outlook.com</v>
          </cell>
          <cell r="F390" t="str">
            <v>Banco de México</v>
          </cell>
          <cell r="H390" t="str">
            <v>CORINA</v>
          </cell>
          <cell r="I390" t="str">
            <v>Del Carmen</v>
          </cell>
          <cell r="J390" t="str">
            <v>COYOACAN</v>
          </cell>
          <cell r="K390" t="str">
            <v>Distrito Federal</v>
          </cell>
          <cell r="L390">
            <v>4100</v>
          </cell>
          <cell r="M390" t="str">
            <v>México</v>
          </cell>
          <cell r="N390" t="str">
            <v xml:space="preserve">Correo electrónico: aliq_sita@hotmail.com </v>
          </cell>
          <cell r="O390" t="str">
            <v>Correo electrónico</v>
          </cell>
          <cell r="P390">
            <v>42600</v>
          </cell>
          <cell r="Q390">
            <v>42632</v>
          </cell>
          <cell r="S390" t="str">
            <v>Información pública</v>
          </cell>
          <cell r="T390" t="str">
            <v>Organización</v>
          </cell>
          <cell r="V390" t="str">
            <v>La respuesta a su solicitud 6110000018716 se encuentra en el archivo adjunto.</v>
          </cell>
          <cell r="W390">
            <v>180</v>
          </cell>
          <cell r="X390" t="str">
            <v>NO</v>
          </cell>
          <cell r="Y390" t="str">
            <v>Ríos Peraza Gladys Adriana</v>
          </cell>
          <cell r="Z390" t="str">
            <v>Concluido</v>
          </cell>
          <cell r="AA390">
            <v>42600</v>
          </cell>
          <cell r="AB390">
            <v>42626</v>
          </cell>
        </row>
        <row r="391">
          <cell r="B391" t="str">
            <v>CTC-BM-17090</v>
          </cell>
          <cell r="C391" t="str">
            <v>Hola, buen día
Me interesa saber si existe algún pronóstico, proyecciones, expectativas de las tasas de interés como la de cetes de ustedes, especialistas o de algún sitio de internet serio.</v>
          </cell>
          <cell r="D391" t="str">
            <v>Jessica Fernández</v>
          </cell>
          <cell r="E391" t="str">
            <v>jessicafernandez@itesm.mx</v>
          </cell>
          <cell r="F391" t="str">
            <v>Banco de México</v>
          </cell>
          <cell r="O391" t="str">
            <v>Entrega por el Sistema de Solicitudes de Acceso a la Información</v>
          </cell>
          <cell r="P391">
            <v>42600</v>
          </cell>
          <cell r="Q391">
            <v>42628</v>
          </cell>
          <cell r="S391" t="str">
            <v>Información pública</v>
          </cell>
          <cell r="T391" t="str">
            <v>Actividad económica</v>
          </cell>
          <cell r="V391" t="str">
            <v>Se anexa respuesta</v>
          </cell>
          <cell r="W391">
            <v>60</v>
          </cell>
          <cell r="X391" t="str">
            <v>NO</v>
          </cell>
          <cell r="Y391" t="str">
            <v>Muñoz Nando Rubén</v>
          </cell>
          <cell r="Z391" t="str">
            <v>Concluido</v>
          </cell>
          <cell r="AA391">
            <v>42600</v>
          </cell>
          <cell r="AB391">
            <v>42606</v>
          </cell>
        </row>
        <row r="392">
          <cell r="B392" t="str">
            <v>CTC-BM-17093</v>
          </cell>
          <cell r="C392" t="str">
            <v>Pido por favor su ayuda para proporcionarme el catálogo completo de causales de devolución de cheques. El que está publicado viene del 1 al 24 y en sistema hay una causa con número 51.</v>
          </cell>
          <cell r="D392" t="str">
            <v>Eduardo Velázquez</v>
          </cell>
          <cell r="E392" t="str">
            <v>lalotro@yahoo.com.mx</v>
          </cell>
          <cell r="F392" t="str">
            <v>Banco de México</v>
          </cell>
          <cell r="M392" t="str">
            <v>México</v>
          </cell>
          <cell r="O392" t="str">
            <v>Entrega por el Sistema de Solicitudes de Acceso a la Información</v>
          </cell>
          <cell r="P392">
            <v>42600</v>
          </cell>
          <cell r="Q392">
            <v>42628</v>
          </cell>
          <cell r="S392" t="str">
            <v>Información pública</v>
          </cell>
          <cell r="T392" t="str">
            <v>Control de legalidad</v>
          </cell>
          <cell r="V392" t="str">
            <v>La respuesta a su solicitud CTC-BM-17093 se encuentra en el archivo adjunto.</v>
          </cell>
          <cell r="W392">
            <v>40</v>
          </cell>
          <cell r="X392" t="str">
            <v>NO</v>
          </cell>
          <cell r="Y392" t="str">
            <v>Ríos Peraza Gladys Adriana</v>
          </cell>
          <cell r="Z392" t="str">
            <v>Concluido</v>
          </cell>
          <cell r="AA392">
            <v>42600</v>
          </cell>
          <cell r="AB392">
            <v>42613</v>
          </cell>
        </row>
        <row r="393">
          <cell r="B393">
            <v>6110000017916</v>
          </cell>
          <cell r="C393" t="str">
            <v xml:space="preserve">Salario del Director del banco de México
</v>
          </cell>
          <cell r="D393" t="str">
            <v>VERONICA BARBA HERNANDEZ</v>
          </cell>
          <cell r="E393" t="str">
            <v>TransparenciaBM@outlook.com</v>
          </cell>
          <cell r="F393" t="str">
            <v>Banco de México</v>
          </cell>
          <cell r="H393" t="str">
            <v>JUAN DE OÑATE</v>
          </cell>
          <cell r="I393" t="str">
            <v>Lomas de San Agustín</v>
          </cell>
          <cell r="J393" t="str">
            <v>NAUCALPAN DE JUAREZ</v>
          </cell>
          <cell r="K393" t="str">
            <v>México</v>
          </cell>
          <cell r="L393">
            <v>53490</v>
          </cell>
          <cell r="M393" t="str">
            <v>México</v>
          </cell>
          <cell r="N393" t="str">
            <v xml:space="preserve">Correo electrónico: vr.barbah4@gmail.com </v>
          </cell>
          <cell r="O393" t="str">
            <v>Correo electrónico</v>
          </cell>
          <cell r="P393">
            <v>42600</v>
          </cell>
          <cell r="Q393">
            <v>42632</v>
          </cell>
          <cell r="S393" t="str">
            <v>Información pública</v>
          </cell>
          <cell r="T393" t="str">
            <v>Acceso a la información</v>
          </cell>
          <cell r="V393" t="str">
            <v>La respuesta a su solicitud 6110000017916 se encuentra en el archivo adjunto.</v>
          </cell>
          <cell r="W393">
            <v>40</v>
          </cell>
          <cell r="X393" t="str">
            <v>NO</v>
          </cell>
          <cell r="Y393" t="str">
            <v>Ríos Peraza Gladys Adriana</v>
          </cell>
          <cell r="Z393" t="str">
            <v>Concluido</v>
          </cell>
          <cell r="AA393">
            <v>42600</v>
          </cell>
          <cell r="AB393">
            <v>42607</v>
          </cell>
        </row>
        <row r="394">
          <cell r="B394">
            <v>6110000018016</v>
          </cell>
          <cell r="C394" t="str">
            <v xml:space="preserve">Requiero conocer el número de jubilados, pensionados, Incapacidad permanente, invalidez, viudez, ascendentes. descendientes y si hay otro concepto incluirlo de ex trabajadores del BANCO DE MEXICO; a nivel nacional al 30 de diciembre de 2015 y al 30 de junio de 2016, en tabla electrónica en Excel donde que las filas se indiquen el monto y en la columna la edad de los beneficiados, en una solo hoja electrónica o en tantas hojas como tema sea
</v>
          </cell>
          <cell r="D394" t="str">
            <v>SERGIO GUTIERREZ TAFOLLA</v>
          </cell>
          <cell r="E394" t="str">
            <v>TransparenciaBM@outlook.com</v>
          </cell>
          <cell r="F394" t="str">
            <v>Banco de México</v>
          </cell>
          <cell r="H394" t="str">
            <v>LAGUNA DE MAYRAN</v>
          </cell>
          <cell r="I394" t="str">
            <v>Anahuac I Sección</v>
          </cell>
          <cell r="J394" t="str">
            <v>MIGUEL HIDALGO</v>
          </cell>
          <cell r="K394" t="str">
            <v>Distrito Federal</v>
          </cell>
          <cell r="L394">
            <v>11320</v>
          </cell>
          <cell r="M394" t="str">
            <v>México</v>
          </cell>
          <cell r="N394" t="str">
            <v xml:space="preserve">Correo electrónico: sergio.gutierrezt@hotmail.com </v>
          </cell>
          <cell r="O394" t="str">
            <v>Correo electrónico</v>
          </cell>
          <cell r="P394">
            <v>42600</v>
          </cell>
          <cell r="Q394">
            <v>42632</v>
          </cell>
          <cell r="S394" t="str">
            <v>Información pública</v>
          </cell>
          <cell r="T394" t="str">
            <v>Pensionados</v>
          </cell>
          <cell r="V394" t="str">
            <v>Se adjunta respuesta a su solicitud 6110000018016.</v>
          </cell>
          <cell r="W394">
            <v>120</v>
          </cell>
          <cell r="X394" t="str">
            <v>NO</v>
          </cell>
          <cell r="Y394" t="str">
            <v>Ríos Peraza Gladys Adriana</v>
          </cell>
          <cell r="Z394" t="str">
            <v>Concluido</v>
          </cell>
          <cell r="AA394">
            <v>42600</v>
          </cell>
          <cell r="AB394">
            <v>42615</v>
          </cell>
        </row>
        <row r="395">
          <cell r="B395" t="str">
            <v>CTC-BM-17094</v>
          </cell>
          <cell r="C395" t="str">
            <v>Buen dia,  Favor de aoyarme en obtener la constancia del pago interbancario SPEI hecha el 24 de febrero de 2016 de Scotia Bank a Banorte por un monto de $22,000 pesos.   Numero de referencia de la transaccion: 921247281.  Cuenta Beneficiaria Banorte: 072580005870456489   Cuenta Scotiabank Origen: 14501615459   Gracias</v>
          </cell>
          <cell r="D395" t="str">
            <v>sergio moises hernandez castillo</v>
          </cell>
          <cell r="E395" t="str">
            <v>moises.hernandez@gmail.com</v>
          </cell>
          <cell r="F395" t="str">
            <v>Banco de México</v>
          </cell>
          <cell r="M395" t="str">
            <v>México</v>
          </cell>
          <cell r="O395" t="str">
            <v>Entrega por el Sistema de Solicitudes de Acceso a la Información</v>
          </cell>
          <cell r="P395">
            <v>42600</v>
          </cell>
          <cell r="Q395">
            <v>42628</v>
          </cell>
          <cell r="S395" t="str">
            <v>Información pública</v>
          </cell>
          <cell r="T395" t="str">
            <v>Sistemas electrónicos de pago</v>
          </cell>
          <cell r="V395" t="str">
            <v>Se anexa respuesta</v>
          </cell>
          <cell r="W395">
            <v>60</v>
          </cell>
          <cell r="X395" t="str">
            <v>NO</v>
          </cell>
          <cell r="Y395" t="str">
            <v>Muñoz Nando Rubén</v>
          </cell>
          <cell r="Z395" t="str">
            <v>Concluido</v>
          </cell>
          <cell r="AA395">
            <v>42600</v>
          </cell>
          <cell r="AB395">
            <v>42607</v>
          </cell>
        </row>
        <row r="396">
          <cell r="B396" t="str">
            <v>CTC-BM-17095</v>
          </cell>
          <cell r="C396" t="str">
            <v>Buena Tarde,   Solicito su apoyo para ubicar la confirmacion del traspaso interbancario Spei, hecho de a cuenta banorte origen: 0856133538 hacia la cuenta destino tambien banorte: 0587045648 Hecha el 9 de diciembre 2015 por un monto de $2,000 pesos..   Gracias de antemano</v>
          </cell>
          <cell r="D396" t="str">
            <v>sergio moises hernandez castillo</v>
          </cell>
          <cell r="E396" t="str">
            <v>moises.hernandez@gmail.com</v>
          </cell>
          <cell r="F396" t="str">
            <v>Banco de México</v>
          </cell>
          <cell r="M396" t="str">
            <v>México</v>
          </cell>
          <cell r="O396" t="str">
            <v>Entrega por el Sistema de Solicitudes de Acceso a la Información</v>
          </cell>
          <cell r="P396">
            <v>42600</v>
          </cell>
          <cell r="Q396">
            <v>42628</v>
          </cell>
          <cell r="S396" t="str">
            <v>Información pública</v>
          </cell>
          <cell r="T396" t="str">
            <v>Sistemas electrónicos de pago</v>
          </cell>
          <cell r="V396" t="str">
            <v>La respuesta a su solicitud CTC-BM-17095 se encuentra en el archivo adjunto.</v>
          </cell>
          <cell r="W396">
            <v>40</v>
          </cell>
          <cell r="X396" t="str">
            <v>NO</v>
          </cell>
          <cell r="Y396" t="str">
            <v>Ríos Peraza Gladys Adriana</v>
          </cell>
          <cell r="Z396" t="str">
            <v>Concluido</v>
          </cell>
          <cell r="AA396">
            <v>42600</v>
          </cell>
          <cell r="AB396">
            <v>42611</v>
          </cell>
        </row>
        <row r="397">
          <cell r="B397" t="str">
            <v>CTC-BM-17097</v>
          </cell>
          <cell r="C397" t="str">
            <v>Please update the Spanish and English circulation coin mintage tables to include the final mintages of the 2014-dated coins, updated preliminary mintages of the 2015-dated coins and preliminary mintages of the 2016 coins.  Muchas gracias.</v>
          </cell>
          <cell r="D397" t="str">
            <v>Melvyn M. Kassenoff</v>
          </cell>
          <cell r="E397" t="str">
            <v>mmk79@columbia.edu</v>
          </cell>
          <cell r="F397" t="str">
            <v>Banco de México</v>
          </cell>
          <cell r="O397" t="str">
            <v>Entrega por el Sistema de Solicitudes de Acceso a la Información</v>
          </cell>
          <cell r="P397">
            <v>42601</v>
          </cell>
          <cell r="Q397">
            <v>42632</v>
          </cell>
          <cell r="S397" t="str">
            <v>Información pública</v>
          </cell>
          <cell r="T397" t="str">
            <v>Monedas metálicas</v>
          </cell>
          <cell r="V397" t="str">
            <v>Se anexa respuesta</v>
          </cell>
          <cell r="W397">
            <v>60</v>
          </cell>
          <cell r="X397" t="str">
            <v>NO</v>
          </cell>
          <cell r="Y397" t="str">
            <v>Muñoz Nando Rubén</v>
          </cell>
          <cell r="Z397" t="str">
            <v>Concluido</v>
          </cell>
          <cell r="AA397">
            <v>42601</v>
          </cell>
          <cell r="AB397">
            <v>42612</v>
          </cell>
        </row>
        <row r="398">
          <cell r="B398" t="str">
            <v>CTC-BM-17098</v>
          </cell>
          <cell r="C398" t="str">
            <v>De SEGOB, necesitamos saber que es necesario hacer para ponerle medidas de seguridad a un certificado que se emitirá a nivel nacional. Es necesario concertar una cita?
Muchas gracias</v>
          </cell>
          <cell r="D398" t="str">
            <v>MÓNICA VELASCO AGUILAR</v>
          </cell>
          <cell r="E398" t="str">
            <v>mvelascoa@secretariadoejecutivo.gob.mx</v>
          </cell>
          <cell r="F398" t="str">
            <v>Banco de México</v>
          </cell>
          <cell r="O398" t="str">
            <v>Entrega por el Sistema de Solicitudes de Acceso a la Información</v>
          </cell>
          <cell r="P398">
            <v>42601</v>
          </cell>
          <cell r="Q398">
            <v>42632</v>
          </cell>
          <cell r="S398" t="str">
            <v>Información pública</v>
          </cell>
          <cell r="T398" t="str">
            <v>Acceso a la información</v>
          </cell>
          <cell r="V398" t="str">
            <v>La respuesta a su consulta CTC-BM-17098 la encontrará en el archivo adjunto.</v>
          </cell>
          <cell r="W398">
            <v>60</v>
          </cell>
          <cell r="X398" t="str">
            <v>NO</v>
          </cell>
          <cell r="Y398" t="str">
            <v>Casillas Trejo Elizabeth</v>
          </cell>
          <cell r="Z398" t="str">
            <v>Concluido</v>
          </cell>
          <cell r="AA398">
            <v>42601</v>
          </cell>
          <cell r="AB398">
            <v>42627</v>
          </cell>
        </row>
        <row r="399">
          <cell r="B399">
            <v>6110000018116</v>
          </cell>
          <cell r="C399" t="str">
            <v xml:space="preserve">Solicito al Órgano Interno de Control todas las resoluciones (archivo por falta de elementos y/o turno a responsabilidades) que haya emitido el área de quejas en investigaciones relacionadas con servidores públicos que hayan sido denunciados por practicar mal o de manera incorrecta algún tipo de notificación en procedimientos de carácter administrativo, del 2014 a la fecha.
</v>
          </cell>
          <cell r="D399" t="str">
            <v>CLAUDIA BRAVO</v>
          </cell>
          <cell r="E399" t="str">
            <v>TransparenciaBM@outlook.com</v>
          </cell>
          <cell r="F399" t="str">
            <v>Banco de México</v>
          </cell>
          <cell r="H399" t="str">
            <v>ACACIA</v>
          </cell>
          <cell r="I399" t="str">
            <v>Prizo III</v>
          </cell>
          <cell r="J399" t="str">
            <v>ECATEPEC</v>
          </cell>
          <cell r="K399" t="str">
            <v>México</v>
          </cell>
          <cell r="L399">
            <v>55264</v>
          </cell>
          <cell r="M399" t="str">
            <v>México</v>
          </cell>
          <cell r="N399" t="str">
            <v xml:space="preserve">Expedientes integrados en el Área de Quejas como denuncias o quejas.
--------------------------------------------------
Correo electrónico: transparenciagubernamental@yahoo.com.mx </v>
          </cell>
          <cell r="O399" t="str">
            <v>Correo electrónico</v>
          </cell>
          <cell r="P399">
            <v>42601</v>
          </cell>
          <cell r="Q399">
            <v>42633</v>
          </cell>
          <cell r="S399" t="str">
            <v>Información pública</v>
          </cell>
          <cell r="T399" t="str">
            <v>Control de legalidad</v>
          </cell>
          <cell r="V399" t="str">
            <v>Se anexa respuesta</v>
          </cell>
          <cell r="W399">
            <v>60</v>
          </cell>
          <cell r="X399" t="str">
            <v>NO</v>
          </cell>
          <cell r="Y399" t="str">
            <v>Muñoz Nando Rubén</v>
          </cell>
          <cell r="Z399" t="str">
            <v>Concluido</v>
          </cell>
          <cell r="AA399">
            <v>42601</v>
          </cell>
          <cell r="AB399">
            <v>42625</v>
          </cell>
        </row>
        <row r="400">
          <cell r="B400" t="str">
            <v>CTC-BM-17099</v>
          </cell>
          <cell r="C400" t="str">
            <v>- Hice una transferencia en dolares con los siguientes datos:
Fecha y hora: 03/05/2016 10:14
Ref. de Rastreo: 5000688
Banco EMISOR: BANCO SANTANDER S A 
Banco Receptor: BANCO NACIONAL DE MEXICO S A
Beneficiario: 0100010669 
Importe Dlls: 4,772.61
El dine</v>
          </cell>
          <cell r="D400" t="str">
            <v>Citlalli Calderon Hdz</v>
          </cell>
          <cell r="E400" t="str">
            <v>gerenciarepublicnail@hotmail.com</v>
          </cell>
          <cell r="F400" t="str">
            <v>Banco de México</v>
          </cell>
          <cell r="M400" t="str">
            <v>México</v>
          </cell>
          <cell r="O400" t="str">
            <v>Entrega por el Sistema de Solicitudes de Acceso a la Información</v>
          </cell>
          <cell r="P400">
            <v>42601</v>
          </cell>
          <cell r="Q400">
            <v>42632</v>
          </cell>
          <cell r="S400" t="str">
            <v>Información pública</v>
          </cell>
          <cell r="T400" t="str">
            <v>Sistemas electrónicos de pago</v>
          </cell>
          <cell r="V400" t="str">
            <v>Se anexa respuesta</v>
          </cell>
          <cell r="W400">
            <v>60</v>
          </cell>
          <cell r="X400" t="str">
            <v>NO</v>
          </cell>
          <cell r="Y400" t="str">
            <v>Muñoz Nando Rubén</v>
          </cell>
          <cell r="Z400" t="str">
            <v>Concluido</v>
          </cell>
          <cell r="AA400">
            <v>42601</v>
          </cell>
          <cell r="AB400">
            <v>42615</v>
          </cell>
        </row>
        <row r="401">
          <cell r="B401">
            <v>6110000018216</v>
          </cell>
          <cell r="C401" t="str">
            <v>Ejerciendo mi derecho a la información pública, solicito la siguiente información :   ¿Cuánto ha erogado la dependencia en redes sociales (Facebook, Twitter, Youtube,etc.) desde 2006 a la actualidad? Favor de mostrar monto y año.   Favor de enviar la información SÓLO por vía electrónica.</v>
          </cell>
          <cell r="D401" t="str">
            <v>PEDRO V</v>
          </cell>
          <cell r="E401" t="str">
            <v>TransparenciaBM@outlook.com</v>
          </cell>
          <cell r="F401" t="str">
            <v>Banco de México</v>
          </cell>
          <cell r="H401">
            <v>34</v>
          </cell>
          <cell r="I401" t="str">
            <v>Cafetales</v>
          </cell>
          <cell r="J401" t="str">
            <v>COYOACAN</v>
          </cell>
          <cell r="K401" t="str">
            <v>Distrito Federal</v>
          </cell>
          <cell r="L401">
            <v>4918</v>
          </cell>
          <cell r="M401" t="str">
            <v>México</v>
          </cell>
          <cell r="O401" t="str">
            <v>Correo electrónico</v>
          </cell>
          <cell r="P401">
            <v>42604</v>
          </cell>
          <cell r="Q401">
            <v>42634</v>
          </cell>
          <cell r="S401" t="str">
            <v>Información pública</v>
          </cell>
          <cell r="T401" t="str">
            <v>Servicios noticiosos</v>
          </cell>
          <cell r="V401" t="str">
            <v>La respuesta a su solicitud 6110000018216 la encontrará en el archivo adjunto.</v>
          </cell>
          <cell r="W401">
            <v>560</v>
          </cell>
          <cell r="X401" t="str">
            <v>NO</v>
          </cell>
          <cell r="Y401" t="str">
            <v>Casillas Trejo Elizabeth</v>
          </cell>
          <cell r="Z401" t="str">
            <v>Concluido</v>
          </cell>
          <cell r="AA401">
            <v>42604</v>
          </cell>
          <cell r="AB401">
            <v>42619</v>
          </cell>
        </row>
        <row r="402">
          <cell r="B402">
            <v>6110000018316</v>
          </cell>
          <cell r="C402" t="str">
            <v>¿cuanto le paga Bancomer a Atento S.A. por los servicios que presta?</v>
          </cell>
          <cell r="D402" t="str">
            <v>MIGUEL VILLA NAVA</v>
          </cell>
          <cell r="E402" t="str">
            <v>TransparenciaBM@outlook.com</v>
          </cell>
          <cell r="F402" t="str">
            <v>Banco de México</v>
          </cell>
          <cell r="H402" t="str">
            <v>MIGUEL HIDALGO</v>
          </cell>
          <cell r="I402" t="str">
            <v>Tamoyon 1</v>
          </cell>
          <cell r="J402" t="str">
            <v>HUAUTLA</v>
          </cell>
          <cell r="K402" t="str">
            <v>Hidalgo</v>
          </cell>
          <cell r="L402">
            <v>43050</v>
          </cell>
          <cell r="M402" t="str">
            <v>México</v>
          </cell>
          <cell r="N402" t="str">
            <v>mexico</v>
          </cell>
          <cell r="O402" t="str">
            <v>Correo electrónico</v>
          </cell>
          <cell r="P402">
            <v>42604</v>
          </cell>
          <cell r="Q402">
            <v>42634</v>
          </cell>
          <cell r="S402" t="str">
            <v>Información pública</v>
          </cell>
          <cell r="T402" t="str">
            <v>Acceso a la información</v>
          </cell>
          <cell r="V402" t="str">
            <v>Se envía respuesta a su solicitud 6110000018316</v>
          </cell>
          <cell r="W402">
            <v>40</v>
          </cell>
          <cell r="X402" t="str">
            <v>NO</v>
          </cell>
          <cell r="Y402" t="str">
            <v>Ríos Peraza Gladys Adriana</v>
          </cell>
          <cell r="Z402" t="str">
            <v>Concluido</v>
          </cell>
          <cell r="AA402">
            <v>42604</v>
          </cell>
          <cell r="AB402">
            <v>42607</v>
          </cell>
        </row>
        <row r="403">
          <cell r="B403" t="str">
            <v>CTC-BM-17102</v>
          </cell>
          <cell r="C403" t="str">
            <v>La consulta es sobre Adquirencia, en específico a giros para determinar las Tasas de descuento para Tarjeta de Crédito y Tarjeta de Débito, se identifica un giro denominado Gobierno, como se puede utilizar este giro ? es decir  debe ser un proyecto gubernamental que se opere con Tarjetas de débito y crédito?? o bien se requiere  un programa en especial .</v>
          </cell>
          <cell r="D403" t="str">
            <v>CECILIA LOPEZ ARAIZA CASTROS</v>
          </cell>
          <cell r="E403" t="str">
            <v>cecialon11@gmail.com</v>
          </cell>
          <cell r="F403" t="str">
            <v>Banco de México</v>
          </cell>
          <cell r="M403" t="str">
            <v>México</v>
          </cell>
          <cell r="O403" t="str">
            <v>Entrega por el Sistema de Solicitudes de Acceso a la Información</v>
          </cell>
          <cell r="P403">
            <v>42604</v>
          </cell>
          <cell r="Q403">
            <v>42633</v>
          </cell>
          <cell r="S403" t="str">
            <v>Información pública</v>
          </cell>
          <cell r="T403" t="str">
            <v>Cajeros, tarjetas y operaciones relativas</v>
          </cell>
          <cell r="V403" t="str">
            <v>La respuesta a su consulta CTC-BM-17102 la encontrará en el archivo adjunto.</v>
          </cell>
          <cell r="W403">
            <v>45</v>
          </cell>
          <cell r="X403" t="str">
            <v>NO</v>
          </cell>
          <cell r="Y403" t="str">
            <v>Casillas Trejo Elizabeth</v>
          </cell>
          <cell r="Z403" t="str">
            <v>Concluido</v>
          </cell>
          <cell r="AA403">
            <v>42604</v>
          </cell>
          <cell r="AB403">
            <v>42618</v>
          </cell>
        </row>
        <row r="404">
          <cell r="B404" t="str">
            <v>CTC-BM-17103</v>
          </cell>
          <cell r="C404" t="str">
            <v>Solucion a SPEI devuelto con antiguedad mayor a 45 dias habiles sin que a la fecha se haya depositado a la cuenta del originador.
Los fondos han estado retenidos por mas de 60 dias naturales. La devolucion deberia ser automatica a la cuenta de origen.
Fecha: 14 de Junio de 2016
Banco origen: BBVA Bancomer
Banco destino: Banorte IXE
Numero Referencia: 0140616
Clave de rastreo: MBAN01001606140000045485
Importe: $7,067.00</v>
          </cell>
          <cell r="D404" t="str">
            <v>Adriana Castaneda</v>
          </cell>
          <cell r="E404" t="str">
            <v>adris_cf@hotmail.com</v>
          </cell>
          <cell r="F404" t="str">
            <v>Banco de México</v>
          </cell>
          <cell r="M404" t="str">
            <v>México</v>
          </cell>
          <cell r="O404" t="str">
            <v>Entrega por el Sistema de Solicitudes de Acceso a la Información</v>
          </cell>
          <cell r="P404">
            <v>42604</v>
          </cell>
          <cell r="Q404">
            <v>42633</v>
          </cell>
          <cell r="S404" t="str">
            <v>Información pública</v>
          </cell>
          <cell r="T404" t="str">
            <v>Control de legalidad</v>
          </cell>
          <cell r="V404" t="str">
            <v>Se anexa respuesta</v>
          </cell>
          <cell r="W404">
            <v>60</v>
          </cell>
          <cell r="X404" t="str">
            <v>NO</v>
          </cell>
          <cell r="Y404" t="str">
            <v>Muñoz Nando Rubén</v>
          </cell>
          <cell r="Z404" t="str">
            <v>Concluido</v>
          </cell>
          <cell r="AA404">
            <v>42604</v>
          </cell>
          <cell r="AB404">
            <v>42607</v>
          </cell>
        </row>
        <row r="405">
          <cell r="B405" t="str">
            <v>CTC-BM-17105</v>
          </cell>
          <cell r="C405" t="str">
            <v>Solicito las tasas de interes bancarias respecto a hipotecas para la adquisicion de inmuebles a julio de 2004 de al menos cinco bancos para advertir la variabilidad de las mismas, que banco fue el que tenía una mayor tasa, la intermedia y la menor</v>
          </cell>
          <cell r="D405" t="str">
            <v>Juan Carlos Ortegon de la Fuente</v>
          </cell>
          <cell r="E405" t="str">
            <v>juancarlos_of@hotmail.com</v>
          </cell>
          <cell r="F405" t="str">
            <v>Banco de México</v>
          </cell>
          <cell r="O405" t="str">
            <v>Entrega por el Sistema de Solicitudes de Acceso a la Información</v>
          </cell>
          <cell r="P405">
            <v>42604</v>
          </cell>
          <cell r="Q405">
            <v>42633</v>
          </cell>
          <cell r="S405" t="str">
            <v>Información pública</v>
          </cell>
          <cell r="T405" t="str">
            <v>Tasas de interés</v>
          </cell>
          <cell r="V405" t="str">
            <v>Anexo respuesta</v>
          </cell>
          <cell r="W405">
            <v>60</v>
          </cell>
          <cell r="X405" t="str">
            <v>NO</v>
          </cell>
          <cell r="Y405" t="str">
            <v>Muñoz Nando Rubén</v>
          </cell>
          <cell r="Z405" t="str">
            <v>Concluido</v>
          </cell>
          <cell r="AA405">
            <v>42604</v>
          </cell>
          <cell r="AB405">
            <v>42612</v>
          </cell>
        </row>
        <row r="406">
          <cell r="B406">
            <v>6110000018416</v>
          </cell>
          <cell r="C406" t="str">
            <v xml:space="preserve">nombramiento de algn servidor publico
</v>
          </cell>
          <cell r="D406" t="str">
            <v>RIGOBERTO HERNANDEZ SANCHEZ</v>
          </cell>
          <cell r="E406" t="str">
            <v>TransparenciaBM@outlook.com</v>
          </cell>
          <cell r="F406" t="str">
            <v>Banco de México</v>
          </cell>
          <cell r="H406" t="str">
            <v>CENTRO NORTE</v>
          </cell>
          <cell r="I406" t="str">
            <v>Tabernillas</v>
          </cell>
          <cell r="J406" t="str">
            <v>ALMOLOYA DE JUAREZ</v>
          </cell>
          <cell r="K406" t="str">
            <v>México</v>
          </cell>
          <cell r="L406">
            <v>50910</v>
          </cell>
          <cell r="M406" t="str">
            <v>México</v>
          </cell>
          <cell r="N406" t="str">
            <v>quiero ver algun nombramiento de un servidor publico, solo para ver como se integra uno de ellos, sin los datos personales del servidor
__________________________________
Correo electrónico: ragatxyto@hotmail.com</v>
          </cell>
          <cell r="O406" t="str">
            <v>Correo electrónico</v>
          </cell>
          <cell r="P406">
            <v>42604</v>
          </cell>
          <cell r="Q406">
            <v>42634</v>
          </cell>
          <cell r="S406" t="str">
            <v>Información pública</v>
          </cell>
          <cell r="T406" t="str">
            <v>Acceso a la información</v>
          </cell>
          <cell r="V406" t="str">
            <v>Se anexa respuesta</v>
          </cell>
          <cell r="W406">
            <v>60</v>
          </cell>
          <cell r="X406" t="str">
            <v>NO</v>
          </cell>
          <cell r="Y406" t="str">
            <v>Muñoz Nando Rubén</v>
          </cell>
          <cell r="Z406" t="str">
            <v>Concluido</v>
          </cell>
          <cell r="AA406">
            <v>42604</v>
          </cell>
          <cell r="AB406">
            <v>42619</v>
          </cell>
        </row>
        <row r="407">
          <cell r="B407">
            <v>6110000018516</v>
          </cell>
          <cell r="C407" t="str">
            <v xml:space="preserve">¿ cual es su finalidad del banco de México?
</v>
          </cell>
          <cell r="D407" t="str">
            <v>GISELA ISABEL ISLAS CERVANTES</v>
          </cell>
          <cell r="E407" t="str">
            <v>TransparenciaBM@outlook.com</v>
          </cell>
          <cell r="F407" t="str">
            <v>Banco de México</v>
          </cell>
          <cell r="H407" t="str">
            <v>LUIS VILLAREAL</v>
          </cell>
          <cell r="I407" t="str">
            <v>El Mexe</v>
          </cell>
          <cell r="J407" t="str">
            <v>FRANCISCO I. MADERO</v>
          </cell>
          <cell r="K407" t="str">
            <v>Hidalgo</v>
          </cell>
          <cell r="L407">
            <v>42670</v>
          </cell>
          <cell r="M407" t="str">
            <v>México</v>
          </cell>
          <cell r="N407" t="str">
            <v xml:space="preserve">Correo electrónico: isabel_azul06@hotmail.com </v>
          </cell>
          <cell r="O407" t="str">
            <v>Correo electrónico</v>
          </cell>
          <cell r="P407">
            <v>42605</v>
          </cell>
          <cell r="Q407">
            <v>42635</v>
          </cell>
          <cell r="S407" t="str">
            <v>Información pública</v>
          </cell>
          <cell r="T407" t="str">
            <v>Organización</v>
          </cell>
          <cell r="V407" t="str">
            <v>La respuesta a su solicitud 6110000018516 la encontrará en el archivo adjunto.</v>
          </cell>
          <cell r="W407">
            <v>25</v>
          </cell>
          <cell r="X407" t="str">
            <v>NO</v>
          </cell>
          <cell r="Y407" t="str">
            <v>Casillas Trejo Elizabeth</v>
          </cell>
          <cell r="Z407" t="str">
            <v>Concluido</v>
          </cell>
          <cell r="AA407">
            <v>42605</v>
          </cell>
          <cell r="AB407">
            <v>42608</v>
          </cell>
        </row>
        <row r="408">
          <cell r="B408" t="str">
            <v>CTC-BM-17131</v>
          </cell>
          <cell r="C408" t="str">
            <v>Dear Sir / Madam,
I work for FactSet Research Systems in London and we provide investment professionals with financial information including economic research and statistics.  We currently extract economic indicators from your website including
Balance of Payments, Trade Balance, Goods, Monthly, Bil USD
O/N Target Rate, Percent
but we were wondering if there is a more timely way we can get access to your statistics such as being added to a distribution list and being sent a calendar of releases, or if there is a press embargo available?   
Please let me know if there is anything we can do to speed up the time in which we get the information to our clients?
Thanks and regards</v>
          </cell>
          <cell r="D408" t="str">
            <v>Fidelma Dearie</v>
          </cell>
          <cell r="E408" t="str">
            <v>fdearie@factset.com</v>
          </cell>
          <cell r="F408" t="str">
            <v>Banco de México</v>
          </cell>
          <cell r="O408" t="str">
            <v>Entrega por el Sistema de Solicitudes de Acceso a la Información</v>
          </cell>
          <cell r="P408">
            <v>42606</v>
          </cell>
          <cell r="Q408">
            <v>42635</v>
          </cell>
          <cell r="S408" t="str">
            <v>Información pública</v>
          </cell>
          <cell r="T408" t="str">
            <v>Desarrollos internos de software</v>
          </cell>
          <cell r="V408" t="str">
            <v>La respuesta a su consulta CTC-BM-17131 la encontrará en el archivo adjunto.</v>
          </cell>
          <cell r="W408">
            <v>35</v>
          </cell>
          <cell r="X408" t="str">
            <v>NO</v>
          </cell>
          <cell r="Y408" t="str">
            <v>Casillas Trejo Elizabeth</v>
          </cell>
          <cell r="Z408" t="str">
            <v>Concluido</v>
          </cell>
          <cell r="AA408">
            <v>42606</v>
          </cell>
          <cell r="AB408">
            <v>42612</v>
          </cell>
        </row>
        <row r="409">
          <cell r="B409">
            <v>6110000018616</v>
          </cell>
          <cell r="C409" t="str">
            <v xml:space="preserve">Quisiera saber de donde obtienen ingresos la loteria nacional dado que sus premios son de grandes cantidades de dinero?  y si hay instituciones cuales son y sus aportsciones
</v>
          </cell>
          <cell r="D409" t="str">
            <v>FERNANDO ULISES FUENTES ZAVALA</v>
          </cell>
          <cell r="E409" t="str">
            <v>TransparenciaBM@outlook.com</v>
          </cell>
          <cell r="F409" t="str">
            <v>Banco de México</v>
          </cell>
          <cell r="H409" t="str">
            <v>CERRADA NICOLAS BRAVO</v>
          </cell>
          <cell r="I409" t="str">
            <v>Barrio San Juan</v>
          </cell>
          <cell r="J409" t="str">
            <v>XOCHIMILCO</v>
          </cell>
          <cell r="K409" t="str">
            <v>Distrito Federal</v>
          </cell>
          <cell r="L409">
            <v>16000</v>
          </cell>
          <cell r="M409" t="str">
            <v>México</v>
          </cell>
          <cell r="N409" t="str">
            <v xml:space="preserve">Correo electrónico: fernandofuenteszavala@gmail.com </v>
          </cell>
          <cell r="O409" t="str">
            <v>Correo electrónico</v>
          </cell>
          <cell r="P409">
            <v>42606</v>
          </cell>
          <cell r="Q409">
            <v>42636</v>
          </cell>
          <cell r="S409" t="str">
            <v>Información no competencia del BM</v>
          </cell>
          <cell r="T409" t="str">
            <v>Acceso a la información</v>
          </cell>
          <cell r="V409" t="str">
            <v>Se anexa respuesta</v>
          </cell>
          <cell r="W409">
            <v>50</v>
          </cell>
          <cell r="X409" t="str">
            <v>NO</v>
          </cell>
          <cell r="Y409" t="str">
            <v>Muñoz Nando Rubén</v>
          </cell>
          <cell r="Z409" t="str">
            <v>Concluido</v>
          </cell>
          <cell r="AA409">
            <v>42606</v>
          </cell>
          <cell r="AB409">
            <v>42611</v>
          </cell>
        </row>
        <row r="410">
          <cell r="B410" t="str">
            <v>CTC-BM-17157</v>
          </cell>
          <cell r="C410" t="str">
            <v>Buenas tardes!
Estoy realizando un estudio de la relación tipo de cambio y la inflación y se que hicieron un reporte de Traspaso del tipo de cambio en América Latina en un informe trimestral junto con el FMI, pero no lo encuentro y quisiera que por favor me dijeran donde lo puedo encontrar o bien, si me lo pueden enviar.
Muchas gracias!</v>
          </cell>
          <cell r="D410" t="str">
            <v>Gloria Muñoz</v>
          </cell>
          <cell r="E410" t="str">
            <v>g2_m2@hotmail.com</v>
          </cell>
          <cell r="F410" t="str">
            <v>Banco de México</v>
          </cell>
          <cell r="M410" t="str">
            <v>México</v>
          </cell>
          <cell r="O410" t="str">
            <v>Entrega por el Sistema de Solicitudes de Acceso a la Información</v>
          </cell>
          <cell r="P410">
            <v>42606</v>
          </cell>
          <cell r="Q410">
            <v>42635</v>
          </cell>
          <cell r="S410" t="str">
            <v>Información pública</v>
          </cell>
          <cell r="T410" t="str">
            <v>Actividad económica</v>
          </cell>
          <cell r="V410" t="str">
            <v>Anexo respuesta</v>
          </cell>
          <cell r="W410">
            <v>60</v>
          </cell>
          <cell r="X410" t="str">
            <v>NO</v>
          </cell>
          <cell r="Y410" t="str">
            <v>Muñoz Nando Rubén</v>
          </cell>
          <cell r="Z410" t="str">
            <v>Concluido</v>
          </cell>
          <cell r="AA410">
            <v>42606</v>
          </cell>
          <cell r="AB410">
            <v>42612</v>
          </cell>
        </row>
        <row r="411">
          <cell r="B411" t="str">
            <v>CTC-BM-17159</v>
          </cell>
          <cell r="C411" t="str">
            <v>I have been contacted by contacto@banmex.mx with a supposed settlement from Procuraduria.  Is this a legit website for Bando de Mexico.</v>
          </cell>
          <cell r="D411" t="str">
            <v>Gary Tonnies</v>
          </cell>
          <cell r="E411" t="str">
            <v>Garytonnies@gmail.com</v>
          </cell>
          <cell r="F411" t="str">
            <v>Banco de México</v>
          </cell>
          <cell r="O411" t="str">
            <v>Entrega por el Sistema de Solicitudes de Acceso a la Información</v>
          </cell>
          <cell r="P411">
            <v>42606</v>
          </cell>
          <cell r="Q411">
            <v>42635</v>
          </cell>
          <cell r="S411" t="str">
            <v>Información pública</v>
          </cell>
          <cell r="T411" t="str">
            <v>Control de legalidad</v>
          </cell>
          <cell r="V411" t="str">
            <v>Se anexa respuesta</v>
          </cell>
          <cell r="W411">
            <v>60</v>
          </cell>
          <cell r="X411" t="str">
            <v>NO</v>
          </cell>
          <cell r="Y411" t="str">
            <v>Muñoz Nando Rubén</v>
          </cell>
          <cell r="Z411" t="str">
            <v>Concluido</v>
          </cell>
          <cell r="AA411">
            <v>42606</v>
          </cell>
          <cell r="AB411">
            <v>42612</v>
          </cell>
        </row>
        <row r="412">
          <cell r="B412">
            <v>6110000018716</v>
          </cell>
          <cell r="C412" t="str">
            <v>¿Que es y para qué sirve el Banco de México?</v>
          </cell>
          <cell r="D412" t="str">
            <v>SERGIO IVAN MONTES ANAYA</v>
          </cell>
          <cell r="E412" t="str">
            <v>TransparenciaBM@outlook.com.mx</v>
          </cell>
          <cell r="F412" t="str">
            <v>Banco de México</v>
          </cell>
          <cell r="H412" t="str">
            <v>no definido</v>
          </cell>
          <cell r="I412" t="str">
            <v>no definido</v>
          </cell>
          <cell r="J412" t="str">
            <v>no definido</v>
          </cell>
          <cell r="K412" t="str">
            <v>no definido</v>
          </cell>
          <cell r="L412" t="str">
            <v>null</v>
          </cell>
          <cell r="M412" t="str">
            <v>México</v>
          </cell>
          <cell r="N412" t="str">
            <v xml:space="preserve">Correo electrónico: checo10_ivan@hotmail.com </v>
          </cell>
          <cell r="O412" t="str">
            <v>Correo electrónico</v>
          </cell>
          <cell r="P412">
            <v>42607</v>
          </cell>
          <cell r="Q412">
            <v>42639</v>
          </cell>
          <cell r="S412" t="str">
            <v>Información pública</v>
          </cell>
          <cell r="T412" t="str">
            <v>Acceso a la información</v>
          </cell>
          <cell r="V412" t="str">
            <v>Se anexa respuesta</v>
          </cell>
          <cell r="W412">
            <v>60</v>
          </cell>
          <cell r="X412" t="str">
            <v>NO</v>
          </cell>
          <cell r="Y412" t="str">
            <v>Muñoz Nando Rubén</v>
          </cell>
          <cell r="Z412" t="str">
            <v>Concluido</v>
          </cell>
          <cell r="AA412">
            <v>42607</v>
          </cell>
          <cell r="AB412">
            <v>42608</v>
          </cell>
        </row>
        <row r="413">
          <cell r="B413">
            <v>6110000018816</v>
          </cell>
          <cell r="C413" t="str">
            <v>SOLICITO CONOCER EL NÚMERO DE CONTRATOS O INSTRUMENTOS DE NATURALEZA ANALOGA (DE SER POSIBLE, DETALLANDO FECHA DE INICIO, TIPO DE INSTRUMENTO, Y VIGENCIA DE CADA UNO SEGÚN CORRESPONDA) QUE SE HAYAN CELEBRADO POR INSTITUCIONES FINANCIERAS CON LA ENTIDAD PÚBLICA DENOMINADA INDISTINTAMENTE AYUNTAMIENTO DE CENTRO, MUNICIPIO DE CENTRO, Y/O CONSEJO MUNICIPAL DE CENTRO, PERTENECIENTES AL ESTADO DE TABASCO, DURANTE EL EJERCICIO FISCAL 2016. LO ANTERIOR, CONFORME LO DISPUESTO EN EL ARTÍCULO 2, FRACCIÓN XXIII Y XXIV DE LA LEY DE DISCIPLINA FINANCIERA DE LAS ENTIDADES FEDERATIVAS Y LOS MUNICIPIOS; 1 PRIMER Y SEGUNDO PÁRRAFO, 117, 118 Y DEMÁS APLICABLES  DE LA LEY GENERAL DE TRANSPARENCIA Y ACCESO A LA INFORMACIÓN PÚBLICA.</v>
          </cell>
          <cell r="D413" t="str">
            <v>HAN SOLO</v>
          </cell>
          <cell r="E413" t="str">
            <v>TransparenciaBM@outlook.com</v>
          </cell>
          <cell r="F413" t="str">
            <v>Banco de México</v>
          </cell>
          <cell r="H413" t="str">
            <v>-</v>
          </cell>
          <cell r="I413" t="str">
            <v>-</v>
          </cell>
          <cell r="J413" t="str">
            <v>-</v>
          </cell>
          <cell r="K413" t="str">
            <v>-</v>
          </cell>
          <cell r="L413" t="str">
            <v>-</v>
          </cell>
          <cell r="M413" t="str">
            <v>México</v>
          </cell>
          <cell r="N413" t="str">
            <v>Correo electrónico: hansolo2050@gmail.com</v>
          </cell>
          <cell r="O413" t="str">
            <v>Correo electrónico</v>
          </cell>
          <cell r="P413">
            <v>42607</v>
          </cell>
          <cell r="Q413">
            <v>42639</v>
          </cell>
          <cell r="S413" t="str">
            <v>Información pública</v>
          </cell>
          <cell r="T413" t="str">
            <v>Adquisiciones</v>
          </cell>
          <cell r="V413" t="str">
            <v>La respuesta a su solicitud 6110000018816 se encuentra en el archivo adjunto.</v>
          </cell>
          <cell r="W413">
            <v>25</v>
          </cell>
          <cell r="X413" t="str">
            <v>NO</v>
          </cell>
          <cell r="Y413" t="str">
            <v>Casillas Trejo Elizabeth</v>
          </cell>
          <cell r="Z413" t="str">
            <v>Concluido</v>
          </cell>
          <cell r="AA413">
            <v>42607</v>
          </cell>
          <cell r="AB413">
            <v>42614</v>
          </cell>
        </row>
        <row r="414">
          <cell r="B414">
            <v>6110000018916</v>
          </cell>
          <cell r="C414" t="str">
            <v>SOLICITO CONOCER EL NÚMERO DE CONTRATOS O INSTRUMENTOS DE NATURALEZA ANALOGA (DE SER POSIBLE, DETALLANDO FECHA DE INICIO, TIPO DE INSTRUMENTO, Y VIGENCIA DE CADA UNO SEGÚN CORRESPONDA) QUE SE HAYAN CELEBRADO POR INSTITUCIONES FINANCIERAS CON LA ENTIDAD PÚBLICA DENOMINADA INDISTINTAMENTE AYUNTAMIENTO DE CENTRO, MUNICIPIO DE CENTRO, Y/O CONSEJO MUNICIPAL DE CENTRO, PERTENECIENTES AL ESTADO DE TABASCO, DURANTE EL EJERCICIO FISCAL 2015. LO ANTERIOR, CONFORME LO DISPUESTO EN EL ARTÍCULO 2, FRACCIÓN XXIII Y XXIV DE LA LEY DE DISCIPLINA FINANCIERA DE LAS ENTIDADES FEDERATIVAS Y LOS MUNICIPIOS; 1 PRIMER Y SEGUNDO PÁRRAFO, 117, 118 Y DEMÁS APLICABLES  DE LA LEY GENERAL DE TRANSPARENCIA Y ACCESO A LA INFORMACIÓN PÚBLICA.</v>
          </cell>
          <cell r="D414" t="str">
            <v>HAN SOLO</v>
          </cell>
          <cell r="E414" t="str">
            <v>TransparenciaBM@outlook.com</v>
          </cell>
          <cell r="F414" t="str">
            <v>Banco de México</v>
          </cell>
          <cell r="H414" t="str">
            <v>-</v>
          </cell>
          <cell r="I414" t="str">
            <v>-</v>
          </cell>
          <cell r="J414" t="str">
            <v>-</v>
          </cell>
          <cell r="K414" t="str">
            <v>-</v>
          </cell>
          <cell r="L414" t="str">
            <v>-</v>
          </cell>
          <cell r="M414" t="str">
            <v>México</v>
          </cell>
          <cell r="N414" t="str">
            <v>Correo electrónico: hansolo2050@gmail.com</v>
          </cell>
          <cell r="O414" t="str">
            <v>Correo electrónico</v>
          </cell>
          <cell r="P414">
            <v>42607</v>
          </cell>
          <cell r="Q414">
            <v>42639</v>
          </cell>
          <cell r="S414" t="str">
            <v>Información pública</v>
          </cell>
          <cell r="T414" t="str">
            <v>Adquisiciones</v>
          </cell>
          <cell r="V414" t="str">
            <v>La respuesta a su solicitud 6110000018916 se encuentra en el archivo adjunto.</v>
          </cell>
          <cell r="W414">
            <v>20</v>
          </cell>
          <cell r="X414" t="str">
            <v>NO</v>
          </cell>
          <cell r="Y414" t="str">
            <v>Casillas Trejo Elizabeth</v>
          </cell>
          <cell r="Z414" t="str">
            <v>Concluido</v>
          </cell>
          <cell r="AA414">
            <v>42607</v>
          </cell>
          <cell r="AB414">
            <v>42614</v>
          </cell>
        </row>
        <row r="415">
          <cell r="B415">
            <v>6110000019016</v>
          </cell>
          <cell r="C415" t="str">
            <v>Copia electrónica del recibo de nómina de la primera quincena de agosto de 2016, del Gobernador del Banco de México y del Presidente de la Comisión Nacional de los Derechos Humanos respectivamente.</v>
          </cell>
          <cell r="D415" t="str">
            <v>LUIS SÁNCHEZ</v>
          </cell>
          <cell r="E415" t="str">
            <v>TransparenciaBM@outlook.com</v>
          </cell>
          <cell r="F415" t="str">
            <v>Banco de México</v>
          </cell>
          <cell r="H415" t="str">
            <v>BENJAMIN HILL</v>
          </cell>
          <cell r="I415" t="str">
            <v>Condesa</v>
          </cell>
          <cell r="J415" t="str">
            <v>CUAUHTEMOC</v>
          </cell>
          <cell r="K415" t="str">
            <v>Distrito Federal</v>
          </cell>
          <cell r="L415">
            <v>6140</v>
          </cell>
          <cell r="M415" t="str">
            <v>México</v>
          </cell>
          <cell r="N415" t="str">
            <v>Correo electrónico: luisasanalmera@yahoo.com.mx</v>
          </cell>
          <cell r="O415" t="str">
            <v>Correo electrónico</v>
          </cell>
          <cell r="P415">
            <v>42607</v>
          </cell>
          <cell r="Q415">
            <v>42639</v>
          </cell>
          <cell r="S415" t="str">
            <v>Información pública</v>
          </cell>
          <cell r="T415" t="str">
            <v>Sueldos y salarios</v>
          </cell>
          <cell r="V415" t="str">
            <v>La respuesta a su solicitud 6110000019016 se encuentra en el archivo adjunto.</v>
          </cell>
          <cell r="W415">
            <v>300</v>
          </cell>
          <cell r="X415" t="str">
            <v>NO</v>
          </cell>
          <cell r="Y415" t="str">
            <v>Ríos Peraza Gladys Adriana</v>
          </cell>
          <cell r="Z415" t="str">
            <v>Concluido</v>
          </cell>
          <cell r="AA415">
            <v>42607</v>
          </cell>
          <cell r="AB415">
            <v>42636</v>
          </cell>
        </row>
        <row r="416">
          <cell r="B416" t="str">
            <v>CTC-BM-17161</v>
          </cell>
          <cell r="C416" t="str">
            <v>Buen dia! Tengo en mi poder unos documentos que constituye acciones por 1,000,000, Queria saber si al dia de hoy tienen algun valor. gracias</v>
          </cell>
          <cell r="D416" t="str">
            <v>MAURICIO ROSALES</v>
          </cell>
          <cell r="E416" t="str">
            <v>maujim02@hotmail.com</v>
          </cell>
          <cell r="F416" t="str">
            <v>Banco de México</v>
          </cell>
          <cell r="O416" t="str">
            <v>Entrega por el Sistema de Solicitudes de Acceso a la Información</v>
          </cell>
          <cell r="P416">
            <v>42607</v>
          </cell>
          <cell r="Q416">
            <v>42636</v>
          </cell>
          <cell r="S416" t="str">
            <v>Información pública</v>
          </cell>
          <cell r="T416" t="str">
            <v>Acceso a la información</v>
          </cell>
          <cell r="V416" t="str">
            <v>Se anexa respuesta</v>
          </cell>
          <cell r="W416">
            <v>60</v>
          </cell>
          <cell r="X416" t="str">
            <v>NO</v>
          </cell>
          <cell r="Y416" t="str">
            <v>Muñoz Nando Rubén</v>
          </cell>
          <cell r="Z416" t="str">
            <v>Concluido</v>
          </cell>
          <cell r="AA416">
            <v>42607</v>
          </cell>
          <cell r="AB416">
            <v>42607</v>
          </cell>
        </row>
        <row r="417">
          <cell r="B417">
            <v>6110000019116</v>
          </cell>
          <cell r="C417" t="str">
            <v>Prestaciones. Solicito la enumeración, descripción y funcionamiento de todas las prestaciones a que tengan derecho los trabajadores de base y confianza de la institución.</v>
          </cell>
          <cell r="D417" t="str">
            <v>GILBERTO SANTOS ROSAS</v>
          </cell>
          <cell r="E417" t="str">
            <v>TransparenciaBM@outlook.com</v>
          </cell>
          <cell r="F417" t="str">
            <v>Banco de México</v>
          </cell>
          <cell r="H417">
            <v>17</v>
          </cell>
          <cell r="I417" t="str">
            <v>Maravillas</v>
          </cell>
          <cell r="J417" t="str">
            <v>NEZAHUALCOYOTL</v>
          </cell>
          <cell r="K417" t="str">
            <v>México</v>
          </cell>
          <cell r="L417">
            <v>57410</v>
          </cell>
          <cell r="M417" t="str">
            <v>México</v>
          </cell>
          <cell r="N417" t="str">
            <v xml:space="preserve">Correo electrónico: gilsar77@outlook.com </v>
          </cell>
          <cell r="O417" t="str">
            <v>Correo electrónico</v>
          </cell>
          <cell r="P417">
            <v>42607</v>
          </cell>
          <cell r="Q417">
            <v>42639</v>
          </cell>
          <cell r="S417" t="str">
            <v>Información pública</v>
          </cell>
          <cell r="T417" t="str">
            <v>Prestaciones</v>
          </cell>
          <cell r="V417" t="str">
            <v>Se anexa respuesta</v>
          </cell>
          <cell r="W417">
            <v>60</v>
          </cell>
          <cell r="X417" t="str">
            <v>NO</v>
          </cell>
          <cell r="Y417" t="str">
            <v>Muñoz Nando Rubén</v>
          </cell>
          <cell r="Z417" t="str">
            <v>Concluido</v>
          </cell>
          <cell r="AA417">
            <v>42607</v>
          </cell>
          <cell r="AB417">
            <v>42619</v>
          </cell>
        </row>
        <row r="418">
          <cell r="B418" t="str">
            <v>CTC-BM-17164</v>
          </cell>
          <cell r="C418" t="str">
            <v>busco el comprobante de pago con lo siguientes datos.
fecha: 27 de febrero de 2012.
Transferencia inter bancaria SPEI P/SUI 190587 11:00:24
Origen/ Referencia : 7001XX06   221674002
Monto: 200, 000 
Cuenta que emite el pago: 
Banco: Scotiabank
Cuenta 03609730540
Clave : 044650036097305402
nombre: Jesús Moreno Vázquez.
Cuenta que recibe el pago 
PERSONA MORAL: GOTIMARK S.A. de C.V.
Cuenta : 021180040517746363
Banco: HSBC</v>
          </cell>
          <cell r="D418" t="str">
            <v>brenda</v>
          </cell>
          <cell r="E418" t="str">
            <v>brendamlc@yahoo.com</v>
          </cell>
          <cell r="F418" t="str">
            <v>Banco de México</v>
          </cell>
          <cell r="O418" t="str">
            <v>Entrega por el Sistema de Solicitudes de Acceso a la Información</v>
          </cell>
          <cell r="P418">
            <v>42607</v>
          </cell>
          <cell r="Q418">
            <v>42636</v>
          </cell>
          <cell r="S418" t="str">
            <v>Información pública</v>
          </cell>
          <cell r="T418" t="str">
            <v>SPEI</v>
          </cell>
          <cell r="V418" t="str">
            <v>La respuesta a su consulta CTC-BM-17164 la encontrará en el archivo adjunto.</v>
          </cell>
          <cell r="W418">
            <v>40</v>
          </cell>
          <cell r="X418" t="str">
            <v>NO</v>
          </cell>
          <cell r="Y418" t="str">
            <v>Casillas Trejo Elizabeth</v>
          </cell>
          <cell r="Z418" t="str">
            <v>Concluido</v>
          </cell>
          <cell r="AA418">
            <v>42607</v>
          </cell>
          <cell r="AB418">
            <v>42615</v>
          </cell>
        </row>
        <row r="419">
          <cell r="B419" t="str">
            <v>CTC-BM-17165</v>
          </cell>
          <cell r="C419" t="str">
            <v>el dia 05/28/2016 me realizaron una transferencia de Banamex a Bancomer a las 11:40:22 AM la cual no se me a reflejado:
banco receptor
BBVA BANCOMER - MXN 012821001849623898 Nombre: GLS SOLUCIONES INTEGRALES
datos de transferencia 
Importe MXN $ 25,049.30
Número de referencia 9633
Concepto del pago imp orden tek
Clave de rastreo 085900529964323866
Tipo de cuenta CLABE
Tipo de beneficiario Persona Moral
Fecha de aplicación Mismo Día
Fecha valor 25/08/2016</v>
          </cell>
          <cell r="D419" t="str">
            <v>RAUL GONZALEZ</v>
          </cell>
          <cell r="E419" t="str">
            <v>FACTURACION@GLOGISTICS.COM.MX</v>
          </cell>
          <cell r="F419" t="str">
            <v>Banco de México</v>
          </cell>
          <cell r="O419" t="str">
            <v>Entrega por el Sistema de Solicitudes de Acceso a la Información</v>
          </cell>
          <cell r="P419">
            <v>42607</v>
          </cell>
          <cell r="Q419">
            <v>42636</v>
          </cell>
          <cell r="S419" t="str">
            <v>Información pública</v>
          </cell>
          <cell r="T419" t="str">
            <v>Sistemas electrónicos de pago</v>
          </cell>
          <cell r="V419" t="str">
            <v>Se anexa respuesta</v>
          </cell>
          <cell r="W419">
            <v>60</v>
          </cell>
          <cell r="X419" t="str">
            <v>NO</v>
          </cell>
          <cell r="Y419" t="str">
            <v>Muñoz Nando Rubén</v>
          </cell>
          <cell r="Z419" t="str">
            <v>Concluido</v>
          </cell>
          <cell r="AA419">
            <v>42607</v>
          </cell>
          <cell r="AB419">
            <v>42615</v>
          </cell>
        </row>
        <row r="420">
          <cell r="B420">
            <v>6110000019216</v>
          </cell>
          <cell r="C420" t="str">
            <v xml:space="preserve">¿En dónde puedo consultar
</v>
          </cell>
          <cell r="D420" t="str">
            <v>CONDESA BARRIOS</v>
          </cell>
          <cell r="E420" t="str">
            <v>TransparenciaBM@outlook.com</v>
          </cell>
          <cell r="F420" t="str">
            <v>Banco de México</v>
          </cell>
          <cell r="H420" t="str">
            <v>SIN CALLE</v>
          </cell>
          <cell r="I420" t="str">
            <v>Centro (área 1)</v>
          </cell>
          <cell r="J420" t="str">
            <v>CUAUHTEMOC</v>
          </cell>
          <cell r="K420" t="str">
            <v>Distrito Federal</v>
          </cell>
          <cell r="L420">
            <v>6000</v>
          </cell>
          <cell r="M420" t="str">
            <v>México</v>
          </cell>
          <cell r="N420" t="str">
            <v>Prueba UT</v>
          </cell>
          <cell r="O420" t="str">
            <v>Correo electrónico</v>
          </cell>
          <cell r="P420">
            <v>42607</v>
          </cell>
          <cell r="Q420">
            <v>42639</v>
          </cell>
          <cell r="S420" t="str">
            <v>Información pública</v>
          </cell>
          <cell r="T420" t="str">
            <v>Tipos de cambio</v>
          </cell>
          <cell r="V420" t="str">
            <v>La respuesta a su solicitud 6110000019216 la encontrará en el archivo adjunto.</v>
          </cell>
          <cell r="W420">
            <v>90</v>
          </cell>
          <cell r="X420" t="str">
            <v>NO</v>
          </cell>
          <cell r="Y420" t="str">
            <v>Casillas Trejo Elizabeth</v>
          </cell>
          <cell r="Z420" t="str">
            <v>Concluido</v>
          </cell>
          <cell r="AA420">
            <v>42607</v>
          </cell>
          <cell r="AB420">
            <v>42621</v>
          </cell>
        </row>
        <row r="421">
          <cell r="B421" t="str">
            <v>CTC-BM-17173</v>
          </cell>
          <cell r="C421" t="str">
            <v>Quiero saber si ustedes hacen la bancarizacion de los bonos aguila negra mexicanos y los petchili 1913 chinos.
Gracias</v>
          </cell>
          <cell r="D421" t="str">
            <v>Faron Daniel</v>
          </cell>
          <cell r="E421" t="str">
            <v>FARONXXL@YAHOO.FR</v>
          </cell>
          <cell r="F421" t="str">
            <v>Banco de México</v>
          </cell>
          <cell r="M421" t="str">
            <v>Venezuela</v>
          </cell>
          <cell r="O421" t="str">
            <v>Entrega por el Sistema de Solicitudes de Acceso a la Información</v>
          </cell>
          <cell r="P421">
            <v>42608</v>
          </cell>
          <cell r="Q421">
            <v>42639</v>
          </cell>
          <cell r="S421" t="str">
            <v>Información pública</v>
          </cell>
          <cell r="T421" t="str">
            <v>Control de legalidad</v>
          </cell>
          <cell r="V421" t="str">
            <v>La respuesta a su consulta CTC-BM-17173 la encontrará en el archivo adjunto.</v>
          </cell>
          <cell r="W421">
            <v>35</v>
          </cell>
          <cell r="X421" t="str">
            <v>NO</v>
          </cell>
          <cell r="Y421" t="str">
            <v>Casillas Trejo Elizabeth</v>
          </cell>
          <cell r="Z421" t="str">
            <v>Concluido</v>
          </cell>
          <cell r="AA421">
            <v>42608</v>
          </cell>
          <cell r="AB421">
            <v>42613</v>
          </cell>
        </row>
        <row r="422">
          <cell r="B422">
            <v>6110000019316</v>
          </cell>
          <cell r="C422" t="str">
            <v>Estado de cuenta</v>
          </cell>
          <cell r="D422" t="str">
            <v>FERMIN GONZALEZ OCHOA</v>
          </cell>
          <cell r="E422" t="str">
            <v>TransparenciaBM@outlook.com</v>
          </cell>
          <cell r="F422" t="str">
            <v>Banco de México</v>
          </cell>
          <cell r="H422" t="str">
            <v>ARCO TEODOSIO</v>
          </cell>
          <cell r="I422" t="str">
            <v>Arcos de Zapopan 1a Secc</v>
          </cell>
          <cell r="J422" t="str">
            <v>ZAPOPAN</v>
          </cell>
          <cell r="K422" t="str">
            <v>Jalisco</v>
          </cell>
          <cell r="L422">
            <v>45130</v>
          </cell>
          <cell r="M422" t="str">
            <v>México</v>
          </cell>
          <cell r="N422" t="str">
            <v>Financieros
_____
Correo electrónico: fergon417@gmail.com</v>
          </cell>
          <cell r="O422" t="str">
            <v>Correo electrónico</v>
          </cell>
          <cell r="P422">
            <v>42608</v>
          </cell>
          <cell r="Q422">
            <v>42640</v>
          </cell>
          <cell r="S422" t="str">
            <v>Información pública</v>
          </cell>
          <cell r="T422" t="str">
            <v>Balance general</v>
          </cell>
          <cell r="V422" t="str">
            <v>Se adjunta respuesta a su solicitud 6110000019316.</v>
          </cell>
          <cell r="W422">
            <v>40</v>
          </cell>
          <cell r="X422" t="str">
            <v>NO</v>
          </cell>
          <cell r="Y422" t="str">
            <v>Ríos Peraza Gladys Adriana</v>
          </cell>
          <cell r="Z422" t="str">
            <v>Concluido</v>
          </cell>
          <cell r="AA422">
            <v>42608</v>
          </cell>
          <cell r="AB422">
            <v>42613</v>
          </cell>
        </row>
        <row r="423">
          <cell r="B423" t="str">
            <v>CTC-BM-17174</v>
          </cell>
          <cell r="C423" t="str">
            <v>Hola,
Me gustaría saber si puedo obtener las series de tiempo de las variables de la Encuesta de expectativas del sector privado en formato excel, csv, o txt.
Generar una base de datos para usar en proyectos de investigación económica a partir de la publicación en formato pdf que Banxico pone a disposición del público es una tarea muy intensiva en mano de obra.
Obtener las series de tiempo en un formato más fácil de manipular sería tremendamente útil. A partir de eso el actualizar esa base de datos usando las publicaciones sería una tarea más factible.
Muchas gracias de antemano.</v>
          </cell>
          <cell r="D423" t="str">
            <v>Sebastian Brown</v>
          </cell>
          <cell r="E423" t="str">
            <v>sebastian.brown@db.com</v>
          </cell>
          <cell r="F423" t="str">
            <v>Banco de México</v>
          </cell>
          <cell r="M423" t="str">
            <v>Estados Unidos</v>
          </cell>
          <cell r="O423" t="str">
            <v>Entrega por el Sistema de Solicitudes de Acceso a la Información</v>
          </cell>
          <cell r="P423">
            <v>42608</v>
          </cell>
          <cell r="Q423">
            <v>42639</v>
          </cell>
          <cell r="S423" t="str">
            <v>Información pública</v>
          </cell>
          <cell r="T423" t="str">
            <v>Actividad económica</v>
          </cell>
          <cell r="V423" t="str">
            <v>La respuesta a su consulta CTC-BM-17174 la encontrará en el archivo adjunto.</v>
          </cell>
          <cell r="W423">
            <v>35</v>
          </cell>
          <cell r="X423" t="str">
            <v>NO</v>
          </cell>
          <cell r="Y423" t="str">
            <v>Casillas Trejo Elizabeth</v>
          </cell>
          <cell r="Z423" t="str">
            <v>Concluido</v>
          </cell>
          <cell r="AA423">
            <v>42608</v>
          </cell>
          <cell r="AB423">
            <v>42619</v>
          </cell>
        </row>
        <row r="424">
          <cell r="B424" t="str">
            <v>CTC-BM-17176</v>
          </cell>
          <cell r="C424" t="str">
            <v>I have received an agreement from  Banco de Mexico that may be fraudulent.  I would like for someone to review this document to let me know if it is a real document or not.  The document is claiming that there is money that has been awarded to me, and I need to pay some money for federal validation.</v>
          </cell>
          <cell r="D424" t="str">
            <v>David M Cohen</v>
          </cell>
          <cell r="E424" t="str">
            <v>dcohen39@me.com</v>
          </cell>
          <cell r="F424" t="str">
            <v>Banco de México</v>
          </cell>
          <cell r="M424" t="str">
            <v>Estados Unidos</v>
          </cell>
          <cell r="O424" t="str">
            <v>Entrega por el Sistema de Solicitudes de Acceso a la Información</v>
          </cell>
          <cell r="P424">
            <v>42608</v>
          </cell>
          <cell r="Q424">
            <v>42639</v>
          </cell>
          <cell r="S424" t="str">
            <v>Información pública</v>
          </cell>
          <cell r="T424" t="str">
            <v>Control de legalidad</v>
          </cell>
          <cell r="V424" t="str">
            <v>You will find the answer to your enquiry CTC-BM-17176 attached.</v>
          </cell>
          <cell r="W424">
            <v>60</v>
          </cell>
          <cell r="X424" t="str">
            <v>NO</v>
          </cell>
          <cell r="Y424" t="str">
            <v>Muñoz Nando Rubén</v>
          </cell>
          <cell r="Z424" t="str">
            <v>Concluido</v>
          </cell>
          <cell r="AA424">
            <v>42608</v>
          </cell>
          <cell r="AB424">
            <v>42611</v>
          </cell>
        </row>
        <row r="425">
          <cell r="B425">
            <v>6110000019416</v>
          </cell>
          <cell r="C425" t="str">
            <v>Solicito conocer el año en que se adquirieron cada una de las 22 camionetas blindadas que tiene el Banco de México, con qué empresa se realizó la adquisición de la camioneta blindada o si se hizo el blindaje de forma independiente, y a quién están asignadas cada una de las unidades blindadas.</v>
          </cell>
          <cell r="D425" t="str">
            <v>MÓNICA VILLANUEVA GUERRERO</v>
          </cell>
          <cell r="E425" t="str">
            <v>TransparenciaBM@outlook.com</v>
          </cell>
          <cell r="F425" t="str">
            <v>Banco de México</v>
          </cell>
          <cell r="H425" t="str">
            <v>CAMPOS ELISEOS</v>
          </cell>
          <cell r="I425" t="str">
            <v>Polanco III Sección</v>
          </cell>
          <cell r="J425" t="str">
            <v>MIGUEL HIDALGO</v>
          </cell>
          <cell r="K425" t="str">
            <v>Distrito Federal</v>
          </cell>
          <cell r="L425">
            <v>11540</v>
          </cell>
          <cell r="M425" t="str">
            <v>México</v>
          </cell>
          <cell r="N425" t="str">
            <v>Correo electrónico: monivillag@gmail.com</v>
          </cell>
          <cell r="O425" t="str">
            <v>Correo electrónico</v>
          </cell>
          <cell r="P425">
            <v>42608</v>
          </cell>
          <cell r="Q425">
            <v>42640</v>
          </cell>
          <cell r="S425" t="str">
            <v>Información pública</v>
          </cell>
          <cell r="T425" t="str">
            <v>Protección</v>
          </cell>
          <cell r="V425" t="str">
            <v>Se envía respuesta</v>
          </cell>
          <cell r="W425">
            <v>60</v>
          </cell>
          <cell r="X425" t="str">
            <v>NO</v>
          </cell>
          <cell r="Y425" t="str">
            <v>Muñoz Nando Rubén</v>
          </cell>
          <cell r="Z425" t="str">
            <v>Concluido</v>
          </cell>
          <cell r="AA425">
            <v>42608</v>
          </cell>
          <cell r="AB425">
            <v>42614</v>
          </cell>
        </row>
        <row r="426">
          <cell r="B426" t="str">
            <v>CTC-BM-17178</v>
          </cell>
          <cell r="C426" t="str">
            <v>Buenas tardes, quería preguntar si hay posibilidad de generar una cita con algún personal de Banxico que pueda responder a algunas preguntas, con el objetivo de elaborar un proyecto encargado en la Escuela Superior de Economía del IPN. No importa si son dos minutos, sería algo muy valioso para mi equipo de trabajo. De ante mano, le mando un cordial saludo y estoy en espera de una respuesta. Gracias</v>
          </cell>
          <cell r="D426" t="str">
            <v>Yessica Santillan Baraja</v>
          </cell>
          <cell r="E426" t="str">
            <v>yessicasb@outlook.com</v>
          </cell>
          <cell r="F426" t="str">
            <v>Banco de México</v>
          </cell>
          <cell r="M426" t="str">
            <v>México</v>
          </cell>
          <cell r="O426" t="str">
            <v>Entrega por el Sistema de Solicitudes de Acceso a la Información</v>
          </cell>
          <cell r="P426">
            <v>42608</v>
          </cell>
          <cell r="Q426">
            <v>42639</v>
          </cell>
          <cell r="S426" t="str">
            <v>Información pública</v>
          </cell>
          <cell r="T426" t="str">
            <v>Acceso a la información</v>
          </cell>
          <cell r="V426" t="str">
            <v>La respuesta a su consulta CTC-BM-17178 la encontrará en el archivo adjunto.</v>
          </cell>
          <cell r="W426">
            <v>30</v>
          </cell>
          <cell r="X426" t="str">
            <v>NO</v>
          </cell>
          <cell r="Y426" t="str">
            <v>Casillas Trejo Elizabeth</v>
          </cell>
          <cell r="Z426" t="str">
            <v>Concluido</v>
          </cell>
          <cell r="AA426">
            <v>42608</v>
          </cell>
          <cell r="AB426">
            <v>42613</v>
          </cell>
        </row>
        <row r="427">
          <cell r="B427" t="str">
            <v>LT-BM-17179</v>
          </cell>
          <cell r="C427" t="str">
            <v>Buen día pudiera enviarme el desglose del indice nacional de preciso al consumidor anualizados de los años 2002 a la fecha.</v>
          </cell>
          <cell r="D427" t="str">
            <v>lázaro silva solis</v>
          </cell>
          <cell r="E427" t="str">
            <v>lazarosilva1@hotmail.com</v>
          </cell>
          <cell r="F427" t="str">
            <v>Banco de México</v>
          </cell>
          <cell r="M427" t="str">
            <v>México</v>
          </cell>
          <cell r="O427" t="str">
            <v>Correo electrónico</v>
          </cell>
          <cell r="P427">
            <v>42609</v>
          </cell>
          <cell r="Q427">
            <v>42639</v>
          </cell>
          <cell r="S427" t="str">
            <v>Información pública</v>
          </cell>
          <cell r="T427" t="str">
            <v>Indices de precios</v>
          </cell>
          <cell r="V427" t="str">
            <v>Se adjunta respuesta a su solicitud LT-BM-17179</v>
          </cell>
          <cell r="W427">
            <v>40</v>
          </cell>
          <cell r="X427" t="str">
            <v>NO</v>
          </cell>
          <cell r="Y427" t="str">
            <v>Ríos Peraza Gladys Adriana</v>
          </cell>
          <cell r="Z427" t="str">
            <v>Concluido</v>
          </cell>
          <cell r="AA427">
            <v>42609</v>
          </cell>
          <cell r="AB427">
            <v>42615</v>
          </cell>
        </row>
        <row r="428">
          <cell r="B428" t="str">
            <v>CTC-BM-17180</v>
          </cell>
          <cell r="C428" t="str">
            <v>Solicito a ustedes intervengan para solucionar una anomalia. Cajeros de ventanilla de Bancomer y Banamex estan robando a los clientes que retiramos efectivo de la sig. forma: en bancomer en un retiro, me pusieron dos billetes de 100 en lugar de 2 de quinientos, o sea ,me robaron 800 pesos y mas recientemente en Banamez me intercalaron 2 billestes de 20 en lugar de 2 de 200, me estafaron 360 pesos, Hagan algo, ya que este modo de robar se esta haciendo costumbre con estos bancos</v>
          </cell>
          <cell r="D428" t="str">
            <v>Guillermo Lozano Gutierrez</v>
          </cell>
          <cell r="E428" t="str">
            <v>lozano-1985@hotmail.com</v>
          </cell>
          <cell r="F428" t="str">
            <v>Banco de México</v>
          </cell>
          <cell r="O428" t="str">
            <v>Entrega por el Sistema de Solicitudes de Acceso a la Información</v>
          </cell>
          <cell r="P428">
            <v>42609</v>
          </cell>
          <cell r="Q428">
            <v>42639</v>
          </cell>
          <cell r="S428" t="str">
            <v>Información pública</v>
          </cell>
          <cell r="T428" t="str">
            <v>Control de legalidad</v>
          </cell>
          <cell r="V428" t="str">
            <v>La respuesta a su consulta CTC-BM-17180, la encontrará en el archivo adjunto.</v>
          </cell>
          <cell r="W428">
            <v>35</v>
          </cell>
          <cell r="X428" t="str">
            <v>NO</v>
          </cell>
          <cell r="Y428" t="str">
            <v>Casillas Trejo Elizabeth</v>
          </cell>
          <cell r="Z428" t="str">
            <v>Concluido</v>
          </cell>
          <cell r="AA428">
            <v>42609</v>
          </cell>
          <cell r="AB428">
            <v>42618</v>
          </cell>
        </row>
        <row r="429">
          <cell r="B429">
            <v>6110000019516</v>
          </cell>
          <cell r="C429" t="str">
            <v xml:space="preserve">Procedimiento y semblanza en el currícum  para ser aspirantes a empleo y realización del servicio social
</v>
          </cell>
          <cell r="D429" t="str">
            <v>BERENICE BARRIENTOS ALCÁNTARA</v>
          </cell>
          <cell r="E429" t="str">
            <v>TransparenciaBM@outlook.com</v>
          </cell>
          <cell r="F429" t="str">
            <v>Banco de México</v>
          </cell>
          <cell r="H429" t="str">
            <v>ROBERTO FULTON</v>
          </cell>
          <cell r="I429" t="str">
            <v>San Andrés Tomatlán</v>
          </cell>
          <cell r="J429" t="str">
            <v>IZTAPALAPA</v>
          </cell>
          <cell r="K429" t="str">
            <v>Distrito Federal</v>
          </cell>
          <cell r="L429">
            <v>9870</v>
          </cell>
          <cell r="M429" t="str">
            <v>México</v>
          </cell>
          <cell r="N429" t="str">
            <v xml:space="preserve">Correo electrónico: brn1c31@hotmail.com </v>
          </cell>
          <cell r="O429" t="str">
            <v>Correo electrónico</v>
          </cell>
          <cell r="P429">
            <v>42611</v>
          </cell>
          <cell r="Q429">
            <v>42641</v>
          </cell>
          <cell r="S429" t="str">
            <v>Información pública</v>
          </cell>
          <cell r="T429" t="str">
            <v>Reclutamiento y selección</v>
          </cell>
          <cell r="V429" t="str">
            <v>La respuesta a su solicitud 6110000019516 la encontrará en el archivo adjunto.</v>
          </cell>
          <cell r="W429">
            <v>35</v>
          </cell>
          <cell r="X429" t="str">
            <v>NO</v>
          </cell>
          <cell r="Y429" t="str">
            <v>Casillas Trejo Elizabeth</v>
          </cell>
          <cell r="Z429" t="str">
            <v>Concluido</v>
          </cell>
          <cell r="AA429">
            <v>42611</v>
          </cell>
          <cell r="AB429">
            <v>42621</v>
          </cell>
        </row>
        <row r="430">
          <cell r="B430">
            <v>6110000019616</v>
          </cell>
          <cell r="C430" t="str">
            <v>Si quiero hacer un negocio pero no cuento con el capital suficiente para hacerlo ¿hasta cuánto efectivo puede hacer un préstamo el banco?</v>
          </cell>
          <cell r="D430" t="str">
            <v>GUILLERMO</v>
          </cell>
          <cell r="E430" t="str">
            <v>TransparenciaBM@outlook.com</v>
          </cell>
          <cell r="F430" t="str">
            <v>Banco de México</v>
          </cell>
          <cell r="H430" t="str">
            <v>A</v>
          </cell>
          <cell r="I430" t="str">
            <v>-</v>
          </cell>
          <cell r="J430" t="str">
            <v>-</v>
          </cell>
          <cell r="K430" t="str">
            <v>-</v>
          </cell>
          <cell r="L430" t="str">
            <v>null</v>
          </cell>
          <cell r="M430" t="str">
            <v>México</v>
          </cell>
          <cell r="N430" t="str">
            <v xml:space="preserve">Correo electrónico: gechandi97@gmail.com </v>
          </cell>
          <cell r="O430" t="str">
            <v>Correo electrónico</v>
          </cell>
          <cell r="P430">
            <v>42611</v>
          </cell>
          <cell r="Q430">
            <v>42641</v>
          </cell>
          <cell r="S430" t="str">
            <v>Información pública</v>
          </cell>
          <cell r="T430" t="str">
            <v>Control de legalidad</v>
          </cell>
          <cell r="V430" t="str">
            <v>Se anexa respuesta</v>
          </cell>
          <cell r="W430">
            <v>50</v>
          </cell>
          <cell r="X430" t="str">
            <v>NO</v>
          </cell>
          <cell r="Y430" t="str">
            <v>Muñoz Nando Rubén</v>
          </cell>
          <cell r="Z430" t="str">
            <v>Concluido</v>
          </cell>
          <cell r="AA430">
            <v>42611</v>
          </cell>
          <cell r="AB430">
            <v>42613</v>
          </cell>
        </row>
        <row r="431">
          <cell r="B431">
            <v>6110000019716</v>
          </cell>
          <cell r="C431" t="str">
            <v>En comparación del año pasado 2015 con este año 2016 que ganancias o perdidas hemos tenido en México en relación de las reservas internacionales, sabiendo que estas inversiones de divisas obtenidas son  en su mayoria generadas  por PEMEX (Petróleos Mexicanos),</v>
          </cell>
          <cell r="D431" t="str">
            <v>SANTIAGO G CANTON DELGADILLO</v>
          </cell>
          <cell r="E431" t="str">
            <v>TransparenciaBM@outlook.com</v>
          </cell>
          <cell r="F431" t="str">
            <v>Banco de México</v>
          </cell>
          <cell r="H431" t="str">
            <v>-</v>
          </cell>
          <cell r="I431" t="str">
            <v>-</v>
          </cell>
          <cell r="J431" t="str">
            <v>-</v>
          </cell>
          <cell r="K431" t="str">
            <v>-</v>
          </cell>
          <cell r="L431" t="str">
            <v>null</v>
          </cell>
          <cell r="M431" t="str">
            <v>México</v>
          </cell>
          <cell r="N431" t="str">
            <v xml:space="preserve">Correo electrónico: sangcanton@hotmail.com </v>
          </cell>
          <cell r="O431" t="str">
            <v>Correo electrónico</v>
          </cell>
          <cell r="P431">
            <v>42611</v>
          </cell>
          <cell r="Q431">
            <v>42641</v>
          </cell>
          <cell r="S431" t="str">
            <v>Información pública</v>
          </cell>
          <cell r="T431" t="str">
            <v>Balance general</v>
          </cell>
          <cell r="V431" t="str">
            <v>Se anexa respuesta</v>
          </cell>
          <cell r="W431">
            <v>60</v>
          </cell>
          <cell r="X431" t="str">
            <v>NO</v>
          </cell>
          <cell r="Y431" t="str">
            <v>Muñoz Nando Rubén</v>
          </cell>
          <cell r="Z431" t="str">
            <v>Concluido</v>
          </cell>
          <cell r="AA431">
            <v>42611</v>
          </cell>
          <cell r="AB431">
            <v>42618</v>
          </cell>
        </row>
        <row r="432">
          <cell r="B432">
            <v>6110000019816</v>
          </cell>
          <cell r="C432" t="str">
            <v>¿Porqué el Cuarto Informe de Gobierno de la Administración no será en el formato tradicional? ,¿Qué costo tendrá este nuevo formato? y ¿Porqué decidió llevarlo a cabo de esta forma?</v>
          </cell>
          <cell r="D432" t="str">
            <v>NANCY ITZEL TORRES RUÍZ</v>
          </cell>
          <cell r="E432" t="str">
            <v>TransparenciaBM@outlook.com</v>
          </cell>
          <cell r="F432" t="str">
            <v>Banco de México</v>
          </cell>
          <cell r="H432" t="str">
            <v>MAR DEL NORTE</v>
          </cell>
          <cell r="I432" t="str">
            <v>El Rosario Infonavit</v>
          </cell>
          <cell r="J432" t="str">
            <v>TLALNEPANTLA DE BAZ</v>
          </cell>
          <cell r="K432" t="str">
            <v>México</v>
          </cell>
          <cell r="L432">
            <v>54090</v>
          </cell>
          <cell r="M432" t="str">
            <v>México</v>
          </cell>
          <cell r="N432" t="str">
            <v xml:space="preserve">Cuarto Informe de Gobierno de la Administración.----------------
Correo electrónico: lathe_de_black@hotmail.com </v>
          </cell>
          <cell r="O432" t="str">
            <v>Correo electrónico</v>
          </cell>
          <cell r="P432">
            <v>42611</v>
          </cell>
          <cell r="Q432">
            <v>42641</v>
          </cell>
          <cell r="S432" t="str">
            <v>Información no competencia del BM</v>
          </cell>
          <cell r="T432" t="str">
            <v>Control de legalidad</v>
          </cell>
          <cell r="V432" t="str">
            <v>La respuesta a su solicitud 6110000019816 se encuentra en el archivo adjunto.</v>
          </cell>
          <cell r="W432">
            <v>25</v>
          </cell>
          <cell r="X432" t="str">
            <v>NO</v>
          </cell>
          <cell r="Y432" t="str">
            <v>Casillas Trejo Elizabeth</v>
          </cell>
          <cell r="Z432" t="str">
            <v>Concluido</v>
          </cell>
          <cell r="AA432">
            <v>42611</v>
          </cell>
          <cell r="AB432">
            <v>42614</v>
          </cell>
        </row>
        <row r="433">
          <cell r="B433">
            <v>6110000019916</v>
          </cell>
          <cell r="C433" t="str">
            <v xml:space="preserve">Cuál es el fondo monetario que se tiene en el país, así cómo el desglose de la inflación en el último año.
 </v>
          </cell>
          <cell r="D433" t="str">
            <v>MÓNICA DÍAZ</v>
          </cell>
          <cell r="E433" t="str">
            <v>TransparenciaBM@outlook.com</v>
          </cell>
          <cell r="F433" t="str">
            <v>Banco de México</v>
          </cell>
          <cell r="H433" t="str">
            <v>CADENAS</v>
          </cell>
          <cell r="I433" t="str">
            <v>Las Fincas</v>
          </cell>
          <cell r="J433" t="str">
            <v>JIUTEPEC</v>
          </cell>
          <cell r="K433" t="str">
            <v>Morelos</v>
          </cell>
          <cell r="L433">
            <v>62565</v>
          </cell>
          <cell r="M433" t="str">
            <v>México</v>
          </cell>
          <cell r="N433" t="str">
            <v xml:space="preserve">Correo electrónico: moondiem@hotmail.com 
</v>
          </cell>
          <cell r="O433" t="str">
            <v>Correo electrónico</v>
          </cell>
          <cell r="P433">
            <v>42611</v>
          </cell>
          <cell r="Q433">
            <v>42641</v>
          </cell>
          <cell r="S433" t="str">
            <v>Información pública</v>
          </cell>
          <cell r="T433" t="str">
            <v>Acceso a la información</v>
          </cell>
          <cell r="V433" t="str">
            <v>Se anexa respuesta</v>
          </cell>
          <cell r="W433">
            <v>60</v>
          </cell>
          <cell r="X433" t="str">
            <v>NO</v>
          </cell>
          <cell r="Y433" t="str">
            <v>Muñoz Nando Rubén</v>
          </cell>
          <cell r="Z433" t="str">
            <v>Concluido</v>
          </cell>
          <cell r="AA433">
            <v>42611</v>
          </cell>
          <cell r="AB433">
            <v>42615</v>
          </cell>
        </row>
        <row r="434">
          <cell r="B434">
            <v>6110000020016</v>
          </cell>
          <cell r="C434" t="str">
            <v>Si el país entrara en una crisis económica, ¿Por cuanto tiempo nos podría respaldar el banco?</v>
          </cell>
          <cell r="D434" t="str">
            <v>MIGUEL ANGEL</v>
          </cell>
          <cell r="E434" t="str">
            <v>TransparenciaBM@outlook.com</v>
          </cell>
          <cell r="F434" t="str">
            <v>Banco de México</v>
          </cell>
          <cell r="H434" t="str">
            <v>-</v>
          </cell>
          <cell r="I434" t="str">
            <v>Ciudad CuauhtémoCiudad Cuauhtémoc Sección Embajada</v>
          </cell>
          <cell r="J434" t="str">
            <v>ECATEPEC</v>
          </cell>
          <cell r="K434" t="str">
            <v>México</v>
          </cell>
          <cell r="L434">
            <v>55067</v>
          </cell>
          <cell r="M434" t="str">
            <v>México</v>
          </cell>
          <cell r="N434" t="str">
            <v xml:space="preserve">Correo electrónico: angel_22cena@hotmail.com </v>
          </cell>
          <cell r="O434" t="str">
            <v>Correo electrónico</v>
          </cell>
          <cell r="P434">
            <v>42611</v>
          </cell>
          <cell r="Q434">
            <v>42641</v>
          </cell>
          <cell r="S434" t="str">
            <v>Información pública</v>
          </cell>
          <cell r="T434" t="str">
            <v>Acceso a la información</v>
          </cell>
          <cell r="V434" t="str">
            <v>Se requirió aclaración al solicitante en el plazo establecido y se desechó por falta de respuesta del ciudadano</v>
          </cell>
          <cell r="W434">
            <v>1</v>
          </cell>
          <cell r="X434" t="str">
            <v>NO</v>
          </cell>
          <cell r="Y434" t="str">
            <v>Muñoz Nando Rubén</v>
          </cell>
          <cell r="Z434" t="str">
            <v>Concluido</v>
          </cell>
          <cell r="AA434">
            <v>42611</v>
          </cell>
          <cell r="AB434">
            <v>42635</v>
          </cell>
        </row>
        <row r="435">
          <cell r="B435" t="str">
            <v>CTC-BM-17187</v>
          </cell>
          <cell r="C435" t="str">
            <v>Necesito saber el estado de una transferencia electrónica del dia 26 de agosto de Bancomer a Banamex.
No. Referencia 260816 de bancomer. La cuenta a la que transferí es: 4766840222147394 A nombre de: Francis Karime Montes Conchas.</v>
          </cell>
          <cell r="D435" t="str">
            <v>Zenaida Gutierrez Ruiz</v>
          </cell>
          <cell r="E435" t="str">
            <v>zenny10@hotmail.com</v>
          </cell>
          <cell r="F435" t="str">
            <v>Banco de México</v>
          </cell>
          <cell r="O435" t="str">
            <v>Entrega por el Sistema de Solicitudes de Acceso a la Información</v>
          </cell>
          <cell r="P435">
            <v>42611</v>
          </cell>
          <cell r="Q435">
            <v>42640</v>
          </cell>
          <cell r="S435" t="str">
            <v>Información pública</v>
          </cell>
          <cell r="T435" t="str">
            <v>Sistemas electrónicos de pago</v>
          </cell>
          <cell r="V435" t="str">
            <v>La respuesta a su consulta CTC-BM-17187 la encontrará en el archivo adjunto.</v>
          </cell>
          <cell r="W435">
            <v>25</v>
          </cell>
          <cell r="X435" t="str">
            <v>NO</v>
          </cell>
          <cell r="Y435" t="str">
            <v>Casillas Trejo Elizabeth</v>
          </cell>
          <cell r="Z435" t="str">
            <v>Concluido</v>
          </cell>
          <cell r="AA435">
            <v>42611</v>
          </cell>
          <cell r="AB435">
            <v>42621</v>
          </cell>
        </row>
        <row r="436">
          <cell r="B436">
            <v>6110000020116</v>
          </cell>
          <cell r="C436" t="str">
            <v>SE SOLICITA EL SALARIO TOTAL DEL TITULAR DEL SUJETO OBLIGADO, DE FORMA MENSUAL Y ANUAL, INCLUYENDO PRIMAS VACACIONALES, AGUINALDO, PRESTACIONES, BONOS Y COMPENSACIONES, ENTRE OTROS CONCEPTOS QUE ENGLOBEN LA PERCEPCIÓN SALARIAL DE DICHO SERVIDOR PÚBLICO. GRACIAS POR LA ATENCIÓN.</v>
          </cell>
          <cell r="D436" t="str">
            <v>JEFESAJI JEFESAJI</v>
          </cell>
          <cell r="E436" t="str">
            <v>TransparenciaBM@outlook.com</v>
          </cell>
          <cell r="F436" t="str">
            <v>Banco de México</v>
          </cell>
          <cell r="H436" t="str">
            <v>-</v>
          </cell>
          <cell r="I436" t="str">
            <v>-</v>
          </cell>
          <cell r="J436" t="str">
            <v>No especificado</v>
          </cell>
          <cell r="K436" t="str">
            <v>No especificado</v>
          </cell>
          <cell r="L436" t="str">
            <v>null</v>
          </cell>
          <cell r="M436" t="str">
            <v>México</v>
          </cell>
          <cell r="N436" t="str">
            <v xml:space="preserve">Correo electrónico: jefesaji@yahoo.com.mx </v>
          </cell>
          <cell r="O436" t="str">
            <v>Correo electrónico</v>
          </cell>
          <cell r="P436">
            <v>42612</v>
          </cell>
          <cell r="Q436">
            <v>42641</v>
          </cell>
          <cell r="S436" t="str">
            <v>Información pública</v>
          </cell>
          <cell r="T436" t="str">
            <v>Sueldos y salarios</v>
          </cell>
          <cell r="V436" t="str">
            <v>Se anexa respuesta</v>
          </cell>
          <cell r="W436">
            <v>60</v>
          </cell>
          <cell r="X436" t="str">
            <v>NO</v>
          </cell>
          <cell r="Y436" t="str">
            <v>Muñoz Nando Rubén</v>
          </cell>
          <cell r="Z436" t="str">
            <v>Concluido</v>
          </cell>
          <cell r="AA436">
            <v>42612</v>
          </cell>
          <cell r="AB436">
            <v>42640</v>
          </cell>
        </row>
        <row r="437">
          <cell r="B437">
            <v>6110000020216</v>
          </cell>
          <cell r="C437" t="str">
            <v xml:space="preserve">¿cuanto es el presupesto anual que se le asigna a banco de mexico?
</v>
          </cell>
          <cell r="D437" t="str">
            <v>ANGEL PEREZ COLIN</v>
          </cell>
          <cell r="E437" t="str">
            <v>TransparenciaBM@outlook.com</v>
          </cell>
          <cell r="F437" t="str">
            <v>Banco de México</v>
          </cell>
          <cell r="H437" t="str">
            <v>UNIVERSIDAD</v>
          </cell>
          <cell r="I437" t="str">
            <v>La Regadera</v>
          </cell>
          <cell r="J437" t="str">
            <v>IZTAPALAPA</v>
          </cell>
          <cell r="K437" t="str">
            <v>Distrito Federal</v>
          </cell>
          <cell r="L437">
            <v>9250</v>
          </cell>
          <cell r="M437" t="str">
            <v>México</v>
          </cell>
          <cell r="N437" t="str">
            <v>Correo electrónico:</v>
          </cell>
          <cell r="O437" t="str">
            <v>Correo electrónico</v>
          </cell>
          <cell r="P437">
            <v>42612</v>
          </cell>
          <cell r="Q437">
            <v>42641</v>
          </cell>
          <cell r="S437" t="str">
            <v>Información pública</v>
          </cell>
          <cell r="T437" t="str">
            <v>Presupuesto</v>
          </cell>
          <cell r="V437" t="str">
            <v>Se adjunta respuesta a su solicitud 6110000020216</v>
          </cell>
          <cell r="W437">
            <v>90</v>
          </cell>
          <cell r="X437" t="str">
            <v>NO</v>
          </cell>
          <cell r="Y437" t="str">
            <v>Ríos Peraza Gladys Adriana</v>
          </cell>
          <cell r="Z437" t="str">
            <v>Concluido</v>
          </cell>
          <cell r="AA437">
            <v>42612</v>
          </cell>
          <cell r="AB437">
            <v>42615</v>
          </cell>
        </row>
        <row r="438">
          <cell r="B438">
            <v>6110000020316</v>
          </cell>
          <cell r="C438" t="str">
            <v>¿Cuál es el precio exacto de la Nueva Constitución de la cuidad de México? Las autoridades de la capital han insistido en que no aumentarán los impuestos,¿Cómo se pagará esta constitución? En un futuro, ¿Se crearán nuevas constituciones para los diferentes estados de la república?¿No basta con la Constitución Política de los Estados Unidos Mexicanos? ¿Porqué?¿Darán un adelanto de las nuevas leyes que se incluirán en esta constitución?</v>
          </cell>
          <cell r="D438" t="str">
            <v>NANCY ITZEL TORRES RUIZ</v>
          </cell>
          <cell r="E438" t="str">
            <v>Transparencia]BM@outlook.com</v>
          </cell>
          <cell r="F438" t="str">
            <v>Banco de México</v>
          </cell>
          <cell r="H438" t="str">
            <v>.</v>
          </cell>
          <cell r="I438" t="str">
            <v>El Rosario II Hipódromo Textil</v>
          </cell>
          <cell r="J438" t="str">
            <v>TLALNEPANTLA DE BAZ</v>
          </cell>
          <cell r="K438" t="str">
            <v>México</v>
          </cell>
          <cell r="L438">
            <v>54094</v>
          </cell>
          <cell r="M438" t="str">
            <v>México</v>
          </cell>
          <cell r="N438" t="str">
            <v xml:space="preserve">Nueva Constitución CDMX
----------------------------------
Correo electrónico: laatheeh@gmail.com </v>
          </cell>
          <cell r="O438" t="str">
            <v>Correo electrónico</v>
          </cell>
          <cell r="P438">
            <v>42612</v>
          </cell>
          <cell r="Q438">
            <v>42641</v>
          </cell>
          <cell r="S438" t="str">
            <v>Información no competencia del BM</v>
          </cell>
          <cell r="T438" t="str">
            <v>Control de legalidad</v>
          </cell>
          <cell r="V438" t="str">
            <v>La respuesta a su solicitud 6110000020316 se encuentra en el archivo adjunto.</v>
          </cell>
          <cell r="W438">
            <v>35</v>
          </cell>
          <cell r="X438" t="str">
            <v>NO</v>
          </cell>
          <cell r="Y438" t="str">
            <v>Casillas Trejo Elizabeth</v>
          </cell>
          <cell r="Z438" t="str">
            <v>Concluido</v>
          </cell>
          <cell r="AA438">
            <v>42612</v>
          </cell>
          <cell r="AB438">
            <v>42615</v>
          </cell>
        </row>
        <row r="439">
          <cell r="B439" t="str">
            <v>CTC-BM-17189</v>
          </cell>
          <cell r="C439" t="str">
            <v>buen dia,
nesecito saber si bancomer puede exigir a los clientes que firmen una carta donde autoriza un cargo a cuenta como condicion para realizar un deposito en ventanilla cuando su practicaja atora el dinero y el deposito solicitado no se realiza gracias</v>
          </cell>
          <cell r="D439" t="str">
            <v>maria elizet ramirez</v>
          </cell>
          <cell r="E439" t="str">
            <v>sago1906@yahoo.com.mx</v>
          </cell>
          <cell r="F439" t="str">
            <v>Banco de México</v>
          </cell>
          <cell r="O439" t="str">
            <v>Entrega por el Sistema de Solicitudes de Acceso a la Información</v>
          </cell>
          <cell r="P439">
            <v>42612</v>
          </cell>
          <cell r="Q439">
            <v>42641</v>
          </cell>
          <cell r="S439" t="str">
            <v>Información pública</v>
          </cell>
          <cell r="T439" t="str">
            <v>Control de legalidad</v>
          </cell>
          <cell r="V439" t="str">
            <v>Se anexa respuesta</v>
          </cell>
          <cell r="W439">
            <v>60</v>
          </cell>
          <cell r="X439" t="str">
            <v>NO</v>
          </cell>
          <cell r="Y439" t="str">
            <v>Muñoz Nando Rubén</v>
          </cell>
          <cell r="Z439" t="str">
            <v>Concluido</v>
          </cell>
          <cell r="AA439">
            <v>42612</v>
          </cell>
          <cell r="AB439">
            <v>42618</v>
          </cell>
        </row>
        <row r="440">
          <cell r="B440" t="str">
            <v>CTC-BM-17191</v>
          </cell>
          <cell r="C440" t="str">
            <v>Que tal, buenas tardes.
Podrían hacerme el favor de rastrear dos transferencias que me hicieron a mi cuenta de banco azteca, las cuales no me han llegado a mi tarjeta por motivos de que el banco no acepta transferencias internacionales.
son dos depósitos.
numero de referencia de crédito : 76657366239002338680023 
fecha de expedición: 24 de agosto de 2016
cantidad: 145 dolares
otra transferencia :
numero de referencia de crédito : 74657366237002281970142
fecha de expedición: 22 de agosto de 
cantidad: 391 dolares 
Agradezco su ayuda y espero su pronta respuesta. Gracias.</v>
          </cell>
          <cell r="D440" t="str">
            <v>Emanuel sosa de torres</v>
          </cell>
          <cell r="E440" t="str">
            <v>e_sosa94@hotmail.com</v>
          </cell>
          <cell r="F440" t="str">
            <v>Banco de México</v>
          </cell>
          <cell r="O440" t="str">
            <v>Entrega por el Sistema de Solicitudes de Acceso a la Información</v>
          </cell>
          <cell r="P440">
            <v>42612</v>
          </cell>
          <cell r="Q440">
            <v>42641</v>
          </cell>
          <cell r="S440" t="str">
            <v>Información pública</v>
          </cell>
          <cell r="T440" t="str">
            <v>Sistemas electrónicos de pago</v>
          </cell>
          <cell r="V440" t="str">
            <v>La respuesta a su consulta CTC-BM-17191 la encontrará en el archivo adjunto.</v>
          </cell>
          <cell r="W440">
            <v>25</v>
          </cell>
          <cell r="X440" t="str">
            <v>NO</v>
          </cell>
          <cell r="Y440" t="str">
            <v>Casillas Trejo Elizabeth</v>
          </cell>
          <cell r="Z440" t="str">
            <v>Concluido</v>
          </cell>
          <cell r="AA440">
            <v>42612</v>
          </cell>
          <cell r="AB440">
            <v>42619</v>
          </cell>
        </row>
        <row r="441">
          <cell r="B441" t="str">
            <v>CTC-BM-17192</v>
          </cell>
          <cell r="C441" t="str">
            <v>Buen día.
Requiero elaborar un reporte de sueldos y salarios del 2011 al 2016, para esto requiero el porcentaje de inflación anual de cada uno de los antes mencionados</v>
          </cell>
          <cell r="D441" t="str">
            <v>luis ignacio</v>
          </cell>
          <cell r="E441" t="str">
            <v>ignacio.perez@supremacia.com.mx</v>
          </cell>
          <cell r="F441" t="str">
            <v>Banco de México</v>
          </cell>
          <cell r="O441" t="str">
            <v>Entrega por el Sistema de Solicitudes de Acceso a la Información</v>
          </cell>
          <cell r="P441">
            <v>42612</v>
          </cell>
          <cell r="Q441">
            <v>42641</v>
          </cell>
          <cell r="S441" t="str">
            <v>Información pública</v>
          </cell>
          <cell r="T441" t="str">
            <v>Indices de precios</v>
          </cell>
          <cell r="V441" t="str">
            <v>La respuesta a su solicitud CTC-BM-17192 se encuentra en el archivo adjunto.</v>
          </cell>
          <cell r="W441">
            <v>40</v>
          </cell>
          <cell r="X441" t="str">
            <v>NO</v>
          </cell>
          <cell r="Y441" t="str">
            <v>Ríos Peraza Gladys Adriana</v>
          </cell>
          <cell r="Z441" t="str">
            <v>Concluido</v>
          </cell>
          <cell r="AA441">
            <v>42612</v>
          </cell>
          <cell r="AB441">
            <v>42618</v>
          </cell>
        </row>
        <row r="442">
          <cell r="B442" t="str">
            <v>CTC-BM-17194</v>
          </cell>
          <cell r="C442" t="str">
            <v>Hello,
I was taking a look at Mexicos International Reserves and Foreign Currency Liquidity data from the IMF, and noticed some odd revisions from a recent update.
To be a bit more specific, I am referring to the Total foreign currency loans, securities, and deposits principal outflows line item in table II (Predetermined short-term net drains on foreign currency assets). The revisions are from the start of the series (in 2000) to 2014 in which the data revised lower. For example, the January 2006 data point used to be -$18700.451 mln but now is -$22389.138 mln.
Given the above, what was the nature of the revisions to the line item? In other words, why did that data series revise so heavily in the back history?
Thank you,
Young</v>
          </cell>
          <cell r="D442" t="str">
            <v>Young Shin</v>
          </cell>
          <cell r="E442" t="str">
            <v>young.shin@bwater.com</v>
          </cell>
          <cell r="F442" t="str">
            <v>Banco de México</v>
          </cell>
          <cell r="O442" t="str">
            <v>Entrega por el Sistema de Solicitudes de Acceso a la Información</v>
          </cell>
          <cell r="P442">
            <v>42612</v>
          </cell>
          <cell r="Q442">
            <v>42641</v>
          </cell>
          <cell r="S442" t="str">
            <v>Información pública</v>
          </cell>
          <cell r="T442" t="str">
            <v>Acceso a la información</v>
          </cell>
          <cell r="V442" t="str">
            <v>Se anexa respuesta</v>
          </cell>
          <cell r="W442">
            <v>60</v>
          </cell>
          <cell r="X442" t="str">
            <v>NO</v>
          </cell>
          <cell r="Y442" t="str">
            <v>Muñoz Nando Rubén</v>
          </cell>
          <cell r="Z442" t="str">
            <v>Concluido</v>
          </cell>
          <cell r="AA442">
            <v>42612</v>
          </cell>
          <cell r="AB442">
            <v>42618</v>
          </cell>
        </row>
        <row r="443">
          <cell r="B443">
            <v>6110000020416</v>
          </cell>
          <cell r="C443" t="str">
            <v xml:space="preserve">A que se debe que el dólar se encuentre en un valor adquirible nada constante y a que se debió el aumento excesivo de esta divisa?
</v>
          </cell>
          <cell r="D443" t="str">
            <v>JUAN PAREDES SILVA</v>
          </cell>
          <cell r="E443" t="str">
            <v>TransparenciaBM@outlook.com</v>
          </cell>
          <cell r="F443" t="str">
            <v>Banco de México</v>
          </cell>
          <cell r="H443" t="str">
            <v>ACUARIO</v>
          </cell>
          <cell r="I443" t="str">
            <v>Supermanzana 41</v>
          </cell>
          <cell r="J443" t="str">
            <v>BENITO JUAREZ</v>
          </cell>
          <cell r="K443" t="str">
            <v>Quintana Roo</v>
          </cell>
          <cell r="L443">
            <v>77507</v>
          </cell>
          <cell r="M443" t="str">
            <v>México</v>
          </cell>
          <cell r="N443" t="str">
            <v xml:space="preserve">Correo electrónico: juanpsilva1194@gmail.com </v>
          </cell>
          <cell r="O443" t="str">
            <v>Correo electrónico</v>
          </cell>
          <cell r="P443">
            <v>42612</v>
          </cell>
          <cell r="Q443">
            <v>42641</v>
          </cell>
          <cell r="S443" t="str">
            <v>Información pública</v>
          </cell>
          <cell r="T443" t="str">
            <v>Política cambiaria</v>
          </cell>
          <cell r="V443" t="str">
            <v>Se anexa respuesta</v>
          </cell>
          <cell r="W443">
            <v>60</v>
          </cell>
          <cell r="X443" t="str">
            <v>NO</v>
          </cell>
          <cell r="Y443" t="str">
            <v>Muñoz Nando Rubén</v>
          </cell>
          <cell r="Z443" t="str">
            <v>Concluido</v>
          </cell>
          <cell r="AA443">
            <v>42612</v>
          </cell>
          <cell r="AB443">
            <v>42619</v>
          </cell>
        </row>
        <row r="444">
          <cell r="B444" t="str">
            <v>LT-BM-17197</v>
          </cell>
          <cell r="C444" t="str">
            <v>Solicito se me informe si esta regulada la obligación por parte de las instituciones bancarias, el tener un seguro por las operaciones realizadas de las tarjetas de debito en caso de robo, y si es asi, cuales son y en donde estan contenidas dichas obligaciones.</v>
          </cell>
          <cell r="D444" t="str">
            <v>ALAN GAMIZ SILVA</v>
          </cell>
          <cell r="E444" t="str">
            <v>laagis@yahoo.com</v>
          </cell>
          <cell r="F444" t="str">
            <v>Banco de México</v>
          </cell>
          <cell r="M444" t="str">
            <v>México</v>
          </cell>
          <cell r="O444" t="str">
            <v>Correo electrónico</v>
          </cell>
          <cell r="P444">
            <v>42612</v>
          </cell>
          <cell r="Q444">
            <v>42641</v>
          </cell>
          <cell r="S444" t="str">
            <v>Información pública</v>
          </cell>
          <cell r="T444" t="str">
            <v>Control de legalidad</v>
          </cell>
          <cell r="V444" t="str">
            <v>La respuesta a su solicitud LT-BM-17197 la encontrará en el archivo adjunto.</v>
          </cell>
          <cell r="W444">
            <v>35</v>
          </cell>
          <cell r="X444" t="str">
            <v>NO</v>
          </cell>
          <cell r="Y444" t="str">
            <v>Casillas Trejo Elizabeth</v>
          </cell>
          <cell r="Z444" t="str">
            <v>Concluido</v>
          </cell>
          <cell r="AA444">
            <v>42612</v>
          </cell>
          <cell r="AB444">
            <v>42621</v>
          </cell>
        </row>
        <row r="445">
          <cell r="B445" t="str">
            <v>CTC-BM-17201</v>
          </cell>
          <cell r="C445" t="str">
            <v>A quien corresponda,
Por medio de la presente solicito atentamente me confirmen si el Banco de México publicó la Circular 3/93, la cual actualmente entendemos está abrogada. Dicha Circular no aparece en la sección de Circulares Abrogadas de la página web del Banco de México.  
Entendemos que esta Circular establecía la prohibición a los bancos mexicanos de acreditar depósitos en Pesos, Moneda Nacional, en las cuentas bancarias cuyos cuentahabientes eran bancos extranjeros. Entendemos que dicha prohibición fue derogada con posterioridad. 
Existe la posibilidad de que nuestra referencia al número de Circular (3/93) sea incorrecta, por lo que, en la medida de lo posible, mucho les agradeceremos nos confirmen la referencia a la Circular correcta. 
Muchas gracias, estoy al pendiente de su respuesta. 
Saludos,</v>
          </cell>
          <cell r="D445" t="str">
            <v>Andrea Ysusi</v>
          </cell>
          <cell r="E445" t="str">
            <v>mysusi@nhg.com.mx</v>
          </cell>
          <cell r="F445" t="str">
            <v>Banco de México</v>
          </cell>
          <cell r="M445" t="str">
            <v>México</v>
          </cell>
          <cell r="O445" t="str">
            <v>Entrega por el Sistema de Solicitudes de Acceso a la Información</v>
          </cell>
          <cell r="P445">
            <v>42612</v>
          </cell>
          <cell r="Q445">
            <v>42641</v>
          </cell>
          <cell r="S445" t="str">
            <v>Información pública</v>
          </cell>
          <cell r="T445" t="str">
            <v>Control de legalidad</v>
          </cell>
          <cell r="V445" t="str">
            <v>La respuesta a su consulta CTC-BM-17201 la encontrará en el archivo adjunto.</v>
          </cell>
          <cell r="W445">
            <v>45</v>
          </cell>
          <cell r="X445" t="str">
            <v>NO</v>
          </cell>
          <cell r="Y445" t="str">
            <v>Casillas Trejo Elizabeth</v>
          </cell>
          <cell r="Z445" t="str">
            <v>Concluido</v>
          </cell>
          <cell r="AA445">
            <v>42612</v>
          </cell>
          <cell r="AB445">
            <v>42619</v>
          </cell>
        </row>
        <row r="446">
          <cell r="B446" t="str">
            <v>CTC-BM-17202</v>
          </cell>
          <cell r="C446" t="str">
            <v>Hola,
Actualmente tengo contratado un crédito personal el cuál me cobra una comisión por apertura financiada, quiero saber si el CAT en el primer estado de cuenta debe ser más alto en comparación a los subsecuentes por el efecto de dicha comisión, lo anterior debido a que según mi criterio e interpretación de la circular el CAT debe ser el mismo durante toda la vida del crédito por ser no revolvente y a plazo fijo así como expresar el costo anual del crédito, dado que los flujos (pago) están determinados por la base total que incluye el importe de la disposición + la comisión.</v>
          </cell>
          <cell r="D446" t="str">
            <v>Agustin Sereno Portilla</v>
          </cell>
          <cell r="E446" t="str">
            <v>aserenop@gmail.com</v>
          </cell>
          <cell r="F446" t="str">
            <v>Banco de México</v>
          </cell>
          <cell r="M446" t="str">
            <v>México</v>
          </cell>
          <cell r="O446" t="str">
            <v>Entrega por el Sistema de Solicitudes de Acceso a la Información</v>
          </cell>
          <cell r="P446">
            <v>42612</v>
          </cell>
          <cell r="Q446">
            <v>42641</v>
          </cell>
          <cell r="S446" t="str">
            <v>Información pública</v>
          </cell>
          <cell r="T446" t="str">
            <v>Control de legalidad</v>
          </cell>
          <cell r="V446" t="str">
            <v>Se anexa respuesta</v>
          </cell>
          <cell r="W446">
            <v>60</v>
          </cell>
          <cell r="X446" t="str">
            <v>NO</v>
          </cell>
          <cell r="Y446" t="str">
            <v>Muñoz Nando Rubén</v>
          </cell>
          <cell r="Z446" t="str">
            <v>Concluido</v>
          </cell>
          <cell r="AA446">
            <v>42612</v>
          </cell>
          <cell r="AB446">
            <v>42625</v>
          </cell>
        </row>
        <row r="447">
          <cell r="B447" t="str">
            <v>LT-BM-17204</v>
          </cell>
          <cell r="C447" t="str">
            <v>Solicito, por favor, el nombre de los bancos con los que se contrataron las coberturas petroleras (opciones tipo put) el año pasado (para 2016) y este año (para 2017).
Si es posible, también solicito el monto que se cubrió con cada institución tanto el año pasado como éste.</v>
          </cell>
          <cell r="D447" t="str">
            <v>Jairo Andrés Ibarra Martínez</v>
          </cell>
          <cell r="E447" t="str">
            <v>jairo.ibarra@infosel.com</v>
          </cell>
          <cell r="F447" t="str">
            <v>Banco de México</v>
          </cell>
          <cell r="M447" t="str">
            <v>México</v>
          </cell>
          <cell r="O447" t="str">
            <v>Entrega por el Sistema de Solicitudes de Acceso a la Información</v>
          </cell>
          <cell r="P447">
            <v>42613</v>
          </cell>
          <cell r="Q447">
            <v>42642</v>
          </cell>
          <cell r="S447" t="str">
            <v>Información confidencial</v>
          </cell>
          <cell r="T447" t="str">
            <v>Acceso a la información</v>
          </cell>
          <cell r="V447" t="str">
            <v>Se anexa respuesta LT-BM-17204</v>
          </cell>
          <cell r="W447">
            <v>360</v>
          </cell>
          <cell r="X447" t="str">
            <v>NO</v>
          </cell>
          <cell r="Y447" t="str">
            <v>Muñoz Nando Rubén</v>
          </cell>
          <cell r="Z447" t="str">
            <v>Concluido</v>
          </cell>
          <cell r="AA447">
            <v>42613</v>
          </cell>
          <cell r="AB447">
            <v>42639</v>
          </cell>
        </row>
        <row r="448">
          <cell r="B448">
            <v>6110000020516</v>
          </cell>
          <cell r="C448" t="str">
            <v xml:space="preserve">Accese a información publica
</v>
          </cell>
          <cell r="D448" t="str">
            <v>SERGIO BAUTISTA HERNANDEZ</v>
          </cell>
          <cell r="E448" t="str">
            <v>TransparenciaBM@outlook.com</v>
          </cell>
          <cell r="F448" t="str">
            <v>Banco de México</v>
          </cell>
          <cell r="H448" t="str">
            <v>LAS ORQUIDEAS NUM. 117</v>
          </cell>
          <cell r="I448" t="str">
            <v>San Quintín</v>
          </cell>
          <cell r="J448" t="str">
            <v>ENSENADA</v>
          </cell>
          <cell r="K448" t="str">
            <v>Baja California</v>
          </cell>
          <cell r="L448">
            <v>22940</v>
          </cell>
          <cell r="M448" t="str">
            <v>México</v>
          </cell>
          <cell r="N448" t="str">
            <v xml:space="preserve">Correo electrónico: sergio22bh@hotmail.com </v>
          </cell>
          <cell r="O448" t="str">
            <v>Correo electrónico</v>
          </cell>
          <cell r="P448">
            <v>42613</v>
          </cell>
          <cell r="Q448">
            <v>42642</v>
          </cell>
          <cell r="S448" t="str">
            <v>Información pública</v>
          </cell>
          <cell r="T448" t="str">
            <v>Acceso a la información</v>
          </cell>
          <cell r="V448" t="str">
            <v>Se requirió aclaración al solicitante en el plazo establecido y se desechó por falta de respuesta del ciudadano</v>
          </cell>
          <cell r="W448">
            <v>2</v>
          </cell>
          <cell r="X448" t="str">
            <v>NO</v>
          </cell>
          <cell r="Y448" t="str">
            <v>Muñoz Nando Rubén</v>
          </cell>
          <cell r="Z448" t="str">
            <v>Concluido</v>
          </cell>
          <cell r="AA448">
            <v>42613</v>
          </cell>
          <cell r="AB448">
            <v>42635</v>
          </cell>
        </row>
        <row r="449">
          <cell r="B449" t="str">
            <v>CTC-BM-17206</v>
          </cell>
          <cell r="C449" t="str">
            <v>Que tal, buenas tardes. 
Podrían hacerme el favor de rastrear dos transferencias que me hicieron a mi cuenta de banco azteca, las cuales no me han llegado a mi tarjeta por motivos de que el banco no acepta transferencias internacionales. 
El numero de tarjeta de banco azteca es : 4027664102372061
Mi nombre es Emanuel Sosa De Torres
El pago lo recibí desde GPG ( GLOBAL PAYROLL GATEWAY)
son dos depósitos. 
numero de referencia de crédito : 76657366239002338680023 
fecha de expedición: 24 de agosto de 2016 
cantidad: 145 dolares 
otra transferencia : 
numero de referencia de crédito : 74657366237002281970142 
fecha de expedición: 22 de agosto de 
cantidad: 391 dolares 
Agradezco su ayuda y espero su pronta respuesta. Gracias.</v>
          </cell>
          <cell r="D449" t="str">
            <v>Emanuel sosa de torres</v>
          </cell>
          <cell r="E449" t="str">
            <v>e_sosa94@hotmail.com</v>
          </cell>
          <cell r="F449" t="str">
            <v>Banco de México</v>
          </cell>
          <cell r="M449" t="str">
            <v>México</v>
          </cell>
          <cell r="O449" t="str">
            <v>Entrega por el Sistema de Solicitudes de Acceso a la Información</v>
          </cell>
          <cell r="P449">
            <v>42613</v>
          </cell>
          <cell r="Q449">
            <v>42642</v>
          </cell>
          <cell r="S449" t="str">
            <v>Información pública</v>
          </cell>
          <cell r="T449" t="str">
            <v>Sistemas electrónicos de pago</v>
          </cell>
          <cell r="V449" t="str">
            <v>La respuesta a su consulta CTC-BM-17206 la encontrará en el archivo adjunto.</v>
          </cell>
          <cell r="W449">
            <v>20</v>
          </cell>
          <cell r="X449" t="str">
            <v>NO</v>
          </cell>
          <cell r="Y449" t="str">
            <v>Casillas Trejo Elizabeth</v>
          </cell>
          <cell r="Z449" t="str">
            <v>Concluido</v>
          </cell>
          <cell r="AA449">
            <v>42613</v>
          </cell>
          <cell r="AB449">
            <v>42619</v>
          </cell>
        </row>
        <row r="450">
          <cell r="B450" t="str">
            <v>CTC-BM-17207</v>
          </cell>
          <cell r="C450" t="str">
            <v>Buen día, 
Estoy haciendo un análisis financiero, en el cual estoy interesado en el crecimiento porcentual anual de los siguientes factores macroeconómicos.
PIB, Inflación, Remesas, Tipo de cambio, Consumo al crédito, consumo privado, consumo del gobierno, el gasto del sector público y el precio por barril de petróleo. 
Los he encontrado prácticamente todos hasta 2015, sin embargo quisiera saber si me pudieran apoyar con los pronósticos generados por el Banco de México hasta 2020, ya que en la página no me ha sido posible encontrarlos
Agradezco su atención
Saludos</v>
          </cell>
          <cell r="D450" t="str">
            <v>Humberto Martínez Hernández</v>
          </cell>
          <cell r="E450" t="str">
            <v>humberto_5409@hotmail.com</v>
          </cell>
          <cell r="F450" t="str">
            <v>Banco de México</v>
          </cell>
          <cell r="O450" t="str">
            <v>Entrega por el Sistema de Solicitudes de Acceso a la Información</v>
          </cell>
          <cell r="P450">
            <v>42613</v>
          </cell>
          <cell r="Q450">
            <v>42642</v>
          </cell>
          <cell r="S450" t="str">
            <v>Información pública</v>
          </cell>
          <cell r="T450" t="str">
            <v>Indicadores de finanzas públicas</v>
          </cell>
          <cell r="V450" t="str">
            <v>Se anexa respuesta</v>
          </cell>
          <cell r="W450">
            <v>60</v>
          </cell>
          <cell r="X450" t="str">
            <v>NO</v>
          </cell>
          <cell r="Y450" t="str">
            <v>Muñoz Nando Rubén</v>
          </cell>
          <cell r="Z450" t="str">
            <v>Concluido</v>
          </cell>
          <cell r="AA450">
            <v>42613</v>
          </cell>
          <cell r="AB450">
            <v>42625</v>
          </cell>
        </row>
        <row r="451">
          <cell r="B451" t="str">
            <v>CTC-BM-17211</v>
          </cell>
          <cell r="C451" t="str">
            <v>Hola, tengo entendido que las reservas internacionales de Mexico las tenemos en dolares; asi que mi pregunta es la siguiente: en el caso de que el dolar se desplome en estos momentos, que consecuencias habria para la economia mexicana?; es decir, obviamente nos quedariamos sin reservas, pero, esto afectaria el poder adquisitivo del peso? se traduciria en una inflacion? se traduciria en una devaluacion? como afectaria esto a los sectores productivos? mucha gente perderia sus empleos? que ocurriria con los creditos hipotecarios de infonavit y creditos hipotecarios bancarios? aumentarian las deudas?. Por favor no descarten mi pregunta ya que esta bien fundada y la realizo con conocimiento de base, pues existe la real posibilidad de que en el corto plazo el dolar se desplome debito al estallido de la burbuja producida por la inmensa deuda impagable del tesoro estadounidense con china y muchos otros paises y el inminente fallo de la estructura conocida como petrodolar que basa el valor del dolar en la voluntad de los paises petroleros de vender petroleo unicamente en dolares por la negativa de rusia de acatar esta disposicion. Tambien tomo en cuenta en las senales que estan dando paises como rusia y china quienes se han desecho de sus reservas en dolares y las estan sustituyendo por reservas en oro. tambien me baso en que ultimante se han aprobado leyes en Estados Unidos y aqui en Mexico para suspender derechos civiles a fin de manejar un posible levantamiento social a raiz de dicho desplome y me baso en el actual flujo migratorio de gente rica a paises neutrales como Nueva Zelanda como precaucion ante una inminente crisis. Por eso necesito respuesta a mis preguntas a fin de tomar las medidas necesarias para aminorar su efecto en mis intereses, muchas gracias.</v>
          </cell>
          <cell r="D451" t="str">
            <v>victor hugo monroy espinoza</v>
          </cell>
          <cell r="E451" t="str">
            <v>la.victor.monroy@gmail.com</v>
          </cell>
          <cell r="F451" t="str">
            <v>Banco de México</v>
          </cell>
          <cell r="O451" t="str">
            <v>Entrega por el Sistema de Solicitudes de Acceso a la Información</v>
          </cell>
          <cell r="P451">
            <v>42613</v>
          </cell>
          <cell r="Q451">
            <v>42642</v>
          </cell>
          <cell r="S451" t="str">
            <v>Información pública</v>
          </cell>
          <cell r="T451" t="str">
            <v>Política cambiaria</v>
          </cell>
          <cell r="V451" t="str">
            <v>La respuesta a su consulta CTC-BM-17211 se encuentra en el archivo adjunto.</v>
          </cell>
          <cell r="W451">
            <v>60</v>
          </cell>
          <cell r="X451" t="str">
            <v>NO</v>
          </cell>
          <cell r="Y451" t="str">
            <v>Casillas Trejo Elizabeth</v>
          </cell>
          <cell r="Z451" t="str">
            <v>Concluido</v>
          </cell>
          <cell r="AA451">
            <v>42613</v>
          </cell>
          <cell r="AB451">
            <v>42627</v>
          </cell>
        </row>
        <row r="452">
          <cell r="B452" t="str">
            <v>CTC-BM-17213</v>
          </cell>
          <cell r="C452" t="str">
            <v>FAVOR DE INDICARME DONDE PUEDO CONSEGUIR 5 MONEDAS CONMEMORATIVAS DE 20 PESOS DEL BICENTENARIO DE MORELOS. GRACIAS.  VIVO EN CD. AZTECA 3A., ECATEPEC, EDO. MEX.</v>
          </cell>
          <cell r="D452" t="str">
            <v>MARIO</v>
          </cell>
          <cell r="E452" t="str">
            <v>ruiz4710@prodigy.net.mx</v>
          </cell>
          <cell r="F452" t="str">
            <v>Banco de México</v>
          </cell>
          <cell r="O452" t="str">
            <v>Entrega por el Sistema de Solicitudes de Acceso a la Información</v>
          </cell>
          <cell r="P452">
            <v>42613</v>
          </cell>
          <cell r="Q452">
            <v>42642</v>
          </cell>
          <cell r="S452" t="str">
            <v>Información pública</v>
          </cell>
          <cell r="T452" t="str">
            <v>Numismática</v>
          </cell>
          <cell r="V452" t="str">
            <v>Se anexa respuesta</v>
          </cell>
          <cell r="W452">
            <v>60</v>
          </cell>
          <cell r="X452" t="str">
            <v>NO</v>
          </cell>
          <cell r="Y452" t="str">
            <v>Muñoz Nando Rubén</v>
          </cell>
          <cell r="Z452" t="str">
            <v>Concluido</v>
          </cell>
          <cell r="AA452">
            <v>42613</v>
          </cell>
          <cell r="AB452">
            <v>42618</v>
          </cell>
        </row>
        <row r="453">
          <cell r="B453" t="str">
            <v>CTC-BM-17215</v>
          </cell>
          <cell r="C453" t="str">
            <v>¿Existe alguna restricción o prohibición en alguna circular o disposicion para que una SOFOM ENR o cualquier otra entidad establezca contratos en multimoneda o multidivisa? Es decir, si yo como SOFOM ENR otorgo una linea de credito a un cliente, que el mismo pueda hacer disposiciones de dicha linea tanto en moneda nacional como el dolares y que de igual manera pueda hacer sus pagos tanto en moneda nacional como en dolares. Si existiera alguna restriccion ¿De que tipo? ¿Cual sería el fundamento legal?</v>
          </cell>
          <cell r="D453" t="str">
            <v>Daniel</v>
          </cell>
          <cell r="E453" t="str">
            <v>daniel_mib@hotmail.com</v>
          </cell>
          <cell r="F453" t="str">
            <v>Banco de México</v>
          </cell>
          <cell r="M453" t="str">
            <v>México</v>
          </cell>
          <cell r="O453" t="str">
            <v>Entrega por el Sistema de Solicitudes de Acceso a la Información</v>
          </cell>
          <cell r="P453">
            <v>42614</v>
          </cell>
          <cell r="Q453">
            <v>42643</v>
          </cell>
          <cell r="S453" t="str">
            <v>Información pública</v>
          </cell>
          <cell r="T453" t="str">
            <v>Control de legalidad</v>
          </cell>
          <cell r="V453" t="str">
            <v>La respuesta a su consulta CTC-BM-17215 se encuentra en el archivo adjunto.</v>
          </cell>
          <cell r="W453">
            <v>45</v>
          </cell>
          <cell r="X453" t="str">
            <v>NO</v>
          </cell>
          <cell r="Y453" t="str">
            <v>Casillas Trejo Elizabeth</v>
          </cell>
          <cell r="Z453" t="str">
            <v>Concluido</v>
          </cell>
          <cell r="AA453">
            <v>42614</v>
          </cell>
          <cell r="AB453">
            <v>42619</v>
          </cell>
        </row>
        <row r="454">
          <cell r="B454" t="str">
            <v>CTC-BM-17218</v>
          </cell>
          <cell r="C454" t="str">
            <v>Hola buenas tardes, soy estudiante de ciencias políticas, quisiera una información respecto a UDIS y Dolares. Necesito el promedio anual de los dos tipos de cambio mencionados anteriormente, ambos de los años 2012 al 2016.
Quedo en espera de su respuesta. De antemano, gracias.</v>
          </cell>
          <cell r="D454" t="str">
            <v>Verónica Gabriela Villarreal de León</v>
          </cell>
          <cell r="E454" t="str">
            <v>gabriela.villarreal@hotmail.com</v>
          </cell>
          <cell r="F454" t="str">
            <v>Banco de México</v>
          </cell>
          <cell r="M454" t="str">
            <v>México</v>
          </cell>
          <cell r="O454" t="str">
            <v>Entrega por el Sistema de Solicitudes de Acceso a la Información</v>
          </cell>
          <cell r="P454">
            <v>42614</v>
          </cell>
          <cell r="Q454">
            <v>42643</v>
          </cell>
          <cell r="S454" t="str">
            <v>Información pública</v>
          </cell>
          <cell r="T454" t="str">
            <v>Tipos de cambio</v>
          </cell>
          <cell r="V454" t="str">
            <v>La respuesta a su consulta CTC-BM-17218 la encontrará en el archivo adjunto.</v>
          </cell>
          <cell r="W454">
            <v>35</v>
          </cell>
          <cell r="X454" t="str">
            <v>NO</v>
          </cell>
          <cell r="Y454" t="str">
            <v>Casillas Trejo Elizabeth</v>
          </cell>
          <cell r="Z454" t="str">
            <v>Concluido</v>
          </cell>
          <cell r="AA454">
            <v>42614</v>
          </cell>
          <cell r="AB454">
            <v>42621</v>
          </cell>
        </row>
        <row r="455">
          <cell r="B455" t="str">
            <v>CTC-BM-17219</v>
          </cell>
          <cell r="C455" t="str">
            <v>Buenas tardes, me gustaría conocer cual es el pronostico de crecimiento del PIB para 2017 comparado con 2016
Muchas gracias!
Saludos.
Martin.</v>
          </cell>
          <cell r="D455" t="str">
            <v>Martin Avila</v>
          </cell>
          <cell r="E455" t="str">
            <v>martin.avila@aexp.com</v>
          </cell>
          <cell r="F455" t="str">
            <v>Banco de México</v>
          </cell>
          <cell r="O455" t="str">
            <v>Entrega por el Sistema de Solicitudes de Acceso a la Información</v>
          </cell>
          <cell r="P455">
            <v>42614</v>
          </cell>
          <cell r="Q455">
            <v>42643</v>
          </cell>
          <cell r="S455" t="str">
            <v>Información pública</v>
          </cell>
          <cell r="T455" t="str">
            <v>Actividad económica</v>
          </cell>
          <cell r="V455" t="str">
            <v>Anexo respuesta</v>
          </cell>
          <cell r="W455">
            <v>60</v>
          </cell>
          <cell r="X455" t="str">
            <v>NO</v>
          </cell>
          <cell r="Y455" t="str">
            <v>Muñoz Nando Rubén</v>
          </cell>
          <cell r="Z455" t="str">
            <v>Concluido</v>
          </cell>
          <cell r="AA455">
            <v>42614</v>
          </cell>
          <cell r="AB455">
            <v>42619</v>
          </cell>
        </row>
        <row r="456">
          <cell r="B456" t="str">
            <v>CTC-FMPED-17221</v>
          </cell>
          <cell r="C456" t="str">
            <v>To whom it may concern,
I would very much like to talk to someone about helping your Sovereign Wealth Fund open up a London office and why such an office would be a valuable asset to the Fund and also cover my own credentials as to why I would be a good candidate to help you achieve your investment aims by building out your London office.
With kind regards,
Richard Wilson</v>
          </cell>
          <cell r="D456" t="str">
            <v>Richard Wilson</v>
          </cell>
          <cell r="E456" t="str">
            <v>rwilson@wilsoncapitalpartners.com</v>
          </cell>
          <cell r="F456" t="str">
            <v>Fondo Mexicano del Petróleo</v>
          </cell>
          <cell r="O456" t="str">
            <v>Entrega por el Sistema de Solicitudes de Acceso a la Información</v>
          </cell>
          <cell r="P456">
            <v>42615</v>
          </cell>
          <cell r="Q456">
            <v>42646</v>
          </cell>
          <cell r="S456" t="str">
            <v>Información pública</v>
          </cell>
          <cell r="T456" t="str">
            <v>Fiduciario</v>
          </cell>
          <cell r="V456" t="str">
            <v>La respuesta a su consulta CTC-FMPED-17221 la encontrará en el archivo adjunto.</v>
          </cell>
          <cell r="W456">
            <v>35</v>
          </cell>
          <cell r="X456" t="str">
            <v>NO</v>
          </cell>
          <cell r="Y456" t="str">
            <v>Casillas Trejo Elizabeth</v>
          </cell>
          <cell r="Z456" t="str">
            <v>Concluido</v>
          </cell>
          <cell r="AA456">
            <v>42615</v>
          </cell>
          <cell r="AB456">
            <v>42619</v>
          </cell>
        </row>
        <row r="457">
          <cell r="B457" t="str">
            <v>CTC-BM-17222</v>
          </cell>
          <cell r="C457" t="str">
            <v>ASOCIACIÓN DE CUENTAS CON NÚMERO DE CELULAR
Mi banco no me quiere activar la asociación de la cuenta al numero de celular, ya me han tomado reportes tras reportes y no me dan solución mi banco es BBVA Bancomer, ya que el servicio es bueno, ademas al momento de activarlo por la página dice que el servicio no esta disponible</v>
          </cell>
          <cell r="D457" t="str">
            <v>Daniel Martinez Avila</v>
          </cell>
          <cell r="E457" t="str">
            <v>danielmtzavila89@gmail.com</v>
          </cell>
          <cell r="F457" t="str">
            <v>Banco de México</v>
          </cell>
          <cell r="M457" t="str">
            <v>México</v>
          </cell>
          <cell r="O457" t="str">
            <v>Entrega por el Sistema de Solicitudes de Acceso a la Información</v>
          </cell>
          <cell r="P457">
            <v>42615</v>
          </cell>
          <cell r="Q457">
            <v>42646</v>
          </cell>
          <cell r="S457" t="str">
            <v>Información pública</v>
          </cell>
          <cell r="T457" t="str">
            <v>Sistemas electrónicos de pago</v>
          </cell>
          <cell r="V457" t="str">
            <v>Se anexa respuesta</v>
          </cell>
          <cell r="W457">
            <v>60</v>
          </cell>
          <cell r="X457" t="str">
            <v>NO</v>
          </cell>
          <cell r="Y457" t="str">
            <v>Muñoz Nando Rubén</v>
          </cell>
          <cell r="Z457" t="str">
            <v>Concluido</v>
          </cell>
          <cell r="AA457">
            <v>42615</v>
          </cell>
          <cell r="AB457">
            <v>42621</v>
          </cell>
        </row>
        <row r="458">
          <cell r="B458" t="str">
            <v>CTC-BM-17223</v>
          </cell>
          <cell r="C458" t="str">
            <v>My name is Eduardo, I am PhD student in University of Sao Paulo in Brazil, and visiting scholar in University of Illinois at Urbana-Champaign. I am writing a paper about development banks and I am looking for Survey of Lending Interest Rates that, according to the paper Firms Financing Costs: The Role of Development Banks in Mexico written by Fernando Aportela, is provided by Banco de Mexico. But I cannot find it. Where can I find it?</v>
          </cell>
          <cell r="D458" t="str">
            <v>Eduardo Brunaldi</v>
          </cell>
          <cell r="E458" t="str">
            <v>brunaldi@illinois.edu</v>
          </cell>
          <cell r="F458" t="str">
            <v>Banco de México</v>
          </cell>
          <cell r="O458" t="str">
            <v>Entrega por el Sistema de Solicitudes de Acceso a la Información</v>
          </cell>
          <cell r="P458">
            <v>42615</v>
          </cell>
          <cell r="Q458">
            <v>42646</v>
          </cell>
          <cell r="S458" t="str">
            <v>Información pública</v>
          </cell>
          <cell r="T458" t="str">
            <v>Economía abierta</v>
          </cell>
          <cell r="V458" t="str">
            <v>La respuesta a su consulta CTC-BM-17223 la encontrará en el archivo adjunto.</v>
          </cell>
          <cell r="W458">
            <v>90</v>
          </cell>
          <cell r="X458" t="str">
            <v>NO</v>
          </cell>
          <cell r="Y458" t="str">
            <v>Casillas Trejo Elizabeth</v>
          </cell>
          <cell r="Z458" t="str">
            <v>Concluido</v>
          </cell>
          <cell r="AA458">
            <v>42615</v>
          </cell>
          <cell r="AB458">
            <v>42643</v>
          </cell>
        </row>
        <row r="459">
          <cell r="B459">
            <v>6110000020616</v>
          </cell>
          <cell r="C459" t="str">
            <v>Como ha ido aumentando la deuda pública en los últimos años, desde el primer sexenio hasta la actualidad</v>
          </cell>
          <cell r="D459" t="str">
            <v>NANCY GUADALUPE PÉREZ APARICIO</v>
          </cell>
          <cell r="E459" t="str">
            <v>TransparenciaBM@outlook.com</v>
          </cell>
          <cell r="F459" t="str">
            <v>Banco de México</v>
          </cell>
          <cell r="H459" t="str">
            <v>AGUSTIN DE ITURBIDE</v>
          </cell>
          <cell r="I459" t="str">
            <v>Culhuacán CTM Canal Nacional</v>
          </cell>
          <cell r="J459" t="str">
            <v>COYOACAN</v>
          </cell>
          <cell r="K459" t="str">
            <v>Distrito Federal</v>
          </cell>
          <cell r="L459">
            <v>4490</v>
          </cell>
          <cell r="M459" t="str">
            <v>México</v>
          </cell>
          <cell r="N459" t="str">
            <v xml:space="preserve">cifras mas recientes del aumento de la deuda pública
____________________
Correo electrónico:  nancy_18@live.com.mx </v>
          </cell>
          <cell r="O459" t="str">
            <v>Correo electrónico</v>
          </cell>
          <cell r="P459">
            <v>42615</v>
          </cell>
          <cell r="Q459">
            <v>42646</v>
          </cell>
          <cell r="S459" t="str">
            <v>Información pública</v>
          </cell>
          <cell r="T459" t="str">
            <v>Deuda pública</v>
          </cell>
          <cell r="V459" t="str">
            <v>Se anexa respuesta</v>
          </cell>
          <cell r="W459">
            <v>60</v>
          </cell>
          <cell r="X459" t="str">
            <v>NO</v>
          </cell>
          <cell r="Y459" t="str">
            <v>Muñoz Nando Rubén</v>
          </cell>
          <cell r="Z459" t="str">
            <v>Concluido</v>
          </cell>
          <cell r="AA459">
            <v>42615</v>
          </cell>
          <cell r="AB459">
            <v>42621</v>
          </cell>
        </row>
        <row r="460">
          <cell r="B460" t="str">
            <v>CTC-BM-17234</v>
          </cell>
          <cell r="C460" t="str">
            <v>Necesito ayuda en encontrar el reporte trimestral de Santander México, con el fin de identificar la composición de su cartera de credito y su subdivision para poder identificar que valores son de tasa variable o fija.</v>
          </cell>
          <cell r="D460" t="str">
            <v>Erick Morales</v>
          </cell>
          <cell r="E460" t="str">
            <v>erick_xm2005@hotmail.com</v>
          </cell>
          <cell r="F460" t="str">
            <v>Banco de México</v>
          </cell>
          <cell r="O460" t="str">
            <v>Entrega por el Sistema de Solicitudes de Acceso a la Información</v>
          </cell>
          <cell r="P460">
            <v>42616</v>
          </cell>
          <cell r="Q460">
            <v>42646</v>
          </cell>
          <cell r="S460" t="str">
            <v>Información no competencia del BM</v>
          </cell>
          <cell r="T460" t="str">
            <v>Acceso a la información</v>
          </cell>
          <cell r="V460" t="str">
            <v>Se anexa respuesta</v>
          </cell>
          <cell r="W460">
            <v>60</v>
          </cell>
          <cell r="X460" t="str">
            <v>NO</v>
          </cell>
          <cell r="Y460" t="str">
            <v>Muñoz Nando Rubén</v>
          </cell>
          <cell r="Z460" t="str">
            <v>Concluido</v>
          </cell>
          <cell r="AA460">
            <v>42616</v>
          </cell>
          <cell r="AB460">
            <v>42620</v>
          </cell>
        </row>
        <row r="461">
          <cell r="B461" t="str">
            <v>CTC-BM-17235</v>
          </cell>
          <cell r="C461" t="str">
            <v>Tengo una plataforma de inversión colectiva enfocada en bienes raíces, ya tengo el proyecto arquitectónico, la plataforma web, e inclusive algunos inversionistas interesados, me hace falta incorporar la forma de pago. Por el giro del negocio y las cantidades que se manejan necesito incorporar transferencias bancarias y me gustaría hacerlo a través de SPEI. ¿Cómo puedo integrar el servicio de SPEI dentro de mi plataforma? ¿Hay alguna API que pueda utilizar?
Un teléfono o correo donde pueda comunicar al área que maneja SPEI también sería de gran ayuda, ya que nadie de Banxico me ha podido comunicar con el área correspondiente.
Esperando poder obtener una respuesta favorable, deseo a quien lea esto una excelente semana.</v>
          </cell>
          <cell r="D461" t="str">
            <v>Humberto Besso-Oberto</v>
          </cell>
          <cell r="E461" t="str">
            <v>humberto.besso@gmail.com</v>
          </cell>
          <cell r="F461" t="str">
            <v>Banco de México</v>
          </cell>
          <cell r="M461" t="str">
            <v>México</v>
          </cell>
          <cell r="O461" t="str">
            <v>Entrega por el Sistema de Solicitudes de Acceso a la Información</v>
          </cell>
          <cell r="P461">
            <v>42616</v>
          </cell>
          <cell r="Q461">
            <v>42646</v>
          </cell>
          <cell r="S461" t="str">
            <v>Información pública</v>
          </cell>
          <cell r="T461" t="str">
            <v>Sistemas electrónicos de pago</v>
          </cell>
          <cell r="V461" t="str">
            <v>La respuesta a su consulta CTC-BM-17235 la encontrará en el archivo adjunto.</v>
          </cell>
          <cell r="W461">
            <v>25</v>
          </cell>
          <cell r="X461" t="str">
            <v>NO</v>
          </cell>
          <cell r="Y461" t="str">
            <v>Casillas Trejo Elizabeth</v>
          </cell>
          <cell r="Z461" t="str">
            <v>Concluido</v>
          </cell>
          <cell r="AA461">
            <v>42616</v>
          </cell>
          <cell r="AB461">
            <v>42621</v>
          </cell>
        </row>
        <row r="462">
          <cell r="B462" t="str">
            <v>CTC-BM-17236</v>
          </cell>
          <cell r="C462" t="str">
            <v>Buenas noches, espero alla tenido un buen dia, el motovo de mi correo, es para saber de que manera puedo conseguir las de $20 ya que en mi localidad (puebla, puebla) en ningun banco me es podible conseguir las monedas de $20 solo las que hay actualmente son las de octavio paz, y las mas recientes no las tienen en existencia, por eso quisiera saber si directamente comunicandome con ustedes me pueden dar ayuda o de igual manera no se si puedan hacer algún envio a mi domicilio de dichas monedas.
Espero contar con su ayuda y esperando si puedan hacer algun envio de dichas monedas. 
Espero tenga un excelente dia</v>
          </cell>
          <cell r="D462" t="str">
            <v>jorge leyva araiza</v>
          </cell>
          <cell r="E462" t="str">
            <v>elderjorge2006@hotmail.com</v>
          </cell>
          <cell r="F462" t="str">
            <v>Banco de México</v>
          </cell>
          <cell r="O462" t="str">
            <v>Entrega por el Sistema de Solicitudes de Acceso a la Información</v>
          </cell>
          <cell r="P462">
            <v>42616</v>
          </cell>
          <cell r="Q462">
            <v>42646</v>
          </cell>
          <cell r="S462" t="str">
            <v>Información pública</v>
          </cell>
          <cell r="T462" t="str">
            <v>Monedas metálicas</v>
          </cell>
          <cell r="V462" t="str">
            <v>Se anexa respuesta</v>
          </cell>
          <cell r="W462">
            <v>60</v>
          </cell>
          <cell r="X462" t="str">
            <v>NO</v>
          </cell>
          <cell r="Y462" t="str">
            <v>Muñoz Nando Rubén</v>
          </cell>
          <cell r="Z462" t="str">
            <v>Concluido</v>
          </cell>
          <cell r="AA462">
            <v>42616</v>
          </cell>
          <cell r="AB462">
            <v>42620</v>
          </cell>
        </row>
        <row r="463">
          <cell r="B463">
            <v>6110000020716</v>
          </cell>
          <cell r="C463" t="str">
            <v xml:space="preserve">INFORME ANUAL QUE PRESENTO EL BANCO DE MEXICO EN 2016
</v>
          </cell>
          <cell r="D463" t="str">
            <v>EMMANUEL ZAMUDIO CHAVEZ</v>
          </cell>
          <cell r="E463" t="str">
            <v>TransparenciaBM@outlook.com</v>
          </cell>
          <cell r="F463" t="str">
            <v>Banco de México</v>
          </cell>
          <cell r="H463" t="str">
            <v>AV. HIDALGO</v>
          </cell>
          <cell r="I463" t="str">
            <v>Chapantongo</v>
          </cell>
          <cell r="J463" t="str">
            <v>CHAPANTONGO</v>
          </cell>
          <cell r="K463" t="str">
            <v>Hidalgo</v>
          </cell>
          <cell r="L463">
            <v>42900</v>
          </cell>
          <cell r="M463" t="str">
            <v>México</v>
          </cell>
          <cell r="N463" t="str">
            <v xml:space="preserve">Correo electrónico: emmanuel-zamudio@hotmail.com </v>
          </cell>
          <cell r="O463" t="str">
            <v>Correo electrónico</v>
          </cell>
          <cell r="P463">
            <v>42618</v>
          </cell>
          <cell r="Q463">
            <v>42647</v>
          </cell>
          <cell r="S463" t="str">
            <v>Información pública</v>
          </cell>
          <cell r="T463" t="str">
            <v>Objetivos de inflación</v>
          </cell>
          <cell r="V463" t="str">
            <v>Se anexa respuesta</v>
          </cell>
          <cell r="W463">
            <v>60</v>
          </cell>
          <cell r="X463" t="str">
            <v>NO</v>
          </cell>
          <cell r="Y463" t="str">
            <v>Muñoz Nando Rubén</v>
          </cell>
          <cell r="Z463" t="str">
            <v>Concluido</v>
          </cell>
          <cell r="AA463">
            <v>42618</v>
          </cell>
          <cell r="AB463">
            <v>42621</v>
          </cell>
        </row>
        <row r="464">
          <cell r="B464">
            <v>6110000020816</v>
          </cell>
          <cell r="C464" t="str">
            <v xml:space="preserve">El salario de los principales funcionarios de la institución
</v>
          </cell>
          <cell r="D464" t="str">
            <v>ROCIO RAMIREZ CUEVAS</v>
          </cell>
          <cell r="E464" t="str">
            <v>TransparenciaBM@outlook.com</v>
          </cell>
          <cell r="F464" t="str">
            <v>Banco de México</v>
          </cell>
          <cell r="H464" t="str">
            <v>FILIBERTO GOMEZ</v>
          </cell>
          <cell r="I464" t="str">
            <v>Ahuizotla (santiago Ahuizotla)</v>
          </cell>
          <cell r="J464" t="str">
            <v>NAUCALPAN DE JUAREZ</v>
          </cell>
          <cell r="K464" t="str">
            <v>México</v>
          </cell>
          <cell r="L464">
            <v>53378</v>
          </cell>
          <cell r="M464" t="str">
            <v>México</v>
          </cell>
          <cell r="N464" t="str">
            <v xml:space="preserve">Correo electrónico: amore.chiio@hotmail.com --------------
Datos Adicionales: En orden de mayor a menor, junto con los nombre de los funcionarios
</v>
          </cell>
          <cell r="O464" t="str">
            <v>Correo electrónico</v>
          </cell>
          <cell r="P464">
            <v>42618</v>
          </cell>
          <cell r="Q464">
            <v>42647</v>
          </cell>
          <cell r="S464" t="str">
            <v>Información pública</v>
          </cell>
          <cell r="T464" t="str">
            <v>Sueldos y salarios</v>
          </cell>
          <cell r="V464" t="str">
            <v>La respuesta a su solicitud 6110000020816 se encuentra en el archivo adjunto.</v>
          </cell>
          <cell r="W464">
            <v>120</v>
          </cell>
          <cell r="X464" t="str">
            <v>NO</v>
          </cell>
          <cell r="Y464" t="str">
            <v>Casillas Trejo Elizabeth</v>
          </cell>
          <cell r="Z464" t="str">
            <v>Concluido</v>
          </cell>
          <cell r="AA464">
            <v>42618</v>
          </cell>
          <cell r="AB464">
            <v>42635</v>
          </cell>
        </row>
        <row r="465">
          <cell r="B465">
            <v>6110000020916</v>
          </cell>
          <cell r="C465" t="str">
            <v xml:space="preserve">Salario de los funcionarios en orden ascendente y con sus respectivos nombres y ocupaciones
</v>
          </cell>
          <cell r="D465" t="str">
            <v>ROCÍO RAMIREZ CUEVAS</v>
          </cell>
          <cell r="E465" t="str">
            <v>TransparenciaBM@outlook.com</v>
          </cell>
          <cell r="F465" t="str">
            <v>Banco de México</v>
          </cell>
          <cell r="H465" t="str">
            <v>FILIBERTO GOMEZ</v>
          </cell>
          <cell r="I465" t="str">
            <v>Ahuizotla (santiago Ahuizotla)</v>
          </cell>
          <cell r="J465" t="str">
            <v>NAUCALPAN DE JUAREZ</v>
          </cell>
          <cell r="K465" t="str">
            <v>México</v>
          </cell>
          <cell r="L465">
            <v>53378</v>
          </cell>
          <cell r="M465" t="str">
            <v>México</v>
          </cell>
          <cell r="N465" t="str">
            <v xml:space="preserve">Correo electrónico: chiioamore@gmail.com </v>
          </cell>
          <cell r="O465" t="str">
            <v>Correo electrónico</v>
          </cell>
          <cell r="P465">
            <v>42618</v>
          </cell>
          <cell r="Q465">
            <v>42647</v>
          </cell>
          <cell r="S465" t="str">
            <v>Información pública</v>
          </cell>
          <cell r="T465" t="str">
            <v>Sueldos y salarios</v>
          </cell>
          <cell r="V465" t="str">
            <v>La respuesta a su solicitud 6110000020916 se encuentra en el archivo adjunto</v>
          </cell>
          <cell r="W465">
            <v>30</v>
          </cell>
          <cell r="X465" t="str">
            <v>NO</v>
          </cell>
          <cell r="Y465" t="str">
            <v>Casillas Trejo Elizabeth</v>
          </cell>
          <cell r="Z465" t="str">
            <v>Concluido</v>
          </cell>
          <cell r="AA465">
            <v>42618</v>
          </cell>
          <cell r="AB465">
            <v>42635</v>
          </cell>
        </row>
        <row r="466">
          <cell r="B466">
            <v>6110000021016</v>
          </cell>
          <cell r="C466" t="str">
            <v xml:space="preserve">Cuanto es el salario de los diputados  comparado con el salario mínimo de un obrero.
</v>
          </cell>
          <cell r="D466" t="str">
            <v>JESÚS ÁLVAREZ MEJÍA</v>
          </cell>
          <cell r="E466" t="str">
            <v>TransparenciaBM@outlook.com</v>
          </cell>
          <cell r="F466" t="str">
            <v>Banco de México</v>
          </cell>
          <cell r="H466" t="str">
            <v>JUAN ÁLVAREZ ORIENTE</v>
          </cell>
          <cell r="I466" t="str">
            <v>Américas</v>
          </cell>
          <cell r="J466" t="str">
            <v>TOLUCA</v>
          </cell>
          <cell r="K466" t="str">
            <v>México</v>
          </cell>
          <cell r="L466">
            <v>50130</v>
          </cell>
          <cell r="M466" t="str">
            <v>México</v>
          </cell>
          <cell r="N466" t="str">
            <v xml:space="preserve">Correo electrónico: jesus_alv30@hotmail.com -------------------------------
Salario de los diputados y su comparación con el sueldo mínimo
</v>
          </cell>
          <cell r="O466" t="str">
            <v>Correo electrónico</v>
          </cell>
          <cell r="P466">
            <v>42618</v>
          </cell>
          <cell r="Q466">
            <v>42647</v>
          </cell>
          <cell r="S466" t="str">
            <v>Información no competencia del BM</v>
          </cell>
          <cell r="T466" t="str">
            <v>Acceso a la información</v>
          </cell>
          <cell r="V466" t="str">
            <v>Se anexa respuesta</v>
          </cell>
          <cell r="W466">
            <v>60</v>
          </cell>
          <cell r="X466" t="str">
            <v>NO</v>
          </cell>
          <cell r="Y466" t="str">
            <v>Muñoz Nando Rubén</v>
          </cell>
          <cell r="Z466" t="str">
            <v>Concluido</v>
          </cell>
          <cell r="AA466">
            <v>42618</v>
          </cell>
          <cell r="AB466">
            <v>42620</v>
          </cell>
        </row>
        <row r="467">
          <cell r="B467">
            <v>6110000021116</v>
          </cell>
          <cell r="C467" t="str">
            <v xml:space="preserve">Semanas cotizadas de todos los empleos
</v>
          </cell>
          <cell r="D467" t="str">
            <v>JUAN ALONSO CHONG GASTELUM</v>
          </cell>
          <cell r="E467" t="str">
            <v>ransparenciaBM@outlook.com</v>
          </cell>
          <cell r="F467" t="str">
            <v>Banco de México</v>
          </cell>
          <cell r="H467" t="str">
            <v>CALLE SAN ANTONIO</v>
          </cell>
          <cell r="I467" t="str">
            <v>El Monte</v>
          </cell>
          <cell r="J467" t="str">
            <v>TIJUANA</v>
          </cell>
          <cell r="K467" t="str">
            <v>Baja California</v>
          </cell>
          <cell r="L467">
            <v>22555</v>
          </cell>
          <cell r="M467" t="str">
            <v>México</v>
          </cell>
          <cell r="N467" t="str">
            <v xml:space="preserve">Correo electrónico: rvja_9414@outlook.com </v>
          </cell>
          <cell r="O467" t="str">
            <v>Correo electrónico</v>
          </cell>
          <cell r="P467">
            <v>42618</v>
          </cell>
          <cell r="Q467">
            <v>42647</v>
          </cell>
          <cell r="S467" t="str">
            <v>Información no competencia del BM</v>
          </cell>
          <cell r="T467" t="str">
            <v>Acceso a la información</v>
          </cell>
          <cell r="V467" t="str">
            <v>La respuesta a su solicitud 6110000021116 la encontrará en el archivo adjunto.</v>
          </cell>
          <cell r="W467">
            <v>50</v>
          </cell>
          <cell r="X467" t="str">
            <v>NO</v>
          </cell>
          <cell r="Y467" t="str">
            <v>Casillas Trejo Elizabeth</v>
          </cell>
          <cell r="Z467" t="str">
            <v>Concluido</v>
          </cell>
          <cell r="AA467">
            <v>42618</v>
          </cell>
          <cell r="AB467">
            <v>42621</v>
          </cell>
        </row>
        <row r="468">
          <cell r="B468" t="str">
            <v>CTC-BM-17238</v>
          </cell>
          <cell r="C468" t="str">
            <v>Que tal, buenas tardes. 
Soy Emanuel Sosa de Torres
de San Luis Potosi, soledad de graciano sanchez.
Podrían hacerme el favor de rastrear dos transferencias que me hicieron a mi cuenta guardadito de banco azteca, las cuales no me han llegado a mi tarjeta por motivos de que el banco no acepta transferencias internacionales. 
El numero de tarjeta de banco azteca es : 4027664102372061 
Mi nombre es Emanuel Sosa De Torres 
El pago lo recibí desde GPG ( GLOBAL PAYROLL GATEWAY) 
son dos depósitos. 
numero de referencia de crédito : 76657366239002338680023 
fecha de expedición: 24 de agosto de 2016 
cantidad: 145 dolares 
otra transferencia : 
numero de referencia de crédito : 74657366237002281970142 
fecha de expedición: 22 de agosto de 
cantidad: 391 dolares 
Agradezco su ayuda y espero su pronta respuesta. Gracias.</v>
          </cell>
          <cell r="D468" t="str">
            <v>Emanuel sosa de torres</v>
          </cell>
          <cell r="E468" t="str">
            <v>e_sosa94@hotmail.com</v>
          </cell>
          <cell r="F468" t="str">
            <v>Banco de México</v>
          </cell>
          <cell r="M468" t="str">
            <v>México</v>
          </cell>
          <cell r="O468" t="str">
            <v>Entrega por el Sistema de Solicitudes de Acceso a la Información</v>
          </cell>
          <cell r="P468">
            <v>42618</v>
          </cell>
          <cell r="Q468">
            <v>42647</v>
          </cell>
          <cell r="S468" t="str">
            <v>Información pública</v>
          </cell>
          <cell r="T468" t="str">
            <v>Sistemas electrónicos de pago</v>
          </cell>
          <cell r="V468" t="str">
            <v>La respuesta a su consulta CTC-BM-17238 la encontrará en el archivo adjunto.</v>
          </cell>
          <cell r="W468">
            <v>25</v>
          </cell>
          <cell r="X468" t="str">
            <v>NO</v>
          </cell>
          <cell r="Y468" t="str">
            <v>Casillas Trejo Elizabeth</v>
          </cell>
          <cell r="Z468" t="str">
            <v>Concluido</v>
          </cell>
          <cell r="AA468">
            <v>42618</v>
          </cell>
          <cell r="AB468">
            <v>42622</v>
          </cell>
        </row>
        <row r="469">
          <cell r="B469" t="str">
            <v>CTC-BM-17239</v>
          </cell>
          <cell r="C469" t="str">
            <v>A quien corresponda,
quisiera saber si un banco se puede abrir una cuenta a si mismo, osea si puede ser depositante y depositario al mismo tiempo? no se extinguiría la obligación por confusión?? y este tipo de operación no esta contemplado en la LIC ni en la circular 3/2012, o podría considerarse a la institución bancaria como persona moral y celebrar operaciones pasivas consigo mismo en cuentas clasificadas en los niveles 3 y 4??</v>
          </cell>
          <cell r="D469" t="str">
            <v>LESLIE</v>
          </cell>
          <cell r="E469" t="str">
            <v>leslie_tz@hotmail.com</v>
          </cell>
          <cell r="F469" t="str">
            <v>Banco de México</v>
          </cell>
          <cell r="O469" t="str">
            <v>Entrega por el Sistema de Solicitudes de Acceso a la Información</v>
          </cell>
          <cell r="P469">
            <v>42618</v>
          </cell>
          <cell r="Q469">
            <v>42647</v>
          </cell>
          <cell r="S469" t="str">
            <v>Información pública</v>
          </cell>
          <cell r="T469" t="str">
            <v>Control de legalidad</v>
          </cell>
          <cell r="V469" t="str">
            <v>Anexo respuesta</v>
          </cell>
          <cell r="W469">
            <v>60</v>
          </cell>
          <cell r="X469" t="str">
            <v>NO</v>
          </cell>
          <cell r="Y469" t="str">
            <v>Muñoz Nando Rubén</v>
          </cell>
          <cell r="Z469" t="str">
            <v>Concluido</v>
          </cell>
          <cell r="AA469">
            <v>42618</v>
          </cell>
          <cell r="AB469">
            <v>42622</v>
          </cell>
        </row>
        <row r="470">
          <cell r="B470" t="str">
            <v>CTC-BM-17240</v>
          </cell>
          <cell r="C470" t="str">
            <v>Tengo una cuenta con Banco Famsa que esta a plazos y que cuando abri me comentaron que si requeria retirarlo anticipadamente podria hacerlo, en el entendido que ya no generaria los intereses que se habian pactado. Acudi a hacer la cancelacion de esta cuenta y me comentaron que no podia hacerlo por que era una inversion de CETES y que si tenia duda acudiera a la conducef, por que ademas si lo retirara tendria que pagar una penalizacion. Llame a la conducef y me comentaron que si podia hacer el retiro pues en su contrato especifican que si puedo hacer el retiro anticipado, y que me asesorara con ustedes si aplicaba el pago de alguna comision ya que en el contrato de famsa tambien especifica que el banco debe de abstenerse de cobrar penalizaciones o comisiones que no fueran pactadas anticipadamente, lo cual no se hizo. 
Espero puedan asesorarme en este caso ya que las personas de sucursal, ya no quisieron darme la atencion argumentando que ellos no pueden resolver este tema.</v>
          </cell>
          <cell r="D470" t="str">
            <v>Diana Fuentes Gonzalez</v>
          </cell>
          <cell r="E470" t="str">
            <v>psic_dianafuentes@hotmail.com</v>
          </cell>
          <cell r="F470" t="str">
            <v>Banco de México</v>
          </cell>
          <cell r="M470" t="str">
            <v>México</v>
          </cell>
          <cell r="O470" t="str">
            <v>Entrega por el Sistema de Solicitudes de Acceso a la Información</v>
          </cell>
          <cell r="P470">
            <v>42618</v>
          </cell>
          <cell r="Q470">
            <v>42647</v>
          </cell>
          <cell r="Y470" t="str">
            <v>Casillas Trejo Elizabeth</v>
          </cell>
          <cell r="Z470" t="str">
            <v>En tramite</v>
          </cell>
          <cell r="AA470">
            <v>42618</v>
          </cell>
        </row>
        <row r="471">
          <cell r="B471">
            <v>6110000021216</v>
          </cell>
          <cell r="C471" t="str">
            <v>Cuántos y cuales son los fondos que derivande las atribuciones y funciones del Banco de México.</v>
          </cell>
          <cell r="D471" t="str">
            <v>CHRISTIAN GOMEZ</v>
          </cell>
          <cell r="E471" t="str">
            <v>TransparenciaBM@outlook.com</v>
          </cell>
          <cell r="F471" t="str">
            <v>Banco de México</v>
          </cell>
          <cell r="H471" t="str">
            <v>DS</v>
          </cell>
          <cell r="I471" t="str">
            <v>-</v>
          </cell>
          <cell r="J471" t="str">
            <v>-</v>
          </cell>
          <cell r="K471" t="str">
            <v>-</v>
          </cell>
          <cell r="L471" t="str">
            <v>null</v>
          </cell>
          <cell r="M471" t="str">
            <v>México</v>
          </cell>
          <cell r="N471" t="str">
            <v xml:space="preserve">Correo electrónico: chris_fincher1@hotmail.com 
</v>
          </cell>
          <cell r="O471" t="str">
            <v>Correo electrónico</v>
          </cell>
          <cell r="P471">
            <v>42618</v>
          </cell>
          <cell r="Q471">
            <v>42647</v>
          </cell>
          <cell r="S471" t="str">
            <v>Información pública</v>
          </cell>
          <cell r="T471" t="str">
            <v>Acceso a la información</v>
          </cell>
          <cell r="V471" t="str">
            <v>Se requirió aclaración al solicitante en el plazo establecido y se desechó por falta de respuesta del ciudadano</v>
          </cell>
          <cell r="W471">
            <v>2</v>
          </cell>
          <cell r="X471" t="str">
            <v>NO</v>
          </cell>
          <cell r="Y471" t="str">
            <v>Muñoz Nando Rubén</v>
          </cell>
          <cell r="Z471" t="str">
            <v>Concluido</v>
          </cell>
          <cell r="AA471">
            <v>42618</v>
          </cell>
          <cell r="AB471">
            <v>42642</v>
          </cell>
        </row>
        <row r="472">
          <cell r="B472">
            <v>6110000021316</v>
          </cell>
          <cell r="C472" t="str">
            <v>Datos anuales de inversión en el extranjero, realizadas por cada una de las empresas mexicanas, de ser posible desde 1994 a 2014.</v>
          </cell>
          <cell r="D472" t="str">
            <v xml:space="preserve">A LARA </v>
          </cell>
          <cell r="E472" t="str">
            <v>TransparenciaBM@outlook.com</v>
          </cell>
          <cell r="F472" t="str">
            <v>Banco de México</v>
          </cell>
          <cell r="H472" t="str">
            <v>-</v>
          </cell>
          <cell r="I472" t="str">
            <v>-</v>
          </cell>
          <cell r="J472" t="str">
            <v>MORELIA</v>
          </cell>
          <cell r="K472" t="str">
            <v>Michoacán</v>
          </cell>
          <cell r="L472" t="str">
            <v>null</v>
          </cell>
          <cell r="M472" t="str">
            <v>México</v>
          </cell>
          <cell r="N472" t="str">
            <v xml:space="preserve">Correo electrónico: ale.lara.f@gmail.com </v>
          </cell>
          <cell r="O472" t="str">
            <v>Correo electrónico</v>
          </cell>
          <cell r="P472">
            <v>42618</v>
          </cell>
          <cell r="Q472">
            <v>42647</v>
          </cell>
          <cell r="Y472" t="str">
            <v>Casillas Trejo Elizabeth</v>
          </cell>
          <cell r="Z472" t="str">
            <v>En tramite</v>
          </cell>
          <cell r="AA472">
            <v>42618</v>
          </cell>
        </row>
        <row r="473">
          <cell r="B473">
            <v>6120000001016</v>
          </cell>
          <cell r="C473" t="str">
            <v xml:space="preserve">Quiero saber los ingresos derivados de las asignaciones y contratos de exploración y extracción de hidrocarburos correspondientes al año 2015, así como a que fueron destinados dichos ingresos.
</v>
          </cell>
          <cell r="D473" t="str">
            <v>ANAKAREN CERVANTES CONTRERAS</v>
          </cell>
          <cell r="E473" t="str">
            <v>TransparenciaBM@outlook.com</v>
          </cell>
          <cell r="F473" t="str">
            <v>Fondo Mexicano del Petróleo</v>
          </cell>
          <cell r="H473" t="str">
            <v>12 DE 0CTUBRE</v>
          </cell>
          <cell r="I473" t="str">
            <v>Malpais</v>
          </cell>
          <cell r="J473" t="str">
            <v>EMILIANO ZAPATA</v>
          </cell>
          <cell r="K473" t="str">
            <v>Hidalgo</v>
          </cell>
          <cell r="L473">
            <v>43961</v>
          </cell>
          <cell r="M473" t="str">
            <v>México</v>
          </cell>
          <cell r="N473" t="str">
            <v xml:space="preserve">Correo electrónico: kren_crvantz@hotmail.com 
</v>
          </cell>
          <cell r="O473" t="str">
            <v>Correo electrónico</v>
          </cell>
          <cell r="P473">
            <v>42618</v>
          </cell>
          <cell r="Q473">
            <v>42647</v>
          </cell>
          <cell r="S473" t="str">
            <v>Información pública</v>
          </cell>
          <cell r="T473" t="str">
            <v>Fiduciario</v>
          </cell>
          <cell r="V473" t="str">
            <v>Se anexa respuesta</v>
          </cell>
          <cell r="W473">
            <v>60</v>
          </cell>
          <cell r="X473" t="str">
            <v>NO</v>
          </cell>
          <cell r="Y473" t="str">
            <v>Muñoz Nando Rubén</v>
          </cell>
          <cell r="Z473" t="str">
            <v>Concluido</v>
          </cell>
          <cell r="AA473">
            <v>42618</v>
          </cell>
          <cell r="AB473">
            <v>42627</v>
          </cell>
        </row>
        <row r="474">
          <cell r="B474">
            <v>6110000021416</v>
          </cell>
          <cell r="C474" t="str">
            <v xml:space="preserve">Se solicita entregar en formato electrónico, copia de los contratos (incluyendo sus anexos técnicos) que haya celebrado la dependencia del 2013 a la fecha, cuyo objeto se encuentre relacionado con las tecnologías de la información (por ejemplo cómputo, impresión, energía, fotocopiado, centros de datos, digitalización, telecomunicaciones, red de datos, etc).
</v>
          </cell>
          <cell r="D474" t="str">
            <v>MARCO FLORES</v>
          </cell>
          <cell r="E474" t="str">
            <v>TransparenciaBM@outlook.com</v>
          </cell>
          <cell r="F474" t="str">
            <v>Banco de México</v>
          </cell>
          <cell r="H474" t="str">
            <v>DURAZNO</v>
          </cell>
          <cell r="I474" t="str">
            <v>Arcos del Sur</v>
          </cell>
          <cell r="J474" t="str">
            <v>XOCHIMILCO</v>
          </cell>
          <cell r="K474" t="str">
            <v>Distrito Federal</v>
          </cell>
          <cell r="L474">
            <v>16010</v>
          </cell>
          <cell r="M474" t="str">
            <v>México</v>
          </cell>
          <cell r="N474" t="str">
            <v xml:space="preserve">Correo electrónico: solicitudesgob.ifai@gmail.com 
</v>
          </cell>
          <cell r="O474" t="str">
            <v>Correo electrónico</v>
          </cell>
          <cell r="P474">
            <v>42618</v>
          </cell>
          <cell r="Q474">
            <v>42647</v>
          </cell>
          <cell r="Y474" t="str">
            <v>Casillas Trejo Elizabeth</v>
          </cell>
          <cell r="Z474" t="str">
            <v>En tramite</v>
          </cell>
          <cell r="AA474">
            <v>42618</v>
          </cell>
        </row>
        <row r="475">
          <cell r="B475">
            <v>6110000021516</v>
          </cell>
          <cell r="C475" t="str">
            <v xml:space="preserve">El nombre del inversionista, sociedad y o dirigente que aporte mayor capital al Banco de Mexico.
</v>
          </cell>
          <cell r="D475" t="str">
            <v>MARIA DEL ROSARIO MENDOZA ELIZALDE</v>
          </cell>
          <cell r="E475" t="str">
            <v>TransparenciaBM@outlook.com</v>
          </cell>
          <cell r="F475" t="str">
            <v>Banco de México</v>
          </cell>
          <cell r="H475" t="str">
            <v>PRIVADA LOS PINOS</v>
          </cell>
          <cell r="I475" t="str">
            <v>Guadalupe Relinas</v>
          </cell>
          <cell r="J475" t="str">
            <v>AXAPUSCO</v>
          </cell>
          <cell r="K475" t="str">
            <v>México</v>
          </cell>
          <cell r="L475">
            <v>55950</v>
          </cell>
          <cell r="M475" t="str">
            <v>México</v>
          </cell>
          <cell r="N475" t="str">
            <v xml:space="preserve">Se requiere el nombre, direccion, informacion sobre sus inmuebles personales y familiares.
--------------------
Correo electrónico: ross-san@outlook.com 
</v>
          </cell>
          <cell r="O475" t="str">
            <v>Correo electrónico</v>
          </cell>
          <cell r="P475">
            <v>42619</v>
          </cell>
          <cell r="Q475">
            <v>42648</v>
          </cell>
          <cell r="S475" t="str">
            <v>Información pública</v>
          </cell>
          <cell r="T475" t="str">
            <v>Acceso a la información</v>
          </cell>
          <cell r="V475" t="str">
            <v>Se anexa respuesta</v>
          </cell>
          <cell r="W475">
            <v>60</v>
          </cell>
          <cell r="X475" t="str">
            <v>NO</v>
          </cell>
          <cell r="Y475" t="str">
            <v>Muñoz Nando Rubén</v>
          </cell>
          <cell r="Z475" t="str">
            <v>Concluido</v>
          </cell>
          <cell r="AA475">
            <v>42619</v>
          </cell>
          <cell r="AB475">
            <v>42625</v>
          </cell>
        </row>
        <row r="476">
          <cell r="B476" t="str">
            <v>CTC-BM-17243</v>
          </cell>
          <cell r="C476" t="str">
            <v>Buenos días, soy estudiante de economía de la Facultad de Economía de la Benemérita Universidad Autónoma de Puebla, estoy en la fase final de mi licenciatura y me gustaría hacer mis prácticas profesionales en el Banco de México. Mi universidad pide que exista un convenio entre la Facultad de Economía- Dirección de Servicio Social y Prácticas Profesionales y la entidad en la que se desea hacer las prácticas, por lo cual me gustaría saber con quien me puedo poner en contacto para poder realizar dicho convenio, pues tengo como fecha límite el día 14 de septiembre de este año para que ustedes puedan subir un programa y yo pueda realizar mis prácticas. Sin mas agradezco de antemano su atención y quedo en espera de su respuesta.
Saludos Cordiales.
Gustavo Adolfo Hernández Vargas.
Estudiante de la FE-BUAP.
Contacto correo: gustavo.hernandezv@alumno.buap.mx
Teléfono: 7751401853
Correo alternativo: gus19955@gmail.com</v>
          </cell>
          <cell r="D476" t="str">
            <v>Gustavo Adolfo Hernandez Vargas</v>
          </cell>
          <cell r="E476" t="str">
            <v>gustavo.hernandezv@alumno.buap.mx</v>
          </cell>
          <cell r="F476" t="str">
            <v>Banco de México</v>
          </cell>
          <cell r="M476" t="str">
            <v>México</v>
          </cell>
          <cell r="O476" t="str">
            <v>Entrega por el Sistema de Solicitudes de Acceso a la Información</v>
          </cell>
          <cell r="P476">
            <v>42619</v>
          </cell>
          <cell r="Q476">
            <v>42648</v>
          </cell>
          <cell r="S476" t="str">
            <v>Información pública</v>
          </cell>
          <cell r="T476" t="str">
            <v>Reclutamiento y selección</v>
          </cell>
          <cell r="V476" t="str">
            <v>Se anexa respuesta</v>
          </cell>
          <cell r="W476">
            <v>60</v>
          </cell>
          <cell r="X476" t="str">
            <v>NO</v>
          </cell>
          <cell r="Y476" t="str">
            <v>Muñoz Nando Rubén</v>
          </cell>
          <cell r="Z476" t="str">
            <v>Concluido</v>
          </cell>
          <cell r="AA476">
            <v>42619</v>
          </cell>
          <cell r="AB476">
            <v>42626</v>
          </cell>
        </row>
        <row r="477">
          <cell r="B477" t="str">
            <v>CTC-BM-17247</v>
          </cell>
          <cell r="C477" t="str">
            <v>I have a 10000 pesos note from your bank that I would like to convert to US dollars, but my bank said it was no longer in circulation and they couldnt exchange it.  What can I do to cash this note into dollars?</v>
          </cell>
          <cell r="D477" t="str">
            <v>Anthony F Bonner Sr</v>
          </cell>
          <cell r="E477" t="str">
            <v>tbonnersr@gmail.com</v>
          </cell>
          <cell r="F477" t="str">
            <v>Banco de México</v>
          </cell>
          <cell r="O477" t="str">
            <v>Entrega por el Sistema de Solicitudes de Acceso a la Información</v>
          </cell>
          <cell r="P477">
            <v>42619</v>
          </cell>
          <cell r="Q477">
            <v>42648</v>
          </cell>
          <cell r="S477" t="str">
            <v>Información pública</v>
          </cell>
          <cell r="T477" t="str">
            <v>Billetes</v>
          </cell>
          <cell r="V477" t="str">
            <v>La respuesta a su consulta CTC-BM-17247 la encontrará en el archivo adjunto.</v>
          </cell>
          <cell r="W477">
            <v>120</v>
          </cell>
          <cell r="X477" t="str">
            <v>NO</v>
          </cell>
          <cell r="Y477" t="str">
            <v>Casillas Trejo Elizabeth</v>
          </cell>
          <cell r="Z477" t="str">
            <v>Concluido</v>
          </cell>
          <cell r="AA477">
            <v>42619</v>
          </cell>
          <cell r="AB477">
            <v>42635</v>
          </cell>
        </row>
        <row r="478">
          <cell r="B478" t="str">
            <v>CTC-BM-17250</v>
          </cell>
          <cell r="C478" t="str">
            <v>Hola,
Acudo con ustedes mediante este medio para que me puedan ayudar con el rastreo de dos transferencias que me hicieron a mi numero de tarjeta de Banco Azteca por favor?
Mi banco (banco azteca) dice que no acepta desde el 2015 transacciones internacionales y debido a eso no he podido recibir dichas tranferencias que la compañía que me paga comisiones por ser distribuidor de sus servicios me hace llegar.
Banco Azteca me menciona que no ve ninguna transferencia o deposito pendiente y la compañía que procesa mis pagos me dice que ya salió ese dinero de su sistema y que ellos no pueden hacer nada, es por eso que acudo con ustedes par que me ayuden a rastrear estos dos depósitos.
Estos son las referencias que me proporcionó la compañía que procesa mis pagos 
(GPG Global Payroll Gateway) para poder reclamar a mi banco ese envío a mi cuenta:
1- Número de referencia de crédito: 15425956236002257530808
Cantidad: 509.50 USD
2- Número de referencia de crédito: 15425956239002343670169
Cantidad: 250.00 USD
Mi nombre es Ruben Alejandro Ramos Landaverde
Saludos y quedo pendiente de su amable colaboración.</v>
          </cell>
          <cell r="D478" t="str">
            <v>Ruben Alejandro Ramos Landaverde</v>
          </cell>
          <cell r="E478" t="str">
            <v>aleru.ramos@gmail.com</v>
          </cell>
          <cell r="F478" t="str">
            <v>Banco de México</v>
          </cell>
          <cell r="M478" t="str">
            <v>México</v>
          </cell>
          <cell r="O478" t="str">
            <v>Entrega por el Sistema de Solicitudes de Acceso a la Información</v>
          </cell>
          <cell r="P478">
            <v>42619</v>
          </cell>
          <cell r="Q478">
            <v>42648</v>
          </cell>
          <cell r="S478" t="str">
            <v>Información pública</v>
          </cell>
          <cell r="T478" t="str">
            <v>Sistemas electrónicos de pago</v>
          </cell>
          <cell r="V478" t="str">
            <v>Se anexa respuesta</v>
          </cell>
          <cell r="W478">
            <v>60</v>
          </cell>
          <cell r="X478" t="str">
            <v>NO</v>
          </cell>
          <cell r="Y478" t="str">
            <v>Muñoz Nando Rubén</v>
          </cell>
          <cell r="Z478" t="str">
            <v>Concluido</v>
          </cell>
          <cell r="AA478">
            <v>42619</v>
          </cell>
          <cell r="AB478">
            <v>42621</v>
          </cell>
        </row>
        <row r="479">
          <cell r="B479" t="str">
            <v>CTC-BM-17251</v>
          </cell>
          <cell r="C479" t="str">
            <v>Dear sirs and ladies of the Banco de México, 
I am a student of the Postgraduate Program in Economics of the Fluminense Federal University (PPGE/UFF in the initials in portuguese)in the state of Rio de Janeiro, Brasil. 
I would like to know if there is availability of data on expected monthly inflation for each forecaster which contributes with the ENCUESTA SOBRE LAS EXPECTATIVAS DE LOS ESPECIALISTAS EN ECONOMÍA DEL SECTOR PRIVADO and in case of availability of such data, how many forecasting horazions are available?
Grateful for your attention,
Thallis Macedo de Assis</v>
          </cell>
          <cell r="D479" t="str">
            <v>Thallis Macedo de Assis</v>
          </cell>
          <cell r="E479" t="str">
            <v>thallisdeassis@gmail.com</v>
          </cell>
          <cell r="F479" t="str">
            <v>Banco de México</v>
          </cell>
          <cell r="M479" t="str">
            <v>Brasil</v>
          </cell>
          <cell r="O479" t="str">
            <v>Entrega por el Sistema de Solicitudes de Acceso a la Información</v>
          </cell>
          <cell r="P479">
            <v>42620</v>
          </cell>
          <cell r="Q479">
            <v>42649</v>
          </cell>
          <cell r="S479" t="str">
            <v>Información pública</v>
          </cell>
          <cell r="T479" t="str">
            <v>Objetivos de inflación</v>
          </cell>
          <cell r="V479" t="str">
            <v>You will find the answer to you enquiry CTC-BM-17251 attached.</v>
          </cell>
          <cell r="W479">
            <v>40</v>
          </cell>
          <cell r="X479" t="str">
            <v>NO</v>
          </cell>
          <cell r="Y479" t="str">
            <v>Casillas Trejo Elizabeth</v>
          </cell>
          <cell r="Z479" t="str">
            <v>Concluido</v>
          </cell>
          <cell r="AA479">
            <v>42620</v>
          </cell>
          <cell r="AB479">
            <v>42632</v>
          </cell>
        </row>
        <row r="480">
          <cell r="B480" t="str">
            <v>CTC-BM-17252</v>
          </cell>
          <cell r="C480" t="str">
            <v>Estimados
Por medio de la presente quisiera solicitar si Banixco tiene algun estudio donde proyecta el comportamiento de la tasa de cambio MXN/USD en 30 años.
 Les agradezco si me puderian enviar este a informacion en el menor tiempo posible indicrame is lo puede encontrar en su pagina web.
Muchas Gracias!
Maria</v>
          </cell>
          <cell r="D480" t="str">
            <v>Maria</v>
          </cell>
          <cell r="E480" t="str">
            <v>maria.ceron@sonnedix.com</v>
          </cell>
          <cell r="F480" t="str">
            <v>Banco de México</v>
          </cell>
          <cell r="M480" t="str">
            <v>Estados Unidos</v>
          </cell>
          <cell r="O480" t="str">
            <v>Entrega por el Sistema de Solicitudes de Acceso a la Información</v>
          </cell>
          <cell r="P480">
            <v>42620</v>
          </cell>
          <cell r="Q480">
            <v>42649</v>
          </cell>
          <cell r="S480" t="str">
            <v>Información pública</v>
          </cell>
          <cell r="T480" t="str">
            <v>Moneda y banca</v>
          </cell>
          <cell r="V480" t="str">
            <v>Se anexa respuesta</v>
          </cell>
          <cell r="W480">
            <v>60</v>
          </cell>
          <cell r="X480" t="str">
            <v>NO</v>
          </cell>
          <cell r="Y480" t="str">
            <v>Muñoz Nando Rubén</v>
          </cell>
          <cell r="Z480" t="str">
            <v>Concluido</v>
          </cell>
          <cell r="AA480">
            <v>42620</v>
          </cell>
          <cell r="AB480">
            <v>42626</v>
          </cell>
        </row>
        <row r="481">
          <cell r="B481">
            <v>6110000021616</v>
          </cell>
          <cell r="C481" t="str">
            <v xml:space="preserve">CUAL ES LA FORMULA DE INDEXACION DE LOS CONTRATOS MULTIANULAES Y QUE SE DETALLA EN ARCHIVO ADJUNTO
_______________________________
DE ACUERDO A QUE:
?EL BANCO DE MÉXICO ES EL BANCO CENTRAL DEL ESTADO MEXICANO. POR MANDATO CONSTITUCIONAL, ES AUTÓNOMO EN SUS FUNCIONES Y ADMINISTRACIÓN. SU FINALIDAD ES PROVEER A LA ECONOMÍA DEL PAÍS DE MONEDA NACIONAL Y SU OBJETIVO PRIORITARIO ES PROCURAR LA ESTABILIDAD DEL PODER ADQUISITIVO DE DICHA MONEDA. ADICIONALMENTE, LE CORRESPONDE PROMOVER EL SANO DESARROLLO DEL SISTEMA FINANCIERO Y PROPICIAR EL BUEN FUNCIONAMIENTO DE LOS SISTEMAS DE PAGO.?
PARA LOS CONTRATOS DE SERVICIOS MULTIANUALES QUE CONSIDERAN LA INDEXACIÓN ANUAL Y QUE SE AJUSTAN DE ACUERDO CON EL INCREMENTO DEL ÍNDICE NACIONAL DE PRECIOS AL CONSUMIDOR.
¿CUÁL ES LA FORMULA QUE DEBE APLICARSE PARA CALCULAR LA INDEXACIÓN SOBRE EL MONTO ANUAL QUE SE UTILIZA PARA PARA CADA AÑO?
¿CÓMO SE INDEXARIA CADA AÑO CONSIDERANDO LOS SIGUIENTES SUPUESTOS:
MONTO TOTAL DEL CONTRATO: $ 100,000.00 INCLUIDO EL IMPUESTO AL VALOR AGREGADO.
PLAZO: 5 AÑOS
INICIO DEL CONTRATO: 2013
EN FORMA ENUNCIATIVA SE DESCRIBE EL PAGO ANUAL
EN AL AÑO 2013 LA CANTIDAD DE 10,000
EN EL AÑO 2014: 25,000 ANUALES, 9 PAGOS MENSUALES
EN AÑO 2015: 25,000 ANUALES, 12 PAGOS MENSUALES
EN AÑO 2016: 25,000 ANUALES, 12 PAGOS MENSUALES
EN EL AÑO 2017: 15,000,  11 PAGOS MENSUALES
LOS MONTOS ANUALES SE DEBERAN INDEXAR A PARTIR DE  2014 DE CONFORMIDAD CON EL  INDICE DE PRECIOS AL CONSUMIDOR.
EN LOS CONTRATOS DE SERVICIOS MULTIANUALES, ESPECIFICAMENTE CONTRATOS DE PEAJE Y CONTROL DE ACCESOS CON TARJETAS SIN CONTACTO, PARA LAS DIFERENTES LINEAS QUE OPERA EL METROBUS, QUE INCLUYEN UNA CLAUSULA DE INDEXACIÓN ANUAL DE ACUERDO AL ÍNDICE DE PRECIOS AL CONSUMIDOR Y QUE SE HAYAN CELEBRADO DURANTE EL PERIODO COMPRENDIDO DEL AÑO 2005 AL AÑO 2016, SE SOLICITA:
EN CADA CONTRATO Y EN CADA AÑO DE SU VIGENCIA COMO SE APLICÓ DICHA CLAUSULA DE INDEXACIÓN ANUAL DE ACUERDO AL ÍNDICE DE PRECIOS AL CONSUMIDOR EN EL COSTO ANUAL DEL MISMO,
ENTREGANDO EL NOMBRE DEL PROVEDOR, LOS MONTOS ANUALES DE LOS CONTRATOS, DETALLANDO AÑO POR AÑO DE SU VIGENCIA EL PORCENTAJE Y LA CANTIDAD APLICADA POR CONCEPTO DE LA INDEXACION DE ACUERDO AL INDICE NACIONAL DE PRECIOS AL CONSUMIDOR
CONTRATO 
PROVEEDOR 
VIGENCIA 
LINEA 
AÑO COSTO ANUAL DEL CONTRATO % INDICE DE PRECIOS AL CONSUMIDOR CANTIDAD
2005   
2006   
2007   
2008   
2009   
2010   
2011   
2012   
2013   
2014   
2015   
2016   
COSTO TOTAL DEL CONTRATO   </v>
          </cell>
          <cell r="D481" t="str">
            <v>LEONARDO LOPEZ VEGA</v>
          </cell>
          <cell r="E481" t="str">
            <v>TransparenciaBM@outlook.com</v>
          </cell>
          <cell r="F481" t="str">
            <v>Banco de México</v>
          </cell>
          <cell r="H481" t="str">
            <v>S</v>
          </cell>
          <cell r="I481" t="str">
            <v>Loma Linda</v>
          </cell>
          <cell r="J481" t="str">
            <v>NAUCALPAN DE JUAREZ</v>
          </cell>
          <cell r="K481" t="str">
            <v>México</v>
          </cell>
          <cell r="L481">
            <v>53580</v>
          </cell>
          <cell r="M481" t="str">
            <v>México</v>
          </cell>
          <cell r="O481" t="str">
            <v>Correo electrónico</v>
          </cell>
          <cell r="P481">
            <v>42620</v>
          </cell>
          <cell r="Q481">
            <v>42649</v>
          </cell>
          <cell r="S481" t="str">
            <v>Información no competencia del BM</v>
          </cell>
          <cell r="T481" t="str">
            <v>Indices de precios</v>
          </cell>
          <cell r="V481" t="str">
            <v>La respuesta a su solicitud 6110000021616 la encontrará en el archivo adjunto.</v>
          </cell>
          <cell r="W481">
            <v>35</v>
          </cell>
          <cell r="X481" t="str">
            <v>NO</v>
          </cell>
          <cell r="Y481" t="str">
            <v>Casillas Trejo Elizabeth</v>
          </cell>
          <cell r="Z481" t="str">
            <v>Concluido</v>
          </cell>
          <cell r="AA481">
            <v>42620</v>
          </cell>
          <cell r="AB481">
            <v>42625</v>
          </cell>
        </row>
        <row r="482">
          <cell r="B482" t="str">
            <v>CTC-BM-17253</v>
          </cell>
          <cell r="C482" t="str">
            <v>Buenos días, tengo interés en conocer datos de loan-to-value para crédito a vivienda y datos sobre posición financiera de los hogares. Este tipo de datos antes se daban a conocer en el reporte de estabilidad financiera. Sin embargo, en el último reporte cambió la estructura y no se mostraron estos datos. ¿Podéis decirme dónde puedo encontrarlos? Muchas gracias.</v>
          </cell>
          <cell r="D482" t="str">
            <v>cristina</v>
          </cell>
          <cell r="E482" t="str">
            <v>corralcristina@bancsabadell.com</v>
          </cell>
          <cell r="F482" t="str">
            <v>Banco de México</v>
          </cell>
          <cell r="M482" t="str">
            <v>España</v>
          </cell>
          <cell r="O482" t="str">
            <v>Entrega por el Sistema de Solicitudes de Acceso a la Información</v>
          </cell>
          <cell r="P482">
            <v>42620</v>
          </cell>
          <cell r="Q482">
            <v>42649</v>
          </cell>
          <cell r="S482" t="str">
            <v>Información pública</v>
          </cell>
          <cell r="T482" t="str">
            <v>Agregados monetarios</v>
          </cell>
          <cell r="V482" t="str">
            <v>La respuesta a su consulta CTC-BM-17253 la encontrará en el archivo adjunto.</v>
          </cell>
          <cell r="W482">
            <v>65</v>
          </cell>
          <cell r="X482" t="str">
            <v>NO</v>
          </cell>
          <cell r="Y482" t="str">
            <v>Casillas Trejo Elizabeth</v>
          </cell>
          <cell r="Z482" t="str">
            <v>Concluido</v>
          </cell>
          <cell r="AA482">
            <v>42620</v>
          </cell>
          <cell r="AB482">
            <v>42635</v>
          </cell>
        </row>
        <row r="483">
          <cell r="B483" t="str">
            <v>CTC-BM-17257</v>
          </cell>
          <cell r="C483" t="str">
            <v>Hola, trabajo en Arysta Lifescience México en el área de tesorería y como parte de tener actualizado nuestro sistema contable con el tipo de cambio, de forma diara consultamos la pagina del BM para de manera manual capturar el tipo de cambio, el objetivo es que de manera automática se baje la información actualizada del tipo de cambio de la pagina del BM y se tome para nuestro sistema.
Tienen un servicio de este tipo?, o conocen alguna forma en que nuestro departamento de sistemas pueda obtener la informaicón de tipos de cambio USD y EUR de manera automatizada y se cargue a nuestro sistema</v>
          </cell>
          <cell r="D483" t="str">
            <v>Perla Beatriz González Gutiérrez</v>
          </cell>
          <cell r="E483" t="str">
            <v>perla.gonzalez@arysta.com</v>
          </cell>
          <cell r="F483" t="str">
            <v>Banco de México</v>
          </cell>
          <cell r="M483" t="str">
            <v>México</v>
          </cell>
          <cell r="O483" t="str">
            <v>Entrega por el Sistema de Solicitudes de Acceso a la Información</v>
          </cell>
          <cell r="P483">
            <v>42620</v>
          </cell>
          <cell r="Q483">
            <v>42649</v>
          </cell>
          <cell r="S483" t="str">
            <v>Información pública</v>
          </cell>
          <cell r="T483" t="str">
            <v>Desarrollos internos de software</v>
          </cell>
          <cell r="V483" t="str">
            <v>Se anexa respuesta</v>
          </cell>
          <cell r="W483">
            <v>60</v>
          </cell>
          <cell r="X483" t="str">
            <v>NO</v>
          </cell>
          <cell r="Y483" t="str">
            <v>Muñoz Nando Rubén</v>
          </cell>
          <cell r="Z483" t="str">
            <v>Concluido</v>
          </cell>
          <cell r="AA483">
            <v>42620</v>
          </cell>
          <cell r="AB483">
            <v>42622</v>
          </cell>
        </row>
        <row r="484">
          <cell r="B484" t="str">
            <v>CTC-BM-17261</v>
          </cell>
          <cell r="C484" t="str">
            <v>A quien corresponda:
Realice una SPEI el 1/09/2016 a taraves de banca movil Bancomer por 5000.00 extraido de la cuenta 1414525175 con horario 07:39 am con Referencia 069SN18 y el beneficiario es BANAMEX a la TC 5290919001817997 y al dia de hoy no se a reflejado el traspaso
En espera de su ayuda y si desean algun otro dato con gusto
Atte
Victor Sangri</v>
          </cell>
          <cell r="D484" t="str">
            <v>VICTOR EDUARDO SANGRI SCHULTZ</v>
          </cell>
          <cell r="E484" t="str">
            <v>vess79@hotmail.com</v>
          </cell>
          <cell r="F484" t="str">
            <v>Banco de México</v>
          </cell>
          <cell r="M484" t="str">
            <v>México</v>
          </cell>
          <cell r="O484" t="str">
            <v>Entrega por el Sistema de Solicitudes de Acceso a la Información</v>
          </cell>
          <cell r="P484">
            <v>42620</v>
          </cell>
          <cell r="Q484">
            <v>42649</v>
          </cell>
          <cell r="S484" t="str">
            <v>Información pública</v>
          </cell>
          <cell r="T484" t="str">
            <v>Sistemas electrónicos de pago</v>
          </cell>
          <cell r="V484" t="str">
            <v>La respuesta a su consulta CTC-BM-17261 la encontrará en el archivo adjunto.</v>
          </cell>
          <cell r="W484">
            <v>45</v>
          </cell>
          <cell r="X484" t="str">
            <v>NO</v>
          </cell>
          <cell r="Y484" t="str">
            <v>Casillas Trejo Elizabeth</v>
          </cell>
          <cell r="Z484" t="str">
            <v>Concluido</v>
          </cell>
          <cell r="AA484">
            <v>42620</v>
          </cell>
          <cell r="AB484">
            <v>42639</v>
          </cell>
        </row>
        <row r="485">
          <cell r="B485" t="str">
            <v>CTC-BM-17262</v>
          </cell>
          <cell r="C485" t="str">
            <v>Buenos días! 
 Quisiera saber si existe la posibilidad de obtener información de que es lo que se hace y cuál es la labor del banco, el motivo es el siguiente: mi hermano de 17 años estudiante de bachillerato uf enviado a el banco para realizar un trabajo en la materia de economía y quisieras obtener una visita o que no proporcionan folletos y alguna información de las funciones del mismo.
Sin más por el motivo y agradeciendo su atención quedo de usted!</v>
          </cell>
          <cell r="D485" t="str">
            <v>Fernanda rubio</v>
          </cell>
          <cell r="E485" t="str">
            <v>marife_ruav@hotmail.com</v>
          </cell>
          <cell r="F485" t="str">
            <v>Banco de México</v>
          </cell>
          <cell r="O485" t="str">
            <v>Entrega por el Sistema de Solicitudes de Acceso a la Información</v>
          </cell>
          <cell r="P485">
            <v>42621</v>
          </cell>
          <cell r="Q485">
            <v>42650</v>
          </cell>
          <cell r="S485" t="str">
            <v>Información pública</v>
          </cell>
          <cell r="T485" t="str">
            <v>Acceso a la información</v>
          </cell>
          <cell r="V485" t="str">
            <v>La respuesta a su consulta con folio CTC-BM-17262 la encontrará en el archivo adjunto.</v>
          </cell>
          <cell r="W485">
            <v>35</v>
          </cell>
          <cell r="X485" t="str">
            <v>NO</v>
          </cell>
          <cell r="Y485" t="str">
            <v>Casillas Trejo Elizabeth</v>
          </cell>
          <cell r="Z485" t="str">
            <v>Concluido</v>
          </cell>
          <cell r="AA485">
            <v>42621</v>
          </cell>
          <cell r="AB485">
            <v>42628</v>
          </cell>
        </row>
        <row r="486">
          <cell r="B486" t="str">
            <v>CTC-BM-17263</v>
          </cell>
          <cell r="C486" t="str">
            <v>Buenas Tardes, mi duda es en referencia a la creación de una empresa nueva que se va a dedicar a otorgar crédito por medio de una tarjeta, esta empresa deberá inscribirse ante Banco de Mexico? cuales son los requisitos? y si existe alguna regulación en relación a las tasas de interés a cobrar?</v>
          </cell>
          <cell r="D486" t="str">
            <v>Laura Martinez Selvera</v>
          </cell>
          <cell r="E486" t="str">
            <v>fiscal@lepeyasociados.com</v>
          </cell>
          <cell r="F486" t="str">
            <v>Banco de México</v>
          </cell>
          <cell r="M486" t="str">
            <v>México</v>
          </cell>
          <cell r="O486" t="str">
            <v>Entrega por el Sistema de Solicitudes de Acceso a la Información</v>
          </cell>
          <cell r="P486">
            <v>42621</v>
          </cell>
          <cell r="Q486">
            <v>42650</v>
          </cell>
          <cell r="S486" t="str">
            <v>Información pública</v>
          </cell>
          <cell r="T486" t="str">
            <v>Control de legalidad</v>
          </cell>
          <cell r="V486" t="str">
            <v>Se anexa respuesta</v>
          </cell>
          <cell r="W486">
            <v>60</v>
          </cell>
          <cell r="X486" t="str">
            <v>NO</v>
          </cell>
          <cell r="Y486" t="str">
            <v>Muñoz Nando Rubén</v>
          </cell>
          <cell r="Z486" t="str">
            <v>Concluido</v>
          </cell>
          <cell r="AA486">
            <v>42621</v>
          </cell>
          <cell r="AB486">
            <v>42626</v>
          </cell>
        </row>
        <row r="487">
          <cell r="B487" t="str">
            <v>CTC-BM-17264</v>
          </cell>
          <cell r="C487" t="str">
            <v>Estimados,
                muy buenas tardes, les consulto por la  normativa vigente para procesar información de otorgamiento de tarjetas de credito para un retail en la nube. La necesidad concreta es si se puede implementar en la nube en un sistema de Originación para la concesión de tarjetas de crédito para una entidad NO bancaria (la consulta a bureaus de crédito no se realiza desde la nube sino desde la entidad). Entiendo que para los bancos la regulación no lo permite pero la consulta es para una entidad Retail que emite tarjetas de crédito.
Desde ya les agradezco la información que puedan aportarme o derivarme con quien consideren apropiado
Saludos y Muchas Gracias por su ayuda
Atte Diego Massun</v>
          </cell>
          <cell r="D487" t="str">
            <v>diego massun</v>
          </cell>
          <cell r="E487" t="str">
            <v>dmassun@besmart.com.ar</v>
          </cell>
          <cell r="F487" t="str">
            <v>Banco de México</v>
          </cell>
          <cell r="M487" t="str">
            <v>Argentina</v>
          </cell>
          <cell r="O487" t="str">
            <v>Entrega por el Sistema de Solicitudes de Acceso a la Información</v>
          </cell>
          <cell r="P487">
            <v>42621</v>
          </cell>
          <cell r="Q487">
            <v>42650</v>
          </cell>
          <cell r="S487" t="str">
            <v>Información pública</v>
          </cell>
          <cell r="T487" t="str">
            <v>Control de legalidad</v>
          </cell>
          <cell r="V487" t="str">
            <v>La respuesta a su consulta CTC-BM-17264 la encontrará en el archivo adjunto.</v>
          </cell>
          <cell r="W487">
            <v>45</v>
          </cell>
          <cell r="X487" t="str">
            <v>NO</v>
          </cell>
          <cell r="Y487" t="str">
            <v>Casillas Trejo Elizabeth</v>
          </cell>
          <cell r="Z487" t="str">
            <v>Concluido</v>
          </cell>
          <cell r="AA487">
            <v>42621</v>
          </cell>
          <cell r="AB487">
            <v>42635</v>
          </cell>
        </row>
        <row r="488">
          <cell r="B488" t="str">
            <v>CTC-BM-17266</v>
          </cell>
          <cell r="C488" t="str">
            <v>Cotización de elaboración de una moneda conmemorativa sobre el Aniversario del Natalicio de Miguel Estrada Iturbide, con las sig. características, peso aproximado de 45grs. diámetro 45mm, metal plata</v>
          </cell>
          <cell r="D488" t="str">
            <v>Sofia Gonzalez</v>
          </cell>
          <cell r="E488" t="str">
            <v>sgonzalezm@diputadospan.org.mx</v>
          </cell>
          <cell r="F488" t="str">
            <v>Banco de México</v>
          </cell>
          <cell r="M488" t="str">
            <v>México</v>
          </cell>
          <cell r="O488" t="str">
            <v>Entrega por el Sistema de Solicitudes de Acceso a la Información</v>
          </cell>
          <cell r="P488">
            <v>42621</v>
          </cell>
          <cell r="Q488">
            <v>42650</v>
          </cell>
          <cell r="S488" t="str">
            <v>Información pública</v>
          </cell>
          <cell r="T488" t="str">
            <v>Monedas metálicas</v>
          </cell>
          <cell r="V488" t="str">
            <v>Se anexa respuesta</v>
          </cell>
          <cell r="W488">
            <v>60</v>
          </cell>
          <cell r="X488" t="str">
            <v>NO</v>
          </cell>
          <cell r="Y488" t="str">
            <v>Muñoz Nando Rubén</v>
          </cell>
          <cell r="Z488" t="str">
            <v>Concluido</v>
          </cell>
          <cell r="AA488">
            <v>42621</v>
          </cell>
          <cell r="AB488">
            <v>42628</v>
          </cell>
        </row>
        <row r="489">
          <cell r="B489">
            <v>6110000021716</v>
          </cell>
          <cell r="C489" t="str">
            <v xml:space="preserve">Busco el salario del empleado Fernando Bizuet Cabrera
</v>
          </cell>
          <cell r="D489" t="str">
            <v>JASON BARARD</v>
          </cell>
          <cell r="E489" t="str">
            <v>TransparenciaBM@outlook.com</v>
          </cell>
          <cell r="F489" t="str">
            <v>Banco de México</v>
          </cell>
          <cell r="H489" t="str">
            <v>JEFFERSON AVENUE</v>
          </cell>
          <cell r="I489" t="str">
            <v>-</v>
          </cell>
          <cell r="J489" t="str">
            <v>ELIZABETH</v>
          </cell>
          <cell r="K489" t="str">
            <v>NEW JERSEY</v>
          </cell>
          <cell r="L489">
            <v>7201</v>
          </cell>
          <cell r="M489" t="str">
            <v>Estados Unidos</v>
          </cell>
          <cell r="N489" t="str">
            <v xml:space="preserve">El trabaja en el Banco de Mexico por la subgerencia de analisis de riesgos del sistema financiero.
-------------------
Correo electrónico: jbarardo@yahoo.com 
</v>
          </cell>
          <cell r="O489" t="str">
            <v>Correo electrónico</v>
          </cell>
          <cell r="P489">
            <v>42621</v>
          </cell>
          <cell r="Q489">
            <v>42650</v>
          </cell>
          <cell r="S489" t="str">
            <v>Información pública</v>
          </cell>
          <cell r="T489" t="str">
            <v>Sueldos y salarios</v>
          </cell>
          <cell r="V489" t="str">
            <v>Se anexa respuesta</v>
          </cell>
          <cell r="W489">
            <v>60</v>
          </cell>
          <cell r="X489" t="str">
            <v>NO</v>
          </cell>
          <cell r="Y489" t="str">
            <v>Muñoz Nando Rubén</v>
          </cell>
          <cell r="Z489" t="str">
            <v>Concluido</v>
          </cell>
          <cell r="AA489">
            <v>42621</v>
          </cell>
          <cell r="AB489">
            <v>42632</v>
          </cell>
        </row>
        <row r="490">
          <cell r="B490">
            <v>6110000021816</v>
          </cell>
          <cell r="C490" t="str">
            <v xml:space="preserve">Solicito saber, PRIMERA PETICION: el nombre completo, nivel salarial segun tabulador, categoria del puesto, nombre especifico del puesto, objetivo general del puesto(segun manual de organizacion de su institucion), fecha de ingreso a la institucion, desglose especifico de sus percepciones y deducciones,total bruto y neto a pagar a la segunda quincena del mes de agosto 2016, curriculum vitae (de todos y en version publica), domicilio donde se ubica el puesto, telefono, extension, correo electronico, de cada una de las siguientes personas que laboran en su institucion: 1).-jefe de departamento, jefe de area, jefe de oficina, coordinador, auxiliar, ayudante, mando medio, enlace u operativo o el equivalente a estos puestos de cada una de las personas que apoyan al Titular de la Unidad de Transparencia de su institucion en lo que respecta a la gestion de solicitudes de informacion, responder recursos de revision y de inconformidad, asi como la gestiones para cumplir con las obligaciones de transparencia que marca la Ley  General de Transparencia y Acceso a la Informacion Publica. 2).- El personal que maneja, administra y clasifica los archivos fisicos de su institucion. 3).- el Titular de la Unidad de Transparencia. 4).- El titular y los Integrantes del Comite de Transparencia. SEGUNDA PETICION: Solicito saber si hay vacantes para los puntos 1 y 2 de la PRIMERA PETICION, y tambien si hay vacantes en general al dia de hoy, y en caso afirmativo, solicito saber el nombre, funciones, sueldo bruto y neto mensual del puesto, y los datos del contacto para solicitar el puesto. Gracias.
</v>
          </cell>
          <cell r="D490" t="str">
            <v>JUAN PEREZ SOSA</v>
          </cell>
          <cell r="E490" t="str">
            <v>TransparenciaBM@outlook.com</v>
          </cell>
          <cell r="F490" t="str">
            <v>Banco de México</v>
          </cell>
          <cell r="H490">
            <v>60</v>
          </cell>
          <cell r="I490" t="str">
            <v>Altabrisa</v>
          </cell>
          <cell r="J490" t="str">
            <v>Yucatán</v>
          </cell>
          <cell r="K490" t="str">
            <v>MERIDA</v>
          </cell>
          <cell r="L490">
            <v>97130</v>
          </cell>
          <cell r="M490" t="str">
            <v>México</v>
          </cell>
          <cell r="N490" t="str">
            <v xml:space="preserve">Correo electrónico: eyquepeiper@gmail.com </v>
          </cell>
          <cell r="O490" t="str">
            <v>Correo electrónico</v>
          </cell>
          <cell r="P490">
            <v>42621</v>
          </cell>
          <cell r="Q490">
            <v>42650</v>
          </cell>
          <cell r="Y490" t="str">
            <v>Casillas Trejo Elizabeth</v>
          </cell>
          <cell r="Z490" t="str">
            <v>En tramite</v>
          </cell>
          <cell r="AA490">
            <v>42621</v>
          </cell>
        </row>
        <row r="491">
          <cell r="B491" t="str">
            <v>CTC-BM-17273</v>
          </cell>
          <cell r="C491" t="str">
            <v>Les agradecería mucho me informaran cual era el valor de un centenario de oro en el mes de diciembre de 1967.
Muchísimas Gracias</v>
          </cell>
          <cell r="D491" t="str">
            <v>santiago</v>
          </cell>
          <cell r="E491" t="str">
            <v>santiago___@hotmail.com</v>
          </cell>
          <cell r="F491" t="str">
            <v>Banco de México</v>
          </cell>
          <cell r="O491" t="str">
            <v>Entrega por el Sistema de Solicitudes de Acceso a la Información</v>
          </cell>
          <cell r="P491">
            <v>42621</v>
          </cell>
          <cell r="Q491">
            <v>42650</v>
          </cell>
          <cell r="S491" t="str">
            <v>Información pública</v>
          </cell>
          <cell r="T491" t="str">
            <v>Operaciones de compra-venta de valores</v>
          </cell>
          <cell r="V491" t="str">
            <v>La respuesta a su consulta CTC-BM-17273 la encontrará en el archivo adjunto.</v>
          </cell>
          <cell r="W491">
            <v>120</v>
          </cell>
          <cell r="X491" t="str">
            <v>NO</v>
          </cell>
          <cell r="Y491" t="str">
            <v>Casillas Trejo Elizabeth</v>
          </cell>
          <cell r="Z491" t="str">
            <v>Concluido</v>
          </cell>
          <cell r="AA491">
            <v>42621</v>
          </cell>
          <cell r="AB491">
            <v>42635</v>
          </cell>
        </row>
        <row r="492">
          <cell r="B492">
            <v>6120000001116</v>
          </cell>
          <cell r="C492" t="str">
            <v xml:space="preserve">Fondos utilizados en Pemex y su estabilizacion
</v>
          </cell>
          <cell r="D492" t="str">
            <v>JOSUE MARTINEZ VIDAÑO</v>
          </cell>
          <cell r="E492" t="str">
            <v>TransparenciaBM@outlook.com</v>
          </cell>
          <cell r="F492" t="str">
            <v>Fondo Mexicano del Petróleo</v>
          </cell>
          <cell r="H492" t="str">
            <v>ARCO GOTICO</v>
          </cell>
          <cell r="I492" t="str">
            <v>Paseos de los Arcos</v>
          </cell>
          <cell r="J492" t="str">
            <v>CULIACAN</v>
          </cell>
          <cell r="K492" t="str">
            <v>Sinaloa</v>
          </cell>
          <cell r="L492">
            <v>80180</v>
          </cell>
          <cell r="M492" t="str">
            <v>México</v>
          </cell>
          <cell r="N492" t="str">
            <v xml:space="preserve">Correo electrónico: josuemculiacan@gmail.com 
</v>
          </cell>
          <cell r="O492" t="str">
            <v>Correo electrónico</v>
          </cell>
          <cell r="P492">
            <v>42622</v>
          </cell>
          <cell r="Q492">
            <v>42653</v>
          </cell>
          <cell r="S492" t="str">
            <v>Información no competencia del BM</v>
          </cell>
          <cell r="T492" t="str">
            <v>Acceso a la información</v>
          </cell>
          <cell r="V492" t="str">
            <v>Se anexa respuesta</v>
          </cell>
          <cell r="W492">
            <v>60</v>
          </cell>
          <cell r="X492" t="str">
            <v>NO</v>
          </cell>
          <cell r="Y492" t="str">
            <v>Muñoz Nando Rubén</v>
          </cell>
          <cell r="Z492" t="str">
            <v>Concluido</v>
          </cell>
          <cell r="AA492">
            <v>42622</v>
          </cell>
          <cell r="AB492">
            <v>42625</v>
          </cell>
        </row>
        <row r="493">
          <cell r="B493" t="str">
            <v>CTC-BM-17274</v>
          </cell>
          <cell r="C493" t="str">
            <v>Hola me gustaría obtener información de la entrada a México de todos los ciudadanos Estadounidenses (vía aérea, terrestre, etc.) por rangos de edad durante 2014 y 2015.</v>
          </cell>
          <cell r="D493" t="str">
            <v>Pedro Francisco Sanchez Rodriguez</v>
          </cell>
          <cell r="E493" t="str">
            <v>francisco.sanchez@posadas.com</v>
          </cell>
          <cell r="F493" t="str">
            <v>Banco de México</v>
          </cell>
          <cell r="M493" t="str">
            <v>México</v>
          </cell>
          <cell r="O493" t="str">
            <v>Entrega por el Sistema de Solicitudes de Acceso a la Información</v>
          </cell>
          <cell r="P493">
            <v>42622</v>
          </cell>
          <cell r="Q493">
            <v>42653</v>
          </cell>
          <cell r="S493" t="str">
            <v>Información no competencia del BM</v>
          </cell>
          <cell r="T493" t="str">
            <v>Acceso a la información</v>
          </cell>
          <cell r="V493" t="str">
            <v>Se anexa respuesta</v>
          </cell>
          <cell r="W493">
            <v>60</v>
          </cell>
          <cell r="X493" t="str">
            <v>NO</v>
          </cell>
          <cell r="Y493" t="str">
            <v>Muñoz Nando Rubén</v>
          </cell>
          <cell r="Z493" t="str">
            <v>Concluido</v>
          </cell>
          <cell r="AA493">
            <v>42622</v>
          </cell>
          <cell r="AB493">
            <v>42626</v>
          </cell>
        </row>
        <row r="494">
          <cell r="B494" t="str">
            <v>CTC-BM-17275</v>
          </cell>
          <cell r="C494" t="str">
            <v>De acuerdo a la Circular 12/2012 emitida por el Banco de México prevé en su regla TERCERA , debemos enviar un reporte a la Dirección de Médición Economica... en los Reportes respectivos y a través de los medios electrónicos que dicha Dirección les indique. Hable por telefono y no supieron a donde comunicarme, por favor su apoyo para conocer el tipo de reporte a enviar y por que medio. gracias.</v>
          </cell>
          <cell r="D494" t="str">
            <v>Brenda Maricela Cardenas Martinez</v>
          </cell>
          <cell r="E494" t="str">
            <v>brenda.cardenas@apprizapay.com</v>
          </cell>
          <cell r="F494" t="str">
            <v>Banco de México</v>
          </cell>
          <cell r="M494" t="str">
            <v>México</v>
          </cell>
          <cell r="O494" t="str">
            <v>Entrega por el Sistema de Solicitudes de Acceso a la Información</v>
          </cell>
          <cell r="P494">
            <v>42622</v>
          </cell>
          <cell r="Q494">
            <v>42653</v>
          </cell>
          <cell r="S494" t="str">
            <v>Información pública</v>
          </cell>
          <cell r="T494" t="str">
            <v>Comercio exterior</v>
          </cell>
          <cell r="V494" t="str">
            <v>La respuesta a su consulta CTC-BM-17275 la encontrará en el archivo adjunto.</v>
          </cell>
          <cell r="W494">
            <v>35</v>
          </cell>
          <cell r="X494" t="str">
            <v>NO</v>
          </cell>
          <cell r="Y494" t="str">
            <v>Casillas Trejo Elizabeth</v>
          </cell>
          <cell r="Z494" t="str">
            <v>Concluido</v>
          </cell>
          <cell r="AA494">
            <v>42622</v>
          </cell>
          <cell r="AB494">
            <v>42632</v>
          </cell>
        </row>
        <row r="495">
          <cell r="B495" t="str">
            <v>CTC-BM-17276</v>
          </cell>
          <cell r="C495" t="str">
            <v>quiero saber que paso con la transferencia que me hicieron.</v>
          </cell>
          <cell r="D495" t="str">
            <v>javier Arvizu Javier</v>
          </cell>
          <cell r="E495" t="str">
            <v>arvizutpe@gmail.com</v>
          </cell>
          <cell r="F495" t="str">
            <v>Banco de México</v>
          </cell>
          <cell r="M495" t="str">
            <v>México</v>
          </cell>
          <cell r="O495" t="str">
            <v>Entrega por el Sistema de Solicitudes de Acceso a la Información</v>
          </cell>
          <cell r="P495">
            <v>42622</v>
          </cell>
          <cell r="Q495">
            <v>42653</v>
          </cell>
          <cell r="S495" t="str">
            <v>Información pública</v>
          </cell>
          <cell r="T495" t="str">
            <v>Sistemas electrónicos de pago</v>
          </cell>
          <cell r="V495" t="str">
            <v>Se anexa respuesta</v>
          </cell>
          <cell r="W495">
            <v>60</v>
          </cell>
          <cell r="X495" t="str">
            <v>NO</v>
          </cell>
          <cell r="Y495" t="str">
            <v>Muñoz Nando Rubén</v>
          </cell>
          <cell r="Z495" t="str">
            <v>Concluido</v>
          </cell>
          <cell r="AA495">
            <v>42622</v>
          </cell>
          <cell r="AB495">
            <v>42632</v>
          </cell>
        </row>
        <row r="496">
          <cell r="B496" t="str">
            <v>CTC-BM-17277</v>
          </cell>
          <cell r="C496" t="str">
            <v>I am looking for the Banxico-authored paper published in 1996 entitled The Mexican Economy.  Can you please help?</v>
          </cell>
          <cell r="D496" t="str">
            <v>Patrice Robitaille</v>
          </cell>
          <cell r="E496" t="str">
            <v>patrice.robitaille@frb.gov</v>
          </cell>
          <cell r="F496" t="str">
            <v>Banco de México</v>
          </cell>
          <cell r="M496" t="str">
            <v>Estados Unidos</v>
          </cell>
          <cell r="O496" t="str">
            <v>Entrega por el Sistema de Solicitudes de Acceso a la Información</v>
          </cell>
          <cell r="P496">
            <v>42622</v>
          </cell>
          <cell r="Q496">
            <v>42653</v>
          </cell>
          <cell r="S496" t="str">
            <v>Información pública</v>
          </cell>
          <cell r="T496" t="str">
            <v>Modelos macroeconómicos</v>
          </cell>
          <cell r="V496" t="str">
            <v>CTC-BM-17277</v>
          </cell>
          <cell r="W496">
            <v>40</v>
          </cell>
          <cell r="X496" t="str">
            <v>NO</v>
          </cell>
          <cell r="Y496" t="str">
            <v>Ríos Peraza Gladys Adriana</v>
          </cell>
          <cell r="Z496" t="str">
            <v>Concluido</v>
          </cell>
          <cell r="AA496">
            <v>42622</v>
          </cell>
          <cell r="AB496">
            <v>42634</v>
          </cell>
        </row>
        <row r="497">
          <cell r="B497" t="str">
            <v>CTC-BM-17278</v>
          </cell>
          <cell r="C497" t="str">
            <v>Buenas tardes, 
Espero y estén con bien.
El motivo del presente es para solicitar un empleado que este interesado en realizar una entrevista en línea acerca del cambio de la calificación crediticia en México.
La entrevista seria para el Instituto Mexicano de Ejecutivos de Finanzas Capitulo Universidad Autónoma de Ciudad Juarez. 
Queremos realizar esta entrevista para poder informar a estudiantes de diversas carreras en nuestra universidad y en las universidades de Juárez acerca de este cambio y que implica este cambio.
Muchas gracias por su tiempo y su atención. 
Cualquier comentario o pregunta me encuentro a su entera disposición. 
Muchas gracias,
Saludos cordiales.</v>
          </cell>
          <cell r="D497" t="str">
            <v>Fernando Palacios Colmenero</v>
          </cell>
          <cell r="E497" t="str">
            <v>uacj@investigacion-imefu.com</v>
          </cell>
          <cell r="F497" t="str">
            <v>Banco de México</v>
          </cell>
          <cell r="M497" t="str">
            <v>México</v>
          </cell>
          <cell r="O497" t="str">
            <v>Entrega por el Sistema de Solicitudes de Acceso a la Información</v>
          </cell>
          <cell r="P497">
            <v>42622</v>
          </cell>
          <cell r="Q497">
            <v>42653</v>
          </cell>
          <cell r="S497" t="str">
            <v>Información pública</v>
          </cell>
          <cell r="T497" t="str">
            <v>Acceso a la información</v>
          </cell>
          <cell r="V497" t="str">
            <v>La respuesta a su consulta CTC-BM-17278 la encontrará en el archivo adjunto.</v>
          </cell>
          <cell r="W497">
            <v>35</v>
          </cell>
          <cell r="X497" t="str">
            <v>NO</v>
          </cell>
          <cell r="Y497" t="str">
            <v>Casillas Trejo Elizabeth</v>
          </cell>
          <cell r="Z497" t="str">
            <v>Concluido</v>
          </cell>
          <cell r="AA497">
            <v>42622</v>
          </cell>
          <cell r="AB497">
            <v>42627</v>
          </cell>
        </row>
        <row r="498">
          <cell r="B498" t="str">
            <v>CTC-BM-17280</v>
          </cell>
          <cell r="C498" t="str">
            <v>rembolso de transferencia. 
numero de referencia 7226149</v>
          </cell>
          <cell r="D498" t="str">
            <v>miguel angel gonzalez pacheco</v>
          </cell>
          <cell r="E498" t="str">
            <v>desarrolloysuministros@hotmail.com</v>
          </cell>
          <cell r="F498" t="str">
            <v>Banco de México</v>
          </cell>
          <cell r="M498" t="str">
            <v>México</v>
          </cell>
          <cell r="O498" t="str">
            <v>Entrega por el Sistema de Solicitudes de Acceso a la Información</v>
          </cell>
          <cell r="P498">
            <v>42623</v>
          </cell>
          <cell r="Q498">
            <v>42653</v>
          </cell>
          <cell r="S498" t="str">
            <v>Información pública</v>
          </cell>
          <cell r="T498" t="str">
            <v>Sistemas electrónicos de pago</v>
          </cell>
          <cell r="V498" t="str">
            <v>Se anexa respuesta</v>
          </cell>
          <cell r="W498">
            <v>60</v>
          </cell>
          <cell r="X498" t="str">
            <v>NO</v>
          </cell>
          <cell r="Y498" t="str">
            <v>Muñoz Nando Rubén</v>
          </cell>
          <cell r="Z498" t="str">
            <v>Concluido</v>
          </cell>
          <cell r="AA498">
            <v>42623</v>
          </cell>
          <cell r="AB498">
            <v>42633</v>
          </cell>
        </row>
        <row r="499">
          <cell r="B499" t="str">
            <v>CTC-BM-17281</v>
          </cell>
          <cell r="C499" t="str">
            <v>Se solicita documento certificado (o documento que se expida validado por Banco de México) respecto del costo de captación a plazo de pasivos denominados en dólares de los Estados Unidos de América de las instituciones de banca múltiple del país, del periodo de Marzo de 2015 a Agosto de 2016. Gracias.</v>
          </cell>
          <cell r="D499" t="str">
            <v>DULCE MARIA ALEJANDRA TOVAR MARTINEZ</v>
          </cell>
          <cell r="E499" t="str">
            <v>dmatovar@gmail.com</v>
          </cell>
          <cell r="F499" t="str">
            <v>Banco de México</v>
          </cell>
          <cell r="M499" t="str">
            <v>México</v>
          </cell>
          <cell r="O499" t="str">
            <v>Entrega por el Sistema de Solicitudes de Acceso a la Información</v>
          </cell>
          <cell r="P499">
            <v>42625</v>
          </cell>
          <cell r="Q499">
            <v>42654</v>
          </cell>
          <cell r="S499" t="str">
            <v>Información pública</v>
          </cell>
          <cell r="T499" t="str">
            <v>Tasas de interés</v>
          </cell>
          <cell r="V499" t="str">
            <v>Se adjunta respuesta a su consulta CTC-BM-17281.</v>
          </cell>
          <cell r="W499">
            <v>60</v>
          </cell>
          <cell r="X499" t="str">
            <v>NO</v>
          </cell>
          <cell r="Y499" t="str">
            <v>Ríos Peraza Gladys Adriana</v>
          </cell>
          <cell r="Z499" t="str">
            <v>Concluido</v>
          </cell>
          <cell r="AA499">
            <v>42625</v>
          </cell>
          <cell r="AB499">
            <v>42635</v>
          </cell>
        </row>
        <row r="500">
          <cell r="B500" t="str">
            <v>CTC-BM-17282</v>
          </cell>
          <cell r="C500" t="str">
            <v>He estado consultando, sus WebServices, sin embargo no he logrado tener acceso o encontrar el servicio para leer el tipo de cambio basado en una fecha especifica. Solo el tipo de cambio diario. Donde puedo acceder a esta información con WebService?</v>
          </cell>
          <cell r="D500" t="str">
            <v>Jonathan Salazar Santos</v>
          </cell>
          <cell r="E500" t="str">
            <v>jonanx779@hotmail.com</v>
          </cell>
          <cell r="F500" t="str">
            <v>Banco de México</v>
          </cell>
          <cell r="O500" t="str">
            <v>Entrega por el Sistema de Solicitudes de Acceso a la Información</v>
          </cell>
          <cell r="P500">
            <v>42625</v>
          </cell>
          <cell r="Q500">
            <v>42654</v>
          </cell>
          <cell r="S500" t="str">
            <v>Información pública</v>
          </cell>
          <cell r="T500" t="str">
            <v>Desarrollos internos de software</v>
          </cell>
          <cell r="V500" t="str">
            <v>La respuesta a su consulta CTC-BM-17282 se encuentra en el archivo adjunto.</v>
          </cell>
          <cell r="W500">
            <v>25</v>
          </cell>
          <cell r="X500" t="str">
            <v>NO</v>
          </cell>
          <cell r="Y500" t="str">
            <v>Casillas Trejo Elizabeth</v>
          </cell>
          <cell r="Z500" t="str">
            <v>Concluido</v>
          </cell>
          <cell r="AA500">
            <v>42625</v>
          </cell>
          <cell r="AB500">
            <v>42633</v>
          </cell>
        </row>
        <row r="501">
          <cell r="B501">
            <v>6110000021916</v>
          </cell>
          <cell r="C501" t="str">
            <v xml:space="preserve">INVERSIONES EN LA BANCA ¿CÓMO PUEDO INVERTIR EN LA BOLSA DE VALORES?
</v>
          </cell>
          <cell r="D501" t="str">
            <v>YESENIA POPOCA CASTILLO</v>
          </cell>
          <cell r="E501" t="str">
            <v>TransparenciaBM@outlook.com</v>
          </cell>
          <cell r="F501" t="str">
            <v>Banco de México</v>
          </cell>
          <cell r="H501" t="str">
            <v>PRIVADA PASO DE CORTÉS</v>
          </cell>
          <cell r="I501" t="str">
            <v>San Buenaventura Nealtican</v>
          </cell>
          <cell r="J501" t="str">
            <v>NEALTICAN</v>
          </cell>
          <cell r="K501" t="str">
            <v>Puebla</v>
          </cell>
          <cell r="L501">
            <v>74300</v>
          </cell>
          <cell r="M501" t="str">
            <v>México</v>
          </cell>
          <cell r="N501" t="str">
            <v xml:space="preserve">Correo electrónico: yes_piscis@hotmail.com 
-----------------------
QUISIERA SABER CÓMO PUEDO SER PARTE DE LA BOLSA DE VALORES O INVERSIONES EN LA BANCA, DÓNDE PUEDO RECIBIR UNA CAPACITACIÓN, DÓNDE COMPRAR ACCIONES, CÓMO INVERTIRLAS, TODO LO RESPECTIVO AL TEMA
</v>
          </cell>
          <cell r="O501" t="str">
            <v>Correo electrónico</v>
          </cell>
          <cell r="P501">
            <v>42625</v>
          </cell>
          <cell r="Q501">
            <v>42654</v>
          </cell>
          <cell r="S501" t="str">
            <v>Información pública</v>
          </cell>
          <cell r="T501" t="str">
            <v>Acceso a la información</v>
          </cell>
          <cell r="V501" t="str">
            <v>Se adjunta respuesta a su solicitud 6110000021916.</v>
          </cell>
          <cell r="W501">
            <v>40</v>
          </cell>
          <cell r="X501" t="str">
            <v>NO</v>
          </cell>
          <cell r="Y501" t="str">
            <v>Ríos Peraza Gladys Adriana</v>
          </cell>
          <cell r="Z501" t="str">
            <v>Concluido</v>
          </cell>
          <cell r="AA501">
            <v>42625</v>
          </cell>
          <cell r="AB501">
            <v>42628</v>
          </cell>
        </row>
        <row r="502">
          <cell r="B502">
            <v>6110000022016</v>
          </cell>
          <cell r="C502" t="str">
            <v xml:space="preserve">información sobre el banco de Mexico
</v>
          </cell>
          <cell r="D502" t="str">
            <v>ALEJANDRA ESTRADA RODRIGUEZ</v>
          </cell>
          <cell r="E502" t="str">
            <v>TransparenciaBM@outlook.com</v>
          </cell>
          <cell r="F502" t="str">
            <v>Banco de México</v>
          </cell>
          <cell r="H502" t="str">
            <v>HDA. ZENZONTLA</v>
          </cell>
          <cell r="I502" t="str">
            <v>Balcones de Oblatos</v>
          </cell>
          <cell r="J502" t="str">
            <v>GUADALAJARA</v>
          </cell>
          <cell r="K502" t="str">
            <v>Jalisco</v>
          </cell>
          <cell r="L502">
            <v>44720</v>
          </cell>
          <cell r="M502" t="str">
            <v>México</v>
          </cell>
          <cell r="N502" t="str">
            <v xml:space="preserve">Correo electrónico: montse230395@gmail.com </v>
          </cell>
          <cell r="O502" t="str">
            <v>Correo electrónico</v>
          </cell>
          <cell r="P502">
            <v>42625</v>
          </cell>
          <cell r="Q502">
            <v>42654</v>
          </cell>
          <cell r="S502" t="str">
            <v>Información pública</v>
          </cell>
          <cell r="T502" t="str">
            <v>Organización</v>
          </cell>
          <cell r="V502" t="str">
            <v>La respuesta a su solicitud folio 6110000022016 la encontrará en el archivo adjunto.</v>
          </cell>
          <cell r="W502">
            <v>35</v>
          </cell>
          <cell r="X502" t="str">
            <v>NO</v>
          </cell>
          <cell r="Y502" t="str">
            <v>Casillas Trejo Elizabeth</v>
          </cell>
          <cell r="Z502" t="str">
            <v>Concluido</v>
          </cell>
          <cell r="AA502">
            <v>42625</v>
          </cell>
          <cell r="AB502">
            <v>42633</v>
          </cell>
        </row>
        <row r="503">
          <cell r="B503">
            <v>6110000022116</v>
          </cell>
          <cell r="C503" t="str">
            <v xml:space="preserve">¿El Banco de Mexico tiene ganancias financieras?
</v>
          </cell>
          <cell r="D503" t="str">
            <v>MERARY RAMIREZ</v>
          </cell>
          <cell r="E503" t="str">
            <v>TransparenciaBM@outlook.com</v>
          </cell>
          <cell r="F503" t="str">
            <v>Banco de México</v>
          </cell>
          <cell r="H503" t="str">
            <v>BOSQUES DE AUSTRIA</v>
          </cell>
          <cell r="I503" t="str">
            <v>Bosques de Huinalá</v>
          </cell>
          <cell r="J503" t="str">
            <v>APODACA</v>
          </cell>
          <cell r="K503" t="str">
            <v>Nuevo León</v>
          </cell>
          <cell r="L503">
            <v>66645</v>
          </cell>
          <cell r="M503" t="str">
            <v>México</v>
          </cell>
          <cell r="N503" t="str">
            <v xml:space="preserve">Correo electrónico: merary_rmz97@hotmail.com </v>
          </cell>
          <cell r="O503" t="str">
            <v>Correo electrónico</v>
          </cell>
          <cell r="P503">
            <v>42625</v>
          </cell>
          <cell r="Q503">
            <v>42654</v>
          </cell>
          <cell r="S503" t="str">
            <v>Información pública</v>
          </cell>
          <cell r="T503" t="str">
            <v>Estado de resultados</v>
          </cell>
          <cell r="V503" t="str">
            <v>Se anexa respuesta</v>
          </cell>
          <cell r="W503">
            <v>60</v>
          </cell>
          <cell r="X503" t="str">
            <v>NO</v>
          </cell>
          <cell r="Y503" t="str">
            <v>Muñoz Nando Rubén</v>
          </cell>
          <cell r="Z503" t="str">
            <v>Concluido</v>
          </cell>
          <cell r="AA503">
            <v>42625</v>
          </cell>
          <cell r="AB503">
            <v>42632</v>
          </cell>
        </row>
        <row r="504">
          <cell r="B504">
            <v>6110000022216</v>
          </cell>
          <cell r="C504" t="str">
            <v>Solicito la información correspondiente al valor mensual, en dólares Americanos, de las exportaciones mexicanas realizadas por el sector de la industria manufacturera hacia los Estados Unidos de América de acuerdo a la Clasificación de Actividades Económicas de la Encuesta Nacional de Empleo (CAE-ENE) 1995. Para fines de investigación, requerimos que dicha información venga desglosada a nivel municipal por ramas de actividad económica (de la rama 11 a la rama 59) para el periodo comprendido entre el año 1993 al año 2004.  Asimismo, solicitamos la información correspondiente al valor mensual, en dólares Americanos, de las exportaciones mexicanas realizadas por el sector de la industria manufacturera hacia los Estados Unidos de América de acuerdo al Sistema de Clasificación Industrial de América del Norte (SCIAN) 2002 y 2013, según corresponda. Para fines de investigación, requerimos que dicha información venga desglosada a nivel municipal por ramas de actividad económica (de la rama 3111 a la rama 3399) para el periodo comprendido entre el año 2005 a la fecha.  Si la información correspondiente al valor mensual de las exportaciones de productos manufacturados municipales hacia los Estados Unidos de América, para el periodo de 1993 a 2004, ya hubiera sido homologada de acuerdo al SCIAN, con la cual se pudieran obtener datos comparables de 1993 a la fecha, favor de proporcionar también dichos datos. Muchas gracias de antemano.</v>
          </cell>
          <cell r="D504" t="str">
            <v>ALBERTO JAVIER INIGUEZ MONTIEL</v>
          </cell>
          <cell r="E504" t="str">
            <v>TransparenciaBM@outlook.com</v>
          </cell>
          <cell r="F504" t="str">
            <v>Banco de México</v>
          </cell>
          <cell r="H504" t="str">
            <v>KARIMA</v>
          </cell>
          <cell r="I504" t="str">
            <v>-</v>
          </cell>
          <cell r="J504" t="str">
            <v>TSUKUBA</v>
          </cell>
          <cell r="K504" t="str">
            <v>IBARAKI</v>
          </cell>
          <cell r="L504">
            <v>50822</v>
          </cell>
          <cell r="M504" t="str">
            <v>Japón</v>
          </cell>
          <cell r="N504" t="str">
            <v xml:space="preserve">Correo electrónico: iniguez@e.u-tokyo.ac.jp </v>
          </cell>
          <cell r="O504" t="str">
            <v>Correo electrónico</v>
          </cell>
          <cell r="P504">
            <v>42625</v>
          </cell>
          <cell r="Q504">
            <v>42654</v>
          </cell>
          <cell r="S504" t="str">
            <v>Información pública</v>
          </cell>
          <cell r="T504" t="str">
            <v>Modelos macroeconómicos</v>
          </cell>
          <cell r="V504" t="str">
            <v>Se adjunta respuesta a su solicitud.</v>
          </cell>
          <cell r="W504">
            <v>180</v>
          </cell>
          <cell r="X504" t="str">
            <v>NO</v>
          </cell>
          <cell r="Y504" t="str">
            <v>Ríos Peraza Gladys Adriana</v>
          </cell>
          <cell r="Z504" t="str">
            <v>Concluido</v>
          </cell>
          <cell r="AA504">
            <v>42625</v>
          </cell>
          <cell r="AB504">
            <v>42633</v>
          </cell>
        </row>
        <row r="505">
          <cell r="B505" t="str">
            <v>CTC-BM-17283</v>
          </cell>
          <cell r="C505" t="str">
            <v>Buen día.
Soy cliente hsbc y
Quisiera saber como rastrear una transferencia bancaria. 
Se me proporciono un numero de rastreo por parte de la empresa que me hace el pago para presentarlo en mi institución bancaria (hsbc). Acudi a una sucursal en mi ciudad, pero los ejecutivos me dicen que no tienen conocimiento de como restrear una.
Desde hace casi 3 semanas solicite dicha transferencia bancaria a mi cuenta hsbc, misma que no se ha visto reflejada en todo ese tiempo. La transferencia es por parte de la empresa Plus500. Utilice el código swift de hsbc, mi numero de cuenta y todos los datos necesarios para hacer la transferencia. 
La transferencia esta en un estado de Aprobado (liquidado) pero los fondos no llegan a mi cuenta. 
El numero de rastreo es: 2171009034
Espero y se me pueda orientar. 
Por su atencion, ¡muchas gracias!</v>
          </cell>
          <cell r="D505" t="str">
            <v>Alex Osante</v>
          </cell>
          <cell r="E505" t="str">
            <v>aosantezubia@gmail.com</v>
          </cell>
          <cell r="F505" t="str">
            <v>Banco de México</v>
          </cell>
          <cell r="M505" t="str">
            <v>México</v>
          </cell>
          <cell r="O505" t="str">
            <v>Entrega por el Sistema de Solicitudes de Acceso a la Información</v>
          </cell>
          <cell r="P505">
            <v>42625</v>
          </cell>
          <cell r="Q505">
            <v>42654</v>
          </cell>
          <cell r="S505" t="str">
            <v>Información pública</v>
          </cell>
          <cell r="T505" t="str">
            <v>SPEI</v>
          </cell>
          <cell r="V505" t="str">
            <v>Se anexa respuesta</v>
          </cell>
          <cell r="W505">
            <v>60</v>
          </cell>
          <cell r="X505" t="str">
            <v>NO</v>
          </cell>
          <cell r="Y505" t="str">
            <v>Muñoz Nando Rubén</v>
          </cell>
          <cell r="Z505" t="str">
            <v>Concluido</v>
          </cell>
          <cell r="AA505">
            <v>42625</v>
          </cell>
          <cell r="AB505">
            <v>42633</v>
          </cell>
        </row>
        <row r="506">
          <cell r="B506" t="str">
            <v>CTC-BM-17284</v>
          </cell>
          <cell r="C506" t="str">
            <v>Buenas tardes,
Mi nombre es Mario Aldeguer Garcia, Director de compras y Logística del Hotel Gran Bahia Principe, sito en el municipio de Solidaridad, Estado de Q. Roo.
Mi solicitud es la prevision que tienen del Indice Nacional de Precios INP, para el año 2017.</v>
          </cell>
          <cell r="D506" t="str">
            <v>Mario Aldeguer Garcia</v>
          </cell>
          <cell r="E506" t="str">
            <v>directorlogisticacompmex@bahia-principe.com</v>
          </cell>
          <cell r="F506" t="str">
            <v>Banco de México</v>
          </cell>
          <cell r="M506" t="str">
            <v>México</v>
          </cell>
          <cell r="O506" t="str">
            <v>Entrega por el Sistema de Solicitudes de Acceso a la Información</v>
          </cell>
          <cell r="P506">
            <v>42625</v>
          </cell>
          <cell r="Q506">
            <v>42654</v>
          </cell>
          <cell r="S506" t="str">
            <v>Información pública</v>
          </cell>
          <cell r="T506" t="str">
            <v>Indices de precios</v>
          </cell>
          <cell r="V506" t="str">
            <v>La respuesta a su solicitud CTC-BM-17284 se encuentra en el archivo adjunto.</v>
          </cell>
          <cell r="W506">
            <v>60</v>
          </cell>
          <cell r="X506" t="str">
            <v>NO</v>
          </cell>
          <cell r="Y506" t="str">
            <v>Ríos Peraza Gladys Adriana</v>
          </cell>
          <cell r="Z506" t="str">
            <v>Concluido</v>
          </cell>
          <cell r="AA506">
            <v>42625</v>
          </cell>
          <cell r="AB506">
            <v>42634</v>
          </cell>
        </row>
        <row r="507">
          <cell r="B507">
            <v>6110000022316</v>
          </cell>
          <cell r="C507" t="str">
            <v>Me sean proporcionados los Índices elaborados por el Banco de México basados en la evaluación sexenal de las reservas del ISSSTE por el Banco Nacional Hipotecario Urbano y de Obras Públicas tocante a sus inversiones en inmuebles y por la Nacional Financiera en lo que respecta a los demás activos desde el año de 1981 al día de la fecha. Como lo estipulaba el artículo 136 de la Ley del Instituto de Seguridad y Servicios Sociales de los Trabajadores del Estado publicada en el Diario Oficial de la Federación el 28 de diciembre de 1959 vigente hasta el 31 de diciembre de 1983.</v>
          </cell>
          <cell r="D507" t="str">
            <v>JEANEE LÓPEZ XOLALPA</v>
          </cell>
          <cell r="E507" t="str">
            <v>TransparenciaBM@outlook.com</v>
          </cell>
          <cell r="F507" t="str">
            <v>Banco de México</v>
          </cell>
          <cell r="H507" t="str">
            <v>ARAGON</v>
          </cell>
          <cell r="I507" t="str">
            <v>álamos</v>
          </cell>
          <cell r="J507" t="str">
            <v>BENITO JUAREZ</v>
          </cell>
          <cell r="K507" t="str">
            <v>Distrito Federal</v>
          </cell>
          <cell r="L507">
            <v>3400</v>
          </cell>
          <cell r="M507" t="str">
            <v>México</v>
          </cell>
          <cell r="N507" t="str">
            <v>Correo electrónico: jeaneelizbeth@gmail.com</v>
          </cell>
          <cell r="O507" t="str">
            <v>Correo electrónico</v>
          </cell>
          <cell r="P507">
            <v>42625</v>
          </cell>
          <cell r="Q507">
            <v>42654</v>
          </cell>
          <cell r="S507" t="str">
            <v>Información pública</v>
          </cell>
          <cell r="T507" t="str">
            <v>Indices de precios</v>
          </cell>
          <cell r="V507" t="str">
            <v>La respuesta a su solicitud 6110000022316 la encontrará en el archivo adjunto</v>
          </cell>
          <cell r="W507">
            <v>60</v>
          </cell>
          <cell r="X507" t="str">
            <v>NO</v>
          </cell>
          <cell r="Y507" t="str">
            <v>Casillas Trejo Elizabeth</v>
          </cell>
          <cell r="Z507" t="str">
            <v>Concluido</v>
          </cell>
          <cell r="AA507">
            <v>42625</v>
          </cell>
          <cell r="AB507">
            <v>42633</v>
          </cell>
        </row>
        <row r="508">
          <cell r="B508">
            <v>6110000022416</v>
          </cell>
          <cell r="C508" t="str">
            <v>¿Cuál es el mayor problema que ha enfrentado el Banco de México y de qué manera lo afrontaron y solucionaron?</v>
          </cell>
          <cell r="D508" t="str">
            <v>ISIS HERNANDEZ</v>
          </cell>
          <cell r="E508" t="str">
            <v>TransparenciaBM@outlook.com</v>
          </cell>
          <cell r="F508" t="str">
            <v>Banco de México</v>
          </cell>
          <cell r="H508" t="str">
            <v>No especificado</v>
          </cell>
          <cell r="I508" t="str">
            <v>No especificado</v>
          </cell>
          <cell r="J508" t="str">
            <v>No especificado</v>
          </cell>
          <cell r="K508" t="str">
            <v>No especificado</v>
          </cell>
          <cell r="L508" t="str">
            <v>No especificado</v>
          </cell>
          <cell r="M508" t="str">
            <v>México</v>
          </cell>
          <cell r="N508" t="str">
            <v>Correo electrónico: isisroxanahc@gmail.com</v>
          </cell>
          <cell r="O508" t="str">
            <v>Correo electrónico</v>
          </cell>
          <cell r="P508">
            <v>42625</v>
          </cell>
          <cell r="Q508">
            <v>42654</v>
          </cell>
          <cell r="S508" t="str">
            <v>Información pública</v>
          </cell>
          <cell r="T508" t="str">
            <v>Acceso a la información</v>
          </cell>
          <cell r="V508" t="str">
            <v>Se anexa respuesta</v>
          </cell>
          <cell r="W508">
            <v>60</v>
          </cell>
          <cell r="X508" t="str">
            <v>NO</v>
          </cell>
          <cell r="Y508" t="str">
            <v>Muñoz Nando Rubén</v>
          </cell>
          <cell r="Z508" t="str">
            <v>Concluido</v>
          </cell>
          <cell r="AA508">
            <v>42625</v>
          </cell>
          <cell r="AB508">
            <v>42628</v>
          </cell>
        </row>
        <row r="509">
          <cell r="B509">
            <v>6120000001216</v>
          </cell>
          <cell r="C509" t="str">
            <v>Se solicita entregar en formato electrónico, copia de los contratos (incluyendo sus anexos técnicos) que haya celebrado la dependencia del 2013 a la fecha, cuyo objeto se encuentre relacionado con las tecnologías de la información (por ejemplo cómputo, impresión, energía, fotocopiado, centros de datos, digitalización, telecomunicaciones, red de datos, etc).</v>
          </cell>
          <cell r="D509" t="str">
            <v>MARCO FLORES</v>
          </cell>
          <cell r="E509" t="str">
            <v>TransparenciaBM@outlook.com</v>
          </cell>
          <cell r="F509" t="str">
            <v>Fondo Mexicano del Petróleo</v>
          </cell>
          <cell r="H509" t="str">
            <v>DURAZNO</v>
          </cell>
          <cell r="I509" t="str">
            <v>Arcos del Sur</v>
          </cell>
          <cell r="J509" t="str">
            <v>XOCHIMILCO</v>
          </cell>
          <cell r="K509" t="str">
            <v>Distrito Federal</v>
          </cell>
          <cell r="L509">
            <v>16010</v>
          </cell>
          <cell r="M509" t="str">
            <v>México</v>
          </cell>
          <cell r="N509" t="str">
            <v>Correo electrónico: solicitudesgob.ifai@gmail.com</v>
          </cell>
          <cell r="O509" t="str">
            <v>Correo electrónico</v>
          </cell>
          <cell r="P509">
            <v>42625</v>
          </cell>
          <cell r="Q509">
            <v>42654</v>
          </cell>
          <cell r="S509" t="str">
            <v>Información pública</v>
          </cell>
          <cell r="T509" t="str">
            <v>Fiduciario</v>
          </cell>
          <cell r="V509" t="str">
            <v>Se adjunta respuesta a su solicitud 6120000001216</v>
          </cell>
          <cell r="W509">
            <v>60</v>
          </cell>
          <cell r="X509" t="str">
            <v>NO</v>
          </cell>
          <cell r="Y509" t="str">
            <v>Ríos Peraza Gladys Adriana</v>
          </cell>
          <cell r="Z509" t="str">
            <v>Concluido</v>
          </cell>
          <cell r="AA509">
            <v>42625</v>
          </cell>
          <cell r="AB509">
            <v>42643</v>
          </cell>
        </row>
        <row r="510">
          <cell r="B510" t="str">
            <v>LT-CE-17286</v>
          </cell>
          <cell r="C510" t="str">
            <v>Solicito que me informen sobre las calificaciones finales y/o puntajes que obtuvieron cada uno de los comisionados del Instituto Federal de Telecomunicaciones y de la Comisión Federal de Competencia Económica, en el examen de selección que se les aplicó para ser electos en sus cargos.
Los funcionarios cuyas calificaciones solicito son
Del IFT
Gabriel Oswaldo Contreras Saldívar
Ernesto Estrada González
Adriana Sofía Labardini Inzunza
María Elena Estavillo Flores
Mario Germán Fromow Rangel
Adolfo Cuevas Teja
Luis Fernando Borjón Figueroa
De la Cofece
Alejandro Ildefonso Castañeda Sabido
Benjamín Contreras Astiazarán
Eduardo Martínez Chombo
Jesús Ignacio Navarro Zermeño
Martín Moguel Gloria
Alejandra Palacios Prieto</v>
          </cell>
          <cell r="D510" t="str">
            <v>Adrián Arias</v>
          </cell>
          <cell r="E510" t="str">
            <v>adrianfinanciero@gmail.com</v>
          </cell>
          <cell r="F510" t="str">
            <v>Comité de Evaluación</v>
          </cell>
          <cell r="M510" t="str">
            <v>México</v>
          </cell>
          <cell r="O510" t="str">
            <v>Correo electrónico</v>
          </cell>
          <cell r="P510">
            <v>42625</v>
          </cell>
          <cell r="Q510">
            <v>42654</v>
          </cell>
          <cell r="Y510" t="str">
            <v>Muñoz Nando Rubén</v>
          </cell>
          <cell r="Z510" t="str">
            <v>En tramite</v>
          </cell>
          <cell r="AA510">
            <v>42625</v>
          </cell>
        </row>
        <row r="511">
          <cell r="B511">
            <v>6110000022516</v>
          </cell>
          <cell r="C511" t="str">
            <v xml:space="preserve">Procedimiento para la cancelación de cuentas de nómina y/o de ahorro
</v>
          </cell>
          <cell r="D511" t="str">
            <v>GPE JORGE GARCIA HERNANDEZ</v>
          </cell>
          <cell r="E511" t="str">
            <v>TransparenciaBM@outlook.com</v>
          </cell>
          <cell r="F511" t="str">
            <v>Banco de México</v>
          </cell>
          <cell r="H511" t="str">
            <v>XXXXXXXXXXXX</v>
          </cell>
          <cell r="I511" t="str">
            <v>Barrio Calyequita</v>
          </cell>
          <cell r="J511" t="str">
            <v>XOCHIMILCO</v>
          </cell>
          <cell r="K511" t="str">
            <v>Distrito Federal</v>
          </cell>
          <cell r="L511">
            <v>16750</v>
          </cell>
          <cell r="M511" t="str">
            <v>México</v>
          </cell>
          <cell r="N511" t="str">
            <v xml:space="preserve">Correo electrónico: gpejorge@yahoo.com.mx 
-----------------------
Procedimiento para la cancelación de cuentas de nómina y/o de ahorro en las intituciones bancarias.
</v>
          </cell>
          <cell r="O511" t="str">
            <v>Correo electrónico</v>
          </cell>
          <cell r="P511">
            <v>42626</v>
          </cell>
          <cell r="Q511">
            <v>42655</v>
          </cell>
          <cell r="S511" t="str">
            <v>Información pública</v>
          </cell>
          <cell r="T511" t="str">
            <v>Control de legalidad</v>
          </cell>
          <cell r="V511" t="str">
            <v>Se anexa respuesta</v>
          </cell>
          <cell r="W511">
            <v>60</v>
          </cell>
          <cell r="X511" t="str">
            <v>NO</v>
          </cell>
          <cell r="Y511" t="str">
            <v>Muñoz Nando Rubén</v>
          </cell>
          <cell r="Z511" t="str">
            <v>Concluido</v>
          </cell>
          <cell r="AA511">
            <v>42626</v>
          </cell>
          <cell r="AB511">
            <v>42634</v>
          </cell>
        </row>
        <row r="512">
          <cell r="B512">
            <v>6110000022616</v>
          </cell>
          <cell r="C512" t="str">
            <v xml:space="preserve">cuales son las estadisticas de cresimiento de la economia en el pais?
</v>
          </cell>
          <cell r="D512" t="str">
            <v>MARTHA SANCHEZ DIAZ</v>
          </cell>
          <cell r="E512" t="str">
            <v>TransparenciaBM@outlook.com</v>
          </cell>
          <cell r="F512" t="str">
            <v>Banco de México</v>
          </cell>
          <cell r="H512" t="str">
            <v>EDUARDO LA BASTIDA</v>
          </cell>
          <cell r="I512" t="str">
            <v>Villa de Guadalupe</v>
          </cell>
          <cell r="J512" t="str">
            <v>CONCORDIA</v>
          </cell>
          <cell r="K512" t="str">
            <v>Sinaloa</v>
          </cell>
          <cell r="L512">
            <v>82600</v>
          </cell>
          <cell r="M512" t="str">
            <v>México</v>
          </cell>
          <cell r="N512" t="str">
            <v xml:space="preserve">Correo electrónico: leyvadannia11@gmail.com </v>
          </cell>
          <cell r="O512" t="str">
            <v>Correo electrónico</v>
          </cell>
          <cell r="P512">
            <v>42626</v>
          </cell>
          <cell r="Q512">
            <v>42655</v>
          </cell>
          <cell r="S512" t="str">
            <v>Información pública</v>
          </cell>
          <cell r="T512" t="str">
            <v>Determinación del ingreso</v>
          </cell>
          <cell r="V512" t="str">
            <v>Se anexa respuesta</v>
          </cell>
          <cell r="W512">
            <v>60</v>
          </cell>
          <cell r="X512" t="str">
            <v>NO</v>
          </cell>
          <cell r="Y512" t="str">
            <v>Muñoz Nando Rubén</v>
          </cell>
          <cell r="Z512" t="str">
            <v>Concluido</v>
          </cell>
          <cell r="AA512">
            <v>42626</v>
          </cell>
          <cell r="AB512">
            <v>42633</v>
          </cell>
        </row>
        <row r="513">
          <cell r="B513" t="str">
            <v>CTC-BM-17287</v>
          </cell>
          <cell r="C513" t="str">
            <v>Referente a la tasa libor a 3 meses que publican de manera mensual en la página oficial de Banxico, es una tasa anual o mensual?</v>
          </cell>
          <cell r="D513" t="str">
            <v>YARA KARLA LAGOS RUBALCABA</v>
          </cell>
          <cell r="E513" t="str">
            <v>yara.lagos@coindu.com</v>
          </cell>
          <cell r="F513" t="str">
            <v>Banco de México</v>
          </cell>
          <cell r="M513" t="str">
            <v>México</v>
          </cell>
          <cell r="O513" t="str">
            <v>Entrega por el Sistema de Solicitudes de Acceso a la Información</v>
          </cell>
          <cell r="P513">
            <v>42626</v>
          </cell>
          <cell r="Q513">
            <v>42655</v>
          </cell>
          <cell r="S513" t="str">
            <v>Información pública</v>
          </cell>
          <cell r="T513" t="str">
            <v>Actividad económica</v>
          </cell>
          <cell r="V513" t="str">
            <v>La respuesta a su consulta CTC-BM-17287 la encontrará en el archivo adjunto.</v>
          </cell>
          <cell r="W513">
            <v>35</v>
          </cell>
          <cell r="X513" t="str">
            <v>NO</v>
          </cell>
          <cell r="Y513" t="str">
            <v>Casillas Trejo Elizabeth</v>
          </cell>
          <cell r="Z513" t="str">
            <v>Concluido</v>
          </cell>
          <cell r="AA513">
            <v>42626</v>
          </cell>
          <cell r="AB513">
            <v>42635</v>
          </cell>
        </row>
        <row r="514">
          <cell r="B514" t="str">
            <v>CTC-BM-17288</v>
          </cell>
          <cell r="C514" t="str">
            <v>buen dia el motivo de la presente es para solicitar su apoyo referente a que el dia de hoy acudi a la sucursal de bancomer ubicada en paraiso tabasco y me dijeron que la cuenta basica que maneja no me la podrian aperturar derivado a que el banco a cancelado las aperturas de esas cuentas. quisiera saber si este tipos de cuentas ya no seran aparturadas. Gracias Saludos.</v>
          </cell>
          <cell r="D514" t="str">
            <v>Erick Daniel Cruz Velazco</v>
          </cell>
          <cell r="E514" t="str">
            <v>erickdanielcruzvelazco@hotmail.com</v>
          </cell>
          <cell r="F514" t="str">
            <v>Banco de México</v>
          </cell>
          <cell r="O514" t="str">
            <v>Entrega por el Sistema de Solicitudes de Acceso a la Información</v>
          </cell>
          <cell r="P514">
            <v>42626</v>
          </cell>
          <cell r="Q514">
            <v>42655</v>
          </cell>
          <cell r="S514" t="str">
            <v>Información no competencia del BM</v>
          </cell>
          <cell r="T514" t="str">
            <v>Acceso a la información</v>
          </cell>
          <cell r="V514" t="str">
            <v>Se anexa respuesta</v>
          </cell>
          <cell r="W514">
            <v>60</v>
          </cell>
          <cell r="X514" t="str">
            <v>NO</v>
          </cell>
          <cell r="Y514" t="str">
            <v>Muñoz Nando Rubén</v>
          </cell>
          <cell r="Z514" t="str">
            <v>Concluido</v>
          </cell>
          <cell r="AA514">
            <v>42626</v>
          </cell>
          <cell r="AB514">
            <v>42632</v>
          </cell>
        </row>
        <row r="515">
          <cell r="B515" t="str">
            <v>CTC-BM-17289</v>
          </cell>
          <cell r="C515" t="str">
            <v>I work for an investment office in London. The family owners have mexican bonds issued in 1908 (30m usd) from Banco Centrale de Mexico. We would like specifically to verify the bond and what collateral it was issued under- Can this issuer related information (ie was this bond underpinned by gold held on behalf of the central bank?) be gathered? Is there still any value at all in the bond itself or link to underlying collateral? Please do advise as soon as you can with full details. The 
 accion number of this bond from 1908 is 211306.It has been verified independently as an authentic historical bond. With kind regards</v>
          </cell>
          <cell r="D515" t="str">
            <v>STEFAN BOEKE</v>
          </cell>
          <cell r="E515" t="str">
            <v>stefanboeke@hotmail.com</v>
          </cell>
          <cell r="F515" t="str">
            <v>Banco de México</v>
          </cell>
          <cell r="O515" t="str">
            <v>Entrega por el Sistema de Solicitudes de Acceso a la Información</v>
          </cell>
          <cell r="P515">
            <v>42626</v>
          </cell>
          <cell r="Q515">
            <v>42655</v>
          </cell>
          <cell r="S515" t="str">
            <v>Información pública</v>
          </cell>
          <cell r="T515" t="str">
            <v>Control de legalidad</v>
          </cell>
          <cell r="V515" t="str">
            <v>Se anexa respuesta</v>
          </cell>
          <cell r="W515">
            <v>60</v>
          </cell>
          <cell r="X515" t="str">
            <v>NO</v>
          </cell>
          <cell r="Y515" t="str">
            <v>Muñoz Nando Rubén</v>
          </cell>
          <cell r="Z515" t="str">
            <v>Concluido</v>
          </cell>
          <cell r="AA515">
            <v>42626</v>
          </cell>
          <cell r="AB515">
            <v>42632</v>
          </cell>
        </row>
        <row r="516">
          <cell r="B516" t="str">
            <v>CTC-BM-17293</v>
          </cell>
          <cell r="C516" t="str">
            <v>Solicitud de documento certificado del FIX, del tiempo de cambio peso - dolar, de fecha 7 septiembre de 2016, ya que necesito tal documento para ofrecerlo como medio de prueba en juicio.
También solicito costo, forma de pago, tiempo de entrega y dirección para recoger dicho documento</v>
          </cell>
          <cell r="D516" t="str">
            <v>Armando Alatriste Cortes</v>
          </cell>
          <cell r="E516" t="str">
            <v>alatrislex.solutiones@gmail.com</v>
          </cell>
          <cell r="F516" t="str">
            <v>Banco de México</v>
          </cell>
          <cell r="O516" t="str">
            <v>Entrega por el Sistema de Solicitudes de Acceso a la Información</v>
          </cell>
          <cell r="P516">
            <v>42626</v>
          </cell>
          <cell r="Q516">
            <v>42655</v>
          </cell>
          <cell r="S516" t="str">
            <v>Información pública</v>
          </cell>
          <cell r="T516" t="str">
            <v>Política cambiaria</v>
          </cell>
          <cell r="V516" t="str">
            <v>La respuesta a su consulta CTC-BM-17293 la encontrará en el archivo adjunto.</v>
          </cell>
          <cell r="W516">
            <v>80</v>
          </cell>
          <cell r="X516" t="str">
            <v>NO</v>
          </cell>
          <cell r="Y516" t="str">
            <v>Casillas Trejo Elizabeth</v>
          </cell>
          <cell r="Z516" t="str">
            <v>Concluido</v>
          </cell>
          <cell r="AA516">
            <v>42626</v>
          </cell>
          <cell r="AB516">
            <v>42635</v>
          </cell>
        </row>
        <row r="517">
          <cell r="B517" t="str">
            <v>CTC-BM-17296</v>
          </cell>
          <cell r="C517" t="str">
            <v>Necesito un documento certificado el Banco de México, en el cual conste el tipo de cambio del peso mexicano,frente al dolar estadounidense del 7 septiembre de 2016.
Así mismo. necesito saber el costo, forma de pago, tiempo de espera, lugar de recepción del documento.
Muchas gracias y quedo en espera de su amable respuesta.</v>
          </cell>
          <cell r="D517" t="str">
            <v>Armando Alatriste Cortes</v>
          </cell>
          <cell r="E517" t="str">
            <v>alatrislex.solutiones@gmail.com</v>
          </cell>
          <cell r="F517" t="str">
            <v>Banco de México</v>
          </cell>
          <cell r="O517" t="str">
            <v>Entrega por el Sistema de Solicitudes de Acceso a la Información</v>
          </cell>
          <cell r="P517">
            <v>42626</v>
          </cell>
          <cell r="Q517">
            <v>42655</v>
          </cell>
          <cell r="S517" t="str">
            <v>Información pública</v>
          </cell>
          <cell r="T517" t="str">
            <v>Política cambiaria</v>
          </cell>
          <cell r="V517" t="str">
            <v>La respuesta a su consulta CTC-BM-17296 la encontrará en el archivo adjunto.</v>
          </cell>
          <cell r="W517">
            <v>90</v>
          </cell>
          <cell r="X517" t="str">
            <v>NO</v>
          </cell>
          <cell r="Y517" t="str">
            <v>Casillas Trejo Elizabeth</v>
          </cell>
          <cell r="Z517" t="str">
            <v>Concluido</v>
          </cell>
          <cell r="AA517">
            <v>42626</v>
          </cell>
          <cell r="AB517">
            <v>42635</v>
          </cell>
        </row>
        <row r="518">
          <cell r="B518">
            <v>6110000022716</v>
          </cell>
          <cell r="C518" t="str">
            <v xml:space="preserve">¿Qué empresa ganó la licitación de leasing de automóviles para altos funcionarios de esta dependencia? ¿En qué fecha? ¿En qué estado se emplacaron los automóviles?
</v>
          </cell>
          <cell r="D518" t="str">
            <v>ALEJANDRA GUTIÉRREZ</v>
          </cell>
          <cell r="E518" t="str">
            <v>TransparenciaBM@outlook.com</v>
          </cell>
          <cell r="F518" t="str">
            <v>Banco de México</v>
          </cell>
          <cell r="H518" t="str">
            <v>CERRADA DE BATAN</v>
          </cell>
          <cell r="I518" t="str">
            <v>Lomas de San ángel Inn</v>
          </cell>
          <cell r="J518" t="str">
            <v>ALVARO OBREGON</v>
          </cell>
          <cell r="K518" t="str">
            <v>Distrito Federal</v>
          </cell>
          <cell r="L518">
            <v>1790</v>
          </cell>
          <cell r="M518" t="str">
            <v>México</v>
          </cell>
          <cell r="N518" t="str">
            <v xml:space="preserve">Correo electrónico: alegj93@outlook.com </v>
          </cell>
          <cell r="O518" t="str">
            <v>Correo electrónico</v>
          </cell>
          <cell r="P518">
            <v>42626</v>
          </cell>
          <cell r="Q518">
            <v>42655</v>
          </cell>
          <cell r="S518" t="str">
            <v>Información pública</v>
          </cell>
          <cell r="T518" t="str">
            <v>Adquisiciones</v>
          </cell>
          <cell r="V518" t="str">
            <v>La respuesta a su solicitud 6110000022716 se encuentra en el archivo adjunto.</v>
          </cell>
          <cell r="W518">
            <v>40</v>
          </cell>
          <cell r="X518" t="str">
            <v>NO</v>
          </cell>
          <cell r="Y518" t="str">
            <v>Ríos Peraza Gladys Adriana</v>
          </cell>
          <cell r="Z518" t="str">
            <v>Concluido</v>
          </cell>
          <cell r="AA518">
            <v>42626</v>
          </cell>
          <cell r="AB518">
            <v>42636</v>
          </cell>
        </row>
        <row r="519">
          <cell r="B519">
            <v>6110000022816</v>
          </cell>
          <cell r="C519" t="str">
            <v xml:space="preserve">que requisitos necesito para entrar a trabajar al banco de méxico
</v>
          </cell>
          <cell r="D519" t="str">
            <v>MONICA SOLIS</v>
          </cell>
          <cell r="E519" t="str">
            <v>TransparenciaBM @outlook.com</v>
          </cell>
          <cell r="F519" t="str">
            <v>Banco de México</v>
          </cell>
          <cell r="H519" t="str">
            <v>MÉXICO 68</v>
          </cell>
          <cell r="I519" t="str">
            <v>Bosque de Chapultepec I Sección</v>
          </cell>
          <cell r="J519" t="str">
            <v>MIGUEL HIDALGO</v>
          </cell>
          <cell r="K519" t="str">
            <v>Distrito Federal</v>
          </cell>
          <cell r="L519">
            <v>11580</v>
          </cell>
          <cell r="M519" t="str">
            <v>México</v>
          </cell>
          <cell r="N519" t="str">
            <v xml:space="preserve">Correo electrónico: Sin correo electrónico
-----
Información Adicional:  Banco de México
</v>
          </cell>
          <cell r="O519" t="str">
            <v>Correo electrónico</v>
          </cell>
          <cell r="P519">
            <v>42626</v>
          </cell>
          <cell r="Q519">
            <v>42655</v>
          </cell>
          <cell r="S519" t="str">
            <v>Información pública</v>
          </cell>
          <cell r="T519" t="str">
            <v>Reclutamiento y selección</v>
          </cell>
          <cell r="V519" t="str">
            <v>La respuesta a su solicitud 6110000022816 la encontrará en el archivo adjunto.</v>
          </cell>
          <cell r="W519">
            <v>35</v>
          </cell>
          <cell r="X519" t="str">
            <v>NO</v>
          </cell>
          <cell r="Y519" t="str">
            <v>Casillas Trejo Elizabeth</v>
          </cell>
          <cell r="Z519" t="str">
            <v>Concluido</v>
          </cell>
          <cell r="AA519">
            <v>42626</v>
          </cell>
          <cell r="AB519">
            <v>42639</v>
          </cell>
        </row>
        <row r="520">
          <cell r="B520" t="str">
            <v>CTC-BM-17297</v>
          </cell>
          <cell r="C520" t="str">
            <v>Quisiera saber si los billetes de 1000 de 1978 aún son válidos de antemano gracias.</v>
          </cell>
          <cell r="D520" t="str">
            <v>Carlos Torres</v>
          </cell>
          <cell r="E520" t="str">
            <v>Carlos_ml14@outlook.com</v>
          </cell>
          <cell r="F520" t="str">
            <v>Banco de México</v>
          </cell>
          <cell r="O520" t="str">
            <v>Entrega por el Sistema de Solicitudes de Acceso a la Información</v>
          </cell>
          <cell r="P520">
            <v>42626</v>
          </cell>
          <cell r="Q520">
            <v>42655</v>
          </cell>
          <cell r="S520" t="str">
            <v>Información pública</v>
          </cell>
          <cell r="T520" t="str">
            <v>Billetes</v>
          </cell>
          <cell r="V520" t="str">
            <v>Se anexa respuesta</v>
          </cell>
          <cell r="W520">
            <v>60</v>
          </cell>
          <cell r="X520" t="str">
            <v>NO</v>
          </cell>
          <cell r="Y520" t="str">
            <v>Muñoz Nando Rubén</v>
          </cell>
          <cell r="Z520" t="str">
            <v>Concluido</v>
          </cell>
          <cell r="AA520">
            <v>42626</v>
          </cell>
          <cell r="AB520">
            <v>42633</v>
          </cell>
        </row>
        <row r="521">
          <cell r="B521">
            <v>6120000001316</v>
          </cell>
          <cell r="C521" t="str">
            <v xml:space="preserve">DOCUMENTO QUE CONSIGNE LOS RECURSOS PÚBLICOS, SALARIOS Y VIÁTICOS SI ES EL CASO,  RECIBIDOS COMO CONSEJEROS DESDE EL INICIO DE SU NOMINACIÓN A LA FECHA DE LA SOLICITUD.  COPIA DE LA DECLARACIÓN DE EVOLUCIÓN PATRIMONIAL, DE INTERÉS Y EN SU CASO FISCAL, SI DEBIERON ENTREGARLA. DOCUMENTO QUE PREVEA QUE DEBEN CUIDAR EN TÉRMINOS DEL CONFLICTO DE INTERES
</v>
          </cell>
          <cell r="D521" t="str">
            <v>CIUDADANO TRANSPARENTE</v>
          </cell>
          <cell r="E521" t="str">
            <v>TransparenciaBM@outlook.com</v>
          </cell>
          <cell r="F521" t="str">
            <v>Fondo Mexicano del Petróleo</v>
          </cell>
          <cell r="H521" t="str">
            <v>PACHUCA</v>
          </cell>
          <cell r="I521" t="str">
            <v>Hipódromo</v>
          </cell>
          <cell r="J521" t="str">
            <v>CUAUHTEMOC</v>
          </cell>
          <cell r="K521" t="str">
            <v>Distrito Federal</v>
          </cell>
          <cell r="L521">
            <v>6100</v>
          </cell>
          <cell r="M521" t="str">
            <v>México</v>
          </cell>
          <cell r="N521" t="str">
            <v>Correo electrónico: Sin correo electroónico</v>
          </cell>
          <cell r="O521" t="str">
            <v>Correo electrónico</v>
          </cell>
          <cell r="P521">
            <v>42626</v>
          </cell>
          <cell r="Q521">
            <v>42655</v>
          </cell>
          <cell r="S521" t="str">
            <v>Información pública</v>
          </cell>
          <cell r="T521" t="str">
            <v>Fiduciario</v>
          </cell>
          <cell r="V521" t="str">
            <v>Se anexa respuesta</v>
          </cell>
          <cell r="W521">
            <v>60</v>
          </cell>
          <cell r="X521" t="str">
            <v>NO</v>
          </cell>
          <cell r="Y521" t="str">
            <v>Muñoz Nando Rubén</v>
          </cell>
          <cell r="Z521" t="str">
            <v>Concluido</v>
          </cell>
          <cell r="AA521">
            <v>42626</v>
          </cell>
          <cell r="AB521">
            <v>42636</v>
          </cell>
        </row>
        <row r="522">
          <cell r="B522">
            <v>6110000022916</v>
          </cell>
          <cell r="C522" t="str">
            <v>¿Cuanto dinero genera el banco al año?</v>
          </cell>
          <cell r="D522" t="str">
            <v>MONICA HERNANDEZ GARCIA</v>
          </cell>
          <cell r="E522" t="str">
            <v>TransparenciaBM@outlook.com</v>
          </cell>
          <cell r="F522" t="str">
            <v>Banco de México</v>
          </cell>
          <cell r="H522" t="str">
            <v>LEONOR PUNTADO</v>
          </cell>
          <cell r="I522" t="str">
            <v>Jardines Del Bosque</v>
          </cell>
          <cell r="J522" t="str">
            <v>GUADALAJARA</v>
          </cell>
          <cell r="K522" t="str">
            <v>Jalisco</v>
          </cell>
          <cell r="L522">
            <v>44520</v>
          </cell>
          <cell r="M522" t="str">
            <v>México</v>
          </cell>
          <cell r="N522" t="str">
            <v>Correo electrónico: chivita_dh8@hotmail.com</v>
          </cell>
          <cell r="O522" t="str">
            <v>Correo electrónico</v>
          </cell>
          <cell r="P522">
            <v>42627</v>
          </cell>
          <cell r="Q522">
            <v>42656</v>
          </cell>
          <cell r="S522" t="str">
            <v>Información pública</v>
          </cell>
          <cell r="T522" t="str">
            <v>Billetes</v>
          </cell>
          <cell r="V522" t="str">
            <v>La respuesta a su solicitud 6110000022916 se encuentra en el archivo adjunto.</v>
          </cell>
          <cell r="W522">
            <v>40</v>
          </cell>
          <cell r="X522" t="str">
            <v>NO</v>
          </cell>
          <cell r="Y522" t="str">
            <v>Ríos Peraza Gladys Adriana</v>
          </cell>
          <cell r="Z522" t="str">
            <v>Concluido</v>
          </cell>
          <cell r="AA522">
            <v>42627</v>
          </cell>
          <cell r="AB522">
            <v>42636</v>
          </cell>
        </row>
        <row r="523">
          <cell r="B523">
            <v>6110000023016</v>
          </cell>
          <cell r="C523" t="str">
            <v>en base a lo que ocurre en la actualidad, cual es la causa de que el dolar este tan elevado  y como nos afecta economicamente a los mexicanos?</v>
          </cell>
          <cell r="D523" t="str">
            <v>STEPHANIE RAMIREZ</v>
          </cell>
          <cell r="E523" t="str">
            <v>TransparenciaBM@outlook.com</v>
          </cell>
          <cell r="F523" t="str">
            <v>Banco de México</v>
          </cell>
          <cell r="H523" t="str">
            <v>SAN MARCOS</v>
          </cell>
          <cell r="I523" t="str">
            <v>Villa Florida</v>
          </cell>
          <cell r="J523" t="str">
            <v>MAZATLAN</v>
          </cell>
          <cell r="K523" t="str">
            <v>Sinaloa</v>
          </cell>
          <cell r="L523">
            <v>82139</v>
          </cell>
          <cell r="M523" t="str">
            <v>México</v>
          </cell>
          <cell r="N523" t="str">
            <v>Correo electrónico: stefyramirez96@gmail.com</v>
          </cell>
          <cell r="O523" t="str">
            <v>Correo electrónico</v>
          </cell>
          <cell r="P523">
            <v>42627</v>
          </cell>
          <cell r="Q523">
            <v>42656</v>
          </cell>
          <cell r="S523" t="str">
            <v>Información pública</v>
          </cell>
          <cell r="T523" t="str">
            <v>Política cambiaria</v>
          </cell>
          <cell r="V523" t="str">
            <v>La respuesta a su solicitud 6110000023016 la encontrará en el archivo adjunto.</v>
          </cell>
          <cell r="W523">
            <v>60</v>
          </cell>
          <cell r="X523" t="str">
            <v>NO</v>
          </cell>
          <cell r="Y523" t="str">
            <v>Casillas Trejo Elizabeth</v>
          </cell>
          <cell r="Z523" t="str">
            <v>Concluido</v>
          </cell>
          <cell r="AA523">
            <v>42627</v>
          </cell>
          <cell r="AB523">
            <v>42639</v>
          </cell>
        </row>
        <row r="524">
          <cell r="B524">
            <v>6110000023116</v>
          </cell>
          <cell r="C524" t="str">
            <v>¿a cuánto asciende la deuda aproximada de todos los mexicanos en el buró de credito nacional?</v>
          </cell>
          <cell r="D524" t="str">
            <v>JOEL XXXX</v>
          </cell>
          <cell r="E524" t="str">
            <v>TransparenciaBM@outlook.com</v>
          </cell>
          <cell r="F524" t="str">
            <v>Banco de México</v>
          </cell>
          <cell r="H524" t="str">
            <v>JUAREZ</v>
          </cell>
          <cell r="I524" t="str">
            <v>Villa Unión Centro</v>
          </cell>
          <cell r="J524" t="str">
            <v>MAZATLAN</v>
          </cell>
          <cell r="K524" t="str">
            <v>Sinaloa</v>
          </cell>
          <cell r="L524">
            <v>82210</v>
          </cell>
          <cell r="M524" t="str">
            <v>México</v>
          </cell>
          <cell r="N524" t="str">
            <v>Correo electrónico: Sin dato</v>
          </cell>
          <cell r="O524" t="str">
            <v>Correo electrónico</v>
          </cell>
          <cell r="P524">
            <v>42627</v>
          </cell>
          <cell r="Q524">
            <v>42656</v>
          </cell>
          <cell r="S524" t="str">
            <v>Información no competencia del BM</v>
          </cell>
          <cell r="T524" t="str">
            <v>Acceso a la información</v>
          </cell>
          <cell r="V524" t="str">
            <v>Se anexa respuesta</v>
          </cell>
          <cell r="W524">
            <v>60</v>
          </cell>
          <cell r="X524" t="str">
            <v>NO</v>
          </cell>
          <cell r="Y524" t="str">
            <v>Muñoz Nando Rubén</v>
          </cell>
          <cell r="Z524" t="str">
            <v>Concluido</v>
          </cell>
          <cell r="AA524">
            <v>42627</v>
          </cell>
          <cell r="AB524">
            <v>42633</v>
          </cell>
        </row>
        <row r="525">
          <cell r="B525" t="str">
            <v>CTC-BM-17299</v>
          </cell>
          <cell r="C525" t="str">
            <v>El 31 de Agosto hice una transferencia de mi cuenta de Bancomer a Banorte 
Nunca me llego, desde esa fecha he hablado con los dos bancos..Bancomer me dice que si se fue y Banorte me dice que nunca la recibió y me mandaron con ustedes
Fecha de la operación:  
31 DE AGOSTO DE 2016 
Hora de la operación:  
10:56:08 hrs. 
Folio:  
0080469004
Referencia
0000077420072
0310816MEXICOT17
con quien me puedo comunicar para que me digan en donde esta mi dinero?</v>
          </cell>
          <cell r="D525" t="str">
            <v>Elsa Rosa Caballero Lankenau</v>
          </cell>
          <cell r="E525" t="str">
            <v>elsac_l@hotmail.com</v>
          </cell>
          <cell r="F525" t="str">
            <v>Banco de México</v>
          </cell>
          <cell r="M525" t="str">
            <v>México</v>
          </cell>
          <cell r="O525" t="str">
            <v>Entrega por el Sistema de Solicitudes de Acceso a la Información</v>
          </cell>
          <cell r="P525">
            <v>42627</v>
          </cell>
          <cell r="Q525">
            <v>42656</v>
          </cell>
          <cell r="S525" t="str">
            <v>Información pública</v>
          </cell>
          <cell r="T525" t="str">
            <v>Sistemas electrónicos de pago</v>
          </cell>
          <cell r="V525" t="str">
            <v>La respuesta a su solicitud CTC-BM-17299 se encuentra en el archivo adjunto.</v>
          </cell>
          <cell r="W525">
            <v>40</v>
          </cell>
          <cell r="X525" t="str">
            <v>NO</v>
          </cell>
          <cell r="Y525" t="str">
            <v>Ríos Peraza Gladys Adriana</v>
          </cell>
          <cell r="Z525" t="str">
            <v>Concluido</v>
          </cell>
          <cell r="AA525">
            <v>42627</v>
          </cell>
          <cell r="AB525">
            <v>42636</v>
          </cell>
        </row>
        <row r="526">
          <cell r="B526" t="str">
            <v>LT-BM-17301</v>
          </cell>
          <cell r="C526" t="str">
            <v>Solicito por este medio, se me haga llegar a mi cuenta de correo electrónico el, Manual de Operación del SPID, o en su caso se me indique la liga en la que puedo acceder a el.</v>
          </cell>
          <cell r="D526" t="str">
            <v>JORGE AGUILAR</v>
          </cell>
          <cell r="E526" t="str">
            <v>orbe60@hotmail.com</v>
          </cell>
          <cell r="F526" t="str">
            <v>Banco de México</v>
          </cell>
          <cell r="M526" t="str">
            <v>México</v>
          </cell>
          <cell r="N526" t="str">
            <v>SPID = Sistema de Pagos Interbancarios en Dólares</v>
          </cell>
          <cell r="O526" t="str">
            <v>Correo electrónico</v>
          </cell>
          <cell r="P526">
            <v>42627</v>
          </cell>
          <cell r="Q526">
            <v>42656</v>
          </cell>
          <cell r="S526" t="str">
            <v>Información pública</v>
          </cell>
          <cell r="T526" t="str">
            <v>Sistemas electrónicos de pago</v>
          </cell>
          <cell r="V526" t="str">
            <v>La respuesta a su solicitud LT-BM-17301 la encontrará en el archivo adjunto.</v>
          </cell>
          <cell r="W526">
            <v>45</v>
          </cell>
          <cell r="X526" t="str">
            <v>NO</v>
          </cell>
          <cell r="Y526" t="str">
            <v>Casillas Trejo Elizabeth</v>
          </cell>
          <cell r="Z526" t="str">
            <v>Concluido</v>
          </cell>
          <cell r="AA526">
            <v>42627</v>
          </cell>
          <cell r="AB526">
            <v>42634</v>
          </cell>
        </row>
        <row r="527">
          <cell r="B527" t="str">
            <v>CTC-BM-17305</v>
          </cell>
          <cell r="C527" t="str">
            <v>BUENAS TARDES:
EL DIA 12 DEL PRESENTE, LEI UNA NOTICIA DE QUE LAS RESERVAS DEL BANCO DE MEXICO, BAJARON 35 MDD Y QUE LA BAJA FUE FUNDAMENTALMENTE POR EL CAMBIO EN LA VALUACION DE LOS ACTIVOS INTERNACIONALES.
MI CONSULTA ES QUIEN, COMO Y CON QUE FUNDAMENTO SE REALIZA LA VALUACION Y LOS CAMBIOS DE LOS ACTIVOS INTERNACIONALES ??
Y DONDE PUEDO ENCONTRAR MAS INFORMACION DE ESTE TEMA
GRACIAS.
ANTONIO DELGADO A.</v>
          </cell>
          <cell r="D527" t="str">
            <v>ANTONIO DELGADO A.</v>
          </cell>
          <cell r="E527" t="str">
            <v>ada49755@hotmail.com</v>
          </cell>
          <cell r="F527" t="str">
            <v>Banco de México</v>
          </cell>
          <cell r="M527" t="str">
            <v>México</v>
          </cell>
          <cell r="O527" t="str">
            <v>Entrega por el Sistema de Solicitudes de Acceso a la Información</v>
          </cell>
          <cell r="P527">
            <v>42627</v>
          </cell>
          <cell r="Q527">
            <v>42656</v>
          </cell>
          <cell r="S527" t="str">
            <v>Información pública</v>
          </cell>
          <cell r="T527" t="str">
            <v>Balance general</v>
          </cell>
          <cell r="V527" t="str">
            <v>Se anexa respuesta</v>
          </cell>
          <cell r="W527">
            <v>60</v>
          </cell>
          <cell r="X527" t="str">
            <v>NO</v>
          </cell>
          <cell r="Y527" t="str">
            <v>Muñoz Nando Rubén</v>
          </cell>
          <cell r="Z527" t="str">
            <v>Concluido</v>
          </cell>
          <cell r="AA527">
            <v>42627</v>
          </cell>
          <cell r="AB527">
            <v>42640</v>
          </cell>
        </row>
        <row r="528">
          <cell r="B528" t="str">
            <v>CTC-BM-17306</v>
          </cell>
          <cell r="C528" t="str">
            <v>Buenas tardes, REQUIERO SABER DOS COSAS:
- LA TASA DE INTERÉS ANUAL EN MONEDA AMERICANA EEUU: 
- INDICADOR ECONÓMICO ESPECIFICO (IEE): 
Gracias</v>
          </cell>
          <cell r="D528" t="str">
            <v>PORFIRIO DIAZ MORENO</v>
          </cell>
          <cell r="E528" t="str">
            <v>pdiaz@ipsesa.com</v>
          </cell>
          <cell r="F528" t="str">
            <v>Banco de México</v>
          </cell>
          <cell r="M528" t="str">
            <v>México</v>
          </cell>
          <cell r="O528" t="str">
            <v>Entrega por el Sistema de Solicitudes de Acceso a la Información</v>
          </cell>
          <cell r="P528">
            <v>42627</v>
          </cell>
          <cell r="Q528">
            <v>42656</v>
          </cell>
          <cell r="Y528" t="str">
            <v>Muñoz Nando Rubén</v>
          </cell>
          <cell r="Z528" t="str">
            <v>En tramite</v>
          </cell>
          <cell r="AA528">
            <v>42627</v>
          </cell>
        </row>
        <row r="529">
          <cell r="B529">
            <v>6110000023216</v>
          </cell>
          <cell r="C529" t="str">
            <v>¿LAS INTALACIONES DEL BANCO DE MÉXICO SE ENCUENTRAN ABIERTAS AL PUBLICO EN GENERAL?</v>
          </cell>
          <cell r="D529" t="str">
            <v>JUAN JOSE RIVERA VELAZQUEZ</v>
          </cell>
          <cell r="E529" t="str">
            <v>TransparenciaBM@outlook.com</v>
          </cell>
          <cell r="F529" t="str">
            <v>Banco de México</v>
          </cell>
          <cell r="H529" t="str">
            <v>PRIVADA CERRO DE LA NEVERIA</v>
          </cell>
          <cell r="I529" t="str">
            <v>Genaro Estrada Calderón</v>
          </cell>
          <cell r="J529" t="str">
            <v>MAZATLAN</v>
          </cell>
          <cell r="K529" t="str">
            <v>Sinaloa</v>
          </cell>
          <cell r="L529">
            <v>82199</v>
          </cell>
          <cell r="M529" t="str">
            <v>México</v>
          </cell>
          <cell r="N529" t="str">
            <v>Correo electrónico: jjriveravelasquez75@gmail.com</v>
          </cell>
          <cell r="O529" t="str">
            <v>Correo electrónico</v>
          </cell>
          <cell r="P529">
            <v>42627</v>
          </cell>
          <cell r="Q529">
            <v>42656</v>
          </cell>
          <cell r="S529" t="str">
            <v>Información pública</v>
          </cell>
          <cell r="T529" t="str">
            <v>Organización</v>
          </cell>
          <cell r="V529" t="str">
            <v>Se adjunta respuesta a su solicitud 6110000023216</v>
          </cell>
          <cell r="W529">
            <v>60</v>
          </cell>
          <cell r="X529" t="str">
            <v>NO</v>
          </cell>
          <cell r="Y529" t="str">
            <v>Ríos Peraza Gladys Adriana</v>
          </cell>
          <cell r="Z529" t="str">
            <v>Concluido</v>
          </cell>
          <cell r="AA529">
            <v>42627</v>
          </cell>
          <cell r="AB529">
            <v>42635</v>
          </cell>
        </row>
        <row r="530">
          <cell r="B530">
            <v>6110000023316</v>
          </cell>
          <cell r="C530" t="str">
            <v>Solicitamos la información correspondiente al valor mensual, en dólares americanos, de las importaciones mexicanas provenientes de China de acuerdo a la Clasificación de Actividades Económicas de la Encuesta Nacional de Empleo (CAE-ENE) 1995. Para fines de investigación, requerimos que dicha información venga desglosada a nivel municipal por ramas de actividad económica (de la rama 01 a la rama 74) para el periodo comprendido entre el año 1993 al año 2004.  Asimismo, solicitamos la información correspondiente al valor mensual, en dólares americanos, de las importaciones mexicanas provenientes de China de acuerdo al Sistema de Clasificación Industrial de América del Norte (SCIAN) 2002 y 2013, según corresponda. Para fines de investigación, requerimos que dicha información venga desglosada a nivel municipal por subsectores de actividad (del subsector 111 al subsector 932) para el periodo comprendido entre el año 2005 a la fecha.  Si la información correspondiente al valor mensual de las importaciones de productos manufacturados provenientes de China a nivel municipal, para el periodo de 1993 a 2004, ya hubiera sido homologada de acuerdo al SCIAN, con la cual se puedan obtener datos comparables de 1993 a la fecha, favor de proporcionar también dicha información. Muchas gracias de antemano.</v>
          </cell>
          <cell r="D530" t="str">
            <v>ALBERTO JAVIER INIGUEZ MONTIEL</v>
          </cell>
          <cell r="E530" t="str">
            <v>TransparenciaBM@outlook.com</v>
          </cell>
          <cell r="F530" t="str">
            <v>Banco de México</v>
          </cell>
          <cell r="H530" t="str">
            <v>KARIMA</v>
          </cell>
          <cell r="I530" t="str">
            <v>Sin dato</v>
          </cell>
          <cell r="J530" t="str">
            <v>TSUKUBA</v>
          </cell>
          <cell r="K530" t="str">
            <v>IBARAKI</v>
          </cell>
          <cell r="L530">
            <v>50822</v>
          </cell>
          <cell r="M530" t="str">
            <v>Japón</v>
          </cell>
          <cell r="N530" t="str">
            <v>Correo electrónico: iniguez@e.u-tokyo.ac.jp</v>
          </cell>
          <cell r="O530" t="str">
            <v>Correo electrónico</v>
          </cell>
          <cell r="P530">
            <v>42628</v>
          </cell>
          <cell r="Q530">
            <v>42657</v>
          </cell>
          <cell r="S530" t="str">
            <v>Información pública</v>
          </cell>
          <cell r="T530" t="str">
            <v>Comercio exterior</v>
          </cell>
          <cell r="V530" t="str">
            <v>Se anexa respuesta</v>
          </cell>
          <cell r="W530">
            <v>60</v>
          </cell>
          <cell r="X530" t="str">
            <v>NO</v>
          </cell>
          <cell r="Y530" t="str">
            <v>Muñoz Nando Rubén</v>
          </cell>
          <cell r="Z530" t="str">
            <v>Concluido</v>
          </cell>
          <cell r="AA530">
            <v>42628</v>
          </cell>
          <cell r="AB530">
            <v>42636</v>
          </cell>
        </row>
        <row r="531">
          <cell r="B531" t="str">
            <v>CTC-BM-17307</v>
          </cell>
          <cell r="C531" t="str">
            <v>El motivo de la comunicación es para solicitar su apoyo a fin de poder obtener la siguiente información relacionada con la balanza comercial y con el Estado de Querétaro:
- Exportaciones por tipo de actividad en Querétaro.
- Flujo de exportaciones e importaciones de Querétaro.
- Empresas exportadoras en la entidad.
- Balanza comercial por entidad federativa (a fin de poder realizar un comparativo con otras entidades).
Quedo a sus órdenes agradeciendo de antemano las atenciones dirigidas a la presente.
Saludos cordiales.</v>
          </cell>
          <cell r="D531" t="str">
            <v>Tania Lorena Alarcón Loza</v>
          </cell>
          <cell r="E531" t="str">
            <v>talarcon@queretaro.gob.mx</v>
          </cell>
          <cell r="F531" t="str">
            <v>Banco de México</v>
          </cell>
          <cell r="M531" t="str">
            <v>México</v>
          </cell>
          <cell r="O531" t="str">
            <v>Entrega por el Sistema de Solicitudes de Acceso a la Información</v>
          </cell>
          <cell r="P531">
            <v>42628</v>
          </cell>
          <cell r="Q531">
            <v>42657</v>
          </cell>
          <cell r="S531" t="str">
            <v>Información pública</v>
          </cell>
          <cell r="T531" t="str">
            <v>Comercio exterior</v>
          </cell>
          <cell r="V531" t="str">
            <v>La respuesta a su solicitud CTC-BM-17307 se encuentra en el archivo adjunto.</v>
          </cell>
          <cell r="W531">
            <v>40</v>
          </cell>
          <cell r="X531" t="str">
            <v>NO</v>
          </cell>
          <cell r="Y531" t="str">
            <v>Ríos Peraza Gladys Adriana</v>
          </cell>
          <cell r="Z531" t="str">
            <v>Concluido</v>
          </cell>
          <cell r="AA531">
            <v>42628</v>
          </cell>
          <cell r="AB531">
            <v>42639</v>
          </cell>
        </row>
        <row r="532">
          <cell r="B532" t="str">
            <v>CTC-BM-17310</v>
          </cell>
          <cell r="C532" t="str">
            <v>El banco de México compr a dolares en ventanilla?</v>
          </cell>
          <cell r="D532" t="str">
            <v>Christian</v>
          </cell>
          <cell r="E532" t="str">
            <v>mata_juarez@hotmail.com</v>
          </cell>
          <cell r="F532" t="str">
            <v>Banco de México</v>
          </cell>
          <cell r="O532" t="str">
            <v>Entrega por el Sistema de Solicitudes de Acceso a la Información</v>
          </cell>
          <cell r="P532">
            <v>42628</v>
          </cell>
          <cell r="Q532">
            <v>42657</v>
          </cell>
          <cell r="S532" t="str">
            <v>Información pública</v>
          </cell>
          <cell r="T532" t="str">
            <v>Control de legalidad</v>
          </cell>
          <cell r="V532" t="str">
            <v>Se anexa respuesta</v>
          </cell>
          <cell r="W532">
            <v>60</v>
          </cell>
          <cell r="X532" t="str">
            <v>NO</v>
          </cell>
          <cell r="Y532" t="str">
            <v>Muñoz Nando Rubén</v>
          </cell>
          <cell r="Z532" t="str">
            <v>Concluido</v>
          </cell>
          <cell r="AA532">
            <v>42628</v>
          </cell>
          <cell r="AB532">
            <v>42640</v>
          </cell>
        </row>
        <row r="533">
          <cell r="B533" t="str">
            <v>CTC-BM-17311</v>
          </cell>
          <cell r="C533" t="str">
            <v>Mi numero de celular es 9982680084, hice un pago a través de CEP. Hice un deposito de mi cuenta de nomina a mi tarjeta de credito pero no recibi ninguna confirmacion ni folio. Me pueden ayudar por favor a saber que sucedio con mi pago?
Gracias y Saludos</v>
          </cell>
          <cell r="D533" t="str">
            <v>Rene Ochoa</v>
          </cell>
          <cell r="E533" t="str">
            <v>rene.ochoa.n@gmail.com</v>
          </cell>
          <cell r="F533" t="str">
            <v>Banco de México</v>
          </cell>
          <cell r="M533" t="str">
            <v>México</v>
          </cell>
          <cell r="O533" t="str">
            <v>Entrega por el Sistema de Solicitudes de Acceso a la Información</v>
          </cell>
          <cell r="P533">
            <v>42628</v>
          </cell>
          <cell r="Q533">
            <v>42657</v>
          </cell>
          <cell r="S533" t="str">
            <v>Información pública</v>
          </cell>
          <cell r="T533" t="str">
            <v>Sistemas electrónicos de pago</v>
          </cell>
          <cell r="V533" t="str">
            <v>Se anexa respuesta</v>
          </cell>
          <cell r="W533">
            <v>60</v>
          </cell>
          <cell r="X533" t="str">
            <v>NO</v>
          </cell>
          <cell r="Y533" t="str">
            <v>Muñoz Nando Rubén</v>
          </cell>
          <cell r="Z533" t="str">
            <v>Concluido</v>
          </cell>
          <cell r="AA533">
            <v>42628</v>
          </cell>
          <cell r="AB533">
            <v>42635</v>
          </cell>
        </row>
        <row r="534">
          <cell r="B534" t="str">
            <v>CTC-BM-17312</v>
          </cell>
          <cell r="C534" t="str">
            <v>quisiera saber si me podrían confirmar el estatus de unas transferencias a terceros del banco BBVA?</v>
          </cell>
          <cell r="D534" t="str">
            <v>alejndro solis</v>
          </cell>
          <cell r="E534" t="str">
            <v>alejandros@gcasociados.mx</v>
          </cell>
          <cell r="F534" t="str">
            <v>Banco de México</v>
          </cell>
          <cell r="M534" t="str">
            <v>México</v>
          </cell>
          <cell r="O534" t="str">
            <v>Entrega por el Sistema de Solicitudes de Acceso a la Información</v>
          </cell>
          <cell r="P534">
            <v>42628</v>
          </cell>
          <cell r="Q534">
            <v>42657</v>
          </cell>
          <cell r="S534" t="str">
            <v>Información pública</v>
          </cell>
          <cell r="T534" t="str">
            <v>Sistemas electrónicos de pago</v>
          </cell>
          <cell r="V534" t="str">
            <v>La respuesta a su consulta CTC-BM-17312 se encuentra en el archivo adjunto.</v>
          </cell>
          <cell r="W534">
            <v>40</v>
          </cell>
          <cell r="X534" t="str">
            <v>NO</v>
          </cell>
          <cell r="Y534" t="str">
            <v>Ríos Peraza Gladys Adriana</v>
          </cell>
          <cell r="Z534" t="str">
            <v>Concluido</v>
          </cell>
          <cell r="AA534">
            <v>42628</v>
          </cell>
          <cell r="AB534">
            <v>42639</v>
          </cell>
        </row>
        <row r="535">
          <cell r="B535" t="str">
            <v>CTC-BM-17313</v>
          </cell>
          <cell r="C535" t="str">
            <v>Deseo saber en situacion se encuentra el estado de una cuenta que tenía con la institución fiduciaria Plan Dinámico y el Banco Industrial, parece ser que se acogió al sistema Fobaproa,segun estoy informado el saldo se encuentra con Banco de México</v>
          </cell>
          <cell r="D535" t="str">
            <v>Ramon Adolfo Gaspar Espinoza</v>
          </cell>
          <cell r="E535" t="str">
            <v>ramon_gaspar@outlook.com</v>
          </cell>
          <cell r="F535" t="str">
            <v>Banco de México</v>
          </cell>
          <cell r="M535" t="str">
            <v>México</v>
          </cell>
          <cell r="O535" t="str">
            <v>Entrega por el Sistema de Solicitudes de Acceso a la Información</v>
          </cell>
          <cell r="P535">
            <v>42628</v>
          </cell>
          <cell r="Q535">
            <v>42657</v>
          </cell>
          <cell r="S535" t="str">
            <v>Información no competencia del BM</v>
          </cell>
          <cell r="T535" t="str">
            <v>Acceso a la información</v>
          </cell>
          <cell r="V535" t="str">
            <v>Se anexa respuesta</v>
          </cell>
          <cell r="W535">
            <v>60</v>
          </cell>
          <cell r="X535" t="str">
            <v>NO</v>
          </cell>
          <cell r="Y535" t="str">
            <v>Muñoz Nando Rubén</v>
          </cell>
          <cell r="Z535" t="str">
            <v>Concluido</v>
          </cell>
          <cell r="AA535">
            <v>42628</v>
          </cell>
          <cell r="AB535">
            <v>42639</v>
          </cell>
        </row>
        <row r="536">
          <cell r="B536" t="str">
            <v>LT-BM-17315</v>
          </cell>
          <cell r="C536" t="str">
            <v>Estimada, Estimado,
Por la presente, solicitamos a su honorable institución
1. los precios (unidad monetaria, tasa de cambio caso haya que considerar, precio FOB por resma);
2. nombre de la empresa vencedora;
3.  los plazos presentados por la empresa vencedora
4. Y los nombres de todos los participantes al concurso
de la investigación de mercado N°. BM-SAFB-16-0668-1 de fecha 3 de junio de 2016 para la adquisición de papel seguridad denominación $500 Pesos Familia F con las especificaciones con referencia ET-0500-PAP-F-04_04-2014 que el Banco de México describe en el Anexo A de su investigación de mercado N°. BM-SAFB-16-0668-1 de fecha 3 de junio de 2016.
Como Arjowiggins Security, participamos de la Investigación de Mercado, por la cual, la Dirección de Recursos Materiales nos han informado que nuestra empresa Arjowiggins Security no resultamos favorecidos el dia 14 de julio por la notificación del Banco de Mexico.</v>
          </cell>
          <cell r="D536" t="str">
            <v>CYRIL BONDUELLE</v>
          </cell>
          <cell r="E536" t="str">
            <v>cyril.bonduelle@arjowiggins.com</v>
          </cell>
          <cell r="F536" t="str">
            <v>Banco de México</v>
          </cell>
          <cell r="H536" t="str">
            <v>Avenue Pierre Grenier</v>
          </cell>
          <cell r="J536" t="str">
            <v>Boulogne Billancourt</v>
          </cell>
          <cell r="L536">
            <v>92100</v>
          </cell>
          <cell r="M536" t="str">
            <v>México</v>
          </cell>
          <cell r="N536" t="str">
            <v>DEPARTAMENTO DE COMPRAS
N°. BM-SAFB-16-0668-1 de fecha 3 de junio de 2016 para la adquisición de papel seguridad denominación $500 Pesos Familia F con las especificaciones con referencia ET-0500-PAP-F-</v>
          </cell>
          <cell r="O536" t="str">
            <v>Correo electrónico</v>
          </cell>
          <cell r="P536">
            <v>42629</v>
          </cell>
          <cell r="Q536">
            <v>42657</v>
          </cell>
          <cell r="S536" t="str">
            <v>Información pública</v>
          </cell>
          <cell r="T536" t="str">
            <v>Adquisiciones</v>
          </cell>
          <cell r="V536" t="str">
            <v>La respuesta a su solicitud LT-BM-17315 se encuentra en el archivo adjunto</v>
          </cell>
          <cell r="W536">
            <v>60</v>
          </cell>
          <cell r="X536" t="str">
            <v>NO</v>
          </cell>
          <cell r="Y536" t="str">
            <v>Ríos Peraza Gladys Adriana</v>
          </cell>
          <cell r="Z536" t="str">
            <v>Concluido</v>
          </cell>
          <cell r="AA536">
            <v>42629</v>
          </cell>
          <cell r="AB536">
            <v>42639</v>
          </cell>
        </row>
        <row r="537">
          <cell r="B537" t="str">
            <v>CTC-BM-17317</v>
          </cell>
          <cell r="C537" t="str">
            <v>el 15 de septiembre realice una transferencia, y tuve problemas con el correo que me hacen llegar de confirmación del movimiento, 
Clave de Rastreo HSBC084124
Folio 20618
Concepto de pago AJC13116W65
Transferencia de banco HSBC a Banamex</v>
          </cell>
          <cell r="D537" t="str">
            <v>Julio Cesar de la Rosa Martinez</v>
          </cell>
          <cell r="E537" t="str">
            <v>julioc_delarosa@hotmail.com</v>
          </cell>
          <cell r="F537" t="str">
            <v>Banco de México</v>
          </cell>
          <cell r="M537" t="str">
            <v>México</v>
          </cell>
          <cell r="O537" t="str">
            <v>Entrega por el Sistema de Solicitudes de Acceso a la Información</v>
          </cell>
          <cell r="P537">
            <v>42629</v>
          </cell>
          <cell r="Q537">
            <v>42657</v>
          </cell>
          <cell r="S537" t="str">
            <v>Información pública</v>
          </cell>
          <cell r="T537" t="str">
            <v>Sistemas electrónicos de pago</v>
          </cell>
          <cell r="V537" t="str">
            <v>Se anexa respuesta</v>
          </cell>
          <cell r="W537">
            <v>60</v>
          </cell>
          <cell r="X537" t="str">
            <v>NO</v>
          </cell>
          <cell r="Y537" t="str">
            <v>Muñoz Nando Rubén</v>
          </cell>
          <cell r="Z537" t="str">
            <v>Concluido</v>
          </cell>
          <cell r="AA537">
            <v>42629</v>
          </cell>
          <cell r="AB537">
            <v>42635</v>
          </cell>
        </row>
        <row r="538">
          <cell r="B538" t="str">
            <v>LT-BM-17318</v>
          </cell>
          <cell r="C538" t="str">
            <v>Flujo de billetes y monedas en circulación por plaza en 2016 en periodicidad mensual.
Flujo de billetes y monedas en circulación por entidad en 2016 en periodicidad mensual.</v>
          </cell>
          <cell r="D538" t="str">
            <v>María Torres Baños</v>
          </cell>
          <cell r="E538" t="str">
            <v>mariafertob@gmail.com</v>
          </cell>
          <cell r="F538" t="str">
            <v>Banco de México</v>
          </cell>
          <cell r="H538" t="str">
            <v>Iglesia</v>
          </cell>
          <cell r="I538" t="str">
            <v>Tizapán de San Ángel</v>
          </cell>
          <cell r="J538" t="str">
            <v>CIudad de México</v>
          </cell>
          <cell r="L538">
            <v>1090</v>
          </cell>
          <cell r="M538" t="str">
            <v>México</v>
          </cell>
          <cell r="O538" t="str">
            <v>Correo electrónico</v>
          </cell>
          <cell r="P538">
            <v>42631</v>
          </cell>
          <cell r="Q538">
            <v>42657</v>
          </cell>
          <cell r="S538" t="str">
            <v>Información pública</v>
          </cell>
          <cell r="T538" t="str">
            <v>Billetes</v>
          </cell>
          <cell r="V538" t="str">
            <v>La respuesta a su solicitud de información LT-BM-17318 la encontrará en el archivo adjunto.</v>
          </cell>
          <cell r="W538">
            <v>40</v>
          </cell>
          <cell r="X538" t="str">
            <v>NO</v>
          </cell>
          <cell r="Y538" t="str">
            <v>Casillas Trejo Elizabeth</v>
          </cell>
          <cell r="Z538" t="str">
            <v>Concluido</v>
          </cell>
          <cell r="AA538">
            <v>42631</v>
          </cell>
          <cell r="AB538">
            <v>42643</v>
          </cell>
        </row>
        <row r="539">
          <cell r="B539" t="str">
            <v>CTC-BM-17319</v>
          </cell>
          <cell r="C539" t="str">
            <v>Estimados, actualmente resido en Madrid y por herencia un familiar me ha dejado 35.000 pesos mexicanos en el formato de modelo antiguo (de 1990 o anterior) Me encuentro con la doficultad de no poder hacer el cambio a Euros en mi país de origen, ya que la moneda se encuentra descatalogada. En la embajada de MX en España tampoco me han dado solución. ¿Qué puedo hacer para cambiarlos? Mi situación económica en estos momentos es delicada y necesitaría el dinero.
Muchas gracias por vuestra cordialidad y un saludo.</v>
          </cell>
          <cell r="D539" t="str">
            <v>Miguel Angel Peñalver Herrero</v>
          </cell>
          <cell r="E539" t="str">
            <v>mpenalver@pymes.com</v>
          </cell>
          <cell r="F539" t="str">
            <v>Banco de México</v>
          </cell>
          <cell r="M539" t="str">
            <v>España</v>
          </cell>
          <cell r="O539" t="str">
            <v>Entrega por el Sistema de Solicitudes de Acceso a la Información</v>
          </cell>
          <cell r="P539">
            <v>42632</v>
          </cell>
          <cell r="Q539">
            <v>42660</v>
          </cell>
          <cell r="S539" t="str">
            <v>Información pública</v>
          </cell>
          <cell r="T539" t="str">
            <v>Billetes</v>
          </cell>
          <cell r="V539" t="str">
            <v>La respuesta a su solicitud CTC-BM-17319 se encuentra en el archivo adjunto.</v>
          </cell>
          <cell r="W539">
            <v>40</v>
          </cell>
          <cell r="X539" t="str">
            <v>NO</v>
          </cell>
          <cell r="Y539" t="str">
            <v>Ríos Peraza Gladys Adriana</v>
          </cell>
          <cell r="Z539" t="str">
            <v>Concluido</v>
          </cell>
          <cell r="AA539">
            <v>42632</v>
          </cell>
          <cell r="AB539">
            <v>42639</v>
          </cell>
        </row>
        <row r="540">
          <cell r="B540">
            <v>6110000023416</v>
          </cell>
          <cell r="C540" t="str">
            <v xml:space="preserve">Conocer los sueldos de los altos mandos asi como todos los que esten involucrados a esta dependencia por medio de comprobantes como nominas o cualquier otra forma que lo demuestre legalmente, asi como sus prestaciones y con que privilegios y  beneficios gozan
</v>
          </cell>
          <cell r="D540" t="str">
            <v>ARTURO GUTIÉRREZ CASILLAS</v>
          </cell>
          <cell r="E540" t="str">
            <v>TransparenciaBM@outlook.com</v>
          </cell>
          <cell r="F540" t="str">
            <v>Banco de México</v>
          </cell>
          <cell r="H540" t="str">
            <v>MORELOS</v>
          </cell>
          <cell r="I540" t="str">
            <v>El Santuario</v>
          </cell>
          <cell r="J540" t="str">
            <v>JALOSTOTITLAN</v>
          </cell>
          <cell r="K540" t="str">
            <v>Jalisco</v>
          </cell>
          <cell r="L540">
            <v>47123</v>
          </cell>
          <cell r="M540" t="str">
            <v>México</v>
          </cell>
          <cell r="N540" t="str">
            <v xml:space="preserve">Correo electrónico: arturo_jalos2011@hotmail.com </v>
          </cell>
          <cell r="O540" t="str">
            <v>Correo electrónico</v>
          </cell>
          <cell r="P540">
            <v>42632</v>
          </cell>
          <cell r="Q540">
            <v>42660</v>
          </cell>
          <cell r="Y540" t="str">
            <v>Ríos Peraza Gladys Adriana</v>
          </cell>
          <cell r="Z540" t="str">
            <v>En tramite</v>
          </cell>
          <cell r="AA540">
            <v>42632</v>
          </cell>
        </row>
        <row r="541">
          <cell r="B541">
            <v>6110000023516</v>
          </cell>
          <cell r="C541" t="str">
            <v xml:space="preserve">Condiciones para el intercambio entre cámaras de compensación para pagos con tarjetas.
</v>
          </cell>
          <cell r="D541" t="str">
            <v>ANTONIA MELÉNDEZ VALENCIA</v>
          </cell>
          <cell r="E541" t="str">
            <v>TransparenciaBm@outlook.com</v>
          </cell>
          <cell r="F541" t="str">
            <v>Banco de México</v>
          </cell>
          <cell r="H541" t="str">
            <v>LOMA DE ATLAMAYA</v>
          </cell>
          <cell r="I541" t="str">
            <v>Lomas de Angelópolis</v>
          </cell>
          <cell r="J541" t="str">
            <v>SAN ANDRES CHOLULA</v>
          </cell>
          <cell r="K541" t="str">
            <v>Puebla</v>
          </cell>
          <cell r="L541">
            <v>72830</v>
          </cell>
          <cell r="M541" t="str">
            <v>México</v>
          </cell>
          <cell r="N541" t="str">
            <v xml:space="preserve">Banco de México - Gerencia de autorizaciones, consultas y control de legalidad.
-------------------------
Correo electrónico: ventasceleris@gmail.com 
</v>
          </cell>
          <cell r="O541" t="str">
            <v>Correo electrónico</v>
          </cell>
          <cell r="P541">
            <v>42632</v>
          </cell>
          <cell r="Q541">
            <v>42660</v>
          </cell>
          <cell r="S541" t="str">
            <v>Información pública</v>
          </cell>
          <cell r="T541" t="str">
            <v>Sistemas electrónicos de pago</v>
          </cell>
          <cell r="V541" t="str">
            <v>La respuesta a su solicitud de información 6110000023516 la encontrará en el archivo adjunto.</v>
          </cell>
          <cell r="W541">
            <v>90</v>
          </cell>
          <cell r="X541" t="str">
            <v>NO</v>
          </cell>
          <cell r="Y541" t="str">
            <v>Casillas Trejo Elizabeth</v>
          </cell>
          <cell r="Z541" t="str">
            <v>Concluido</v>
          </cell>
          <cell r="AA541">
            <v>42632</v>
          </cell>
          <cell r="AB541">
            <v>42643</v>
          </cell>
        </row>
        <row r="542">
          <cell r="B542">
            <v>6110000023616</v>
          </cell>
          <cell r="C542" t="str">
            <v xml:space="preserve">Necesito información sobre Banco de México, Econimía del país, estadiaticas sobre el crecimiento de la econimía del pais en los ultimos 17 años, y vacantes desponibles para laborar en Banco de México
</v>
          </cell>
          <cell r="D542" t="str">
            <v>JUAN ANTONIO ALDAMA AGUILAR</v>
          </cell>
          <cell r="E542" t="str">
            <v>TransparenciaBM@outlook.com</v>
          </cell>
          <cell r="F542" t="str">
            <v>Banco de México</v>
          </cell>
          <cell r="H542" t="str">
            <v>AV ESCUADRON 201</v>
          </cell>
          <cell r="I542" t="str">
            <v>La Laguna Ticomán</v>
          </cell>
          <cell r="J542" t="str">
            <v>GUSTAVO A. MADERO</v>
          </cell>
          <cell r="K542" t="str">
            <v>Distrito Federal</v>
          </cell>
          <cell r="L542">
            <v>7340</v>
          </cell>
          <cell r="M542" t="str">
            <v>México</v>
          </cell>
          <cell r="N542" t="str">
            <v xml:space="preserve">Correo electrónico: juan.antonio.930131@gmail.com </v>
          </cell>
          <cell r="O542" t="str">
            <v>Correo electrónico</v>
          </cell>
          <cell r="P542">
            <v>42632</v>
          </cell>
          <cell r="Q542">
            <v>42660</v>
          </cell>
          <cell r="Y542" t="str">
            <v>Muñoz Nando Rubén</v>
          </cell>
          <cell r="Z542" t="str">
            <v>En tramite</v>
          </cell>
          <cell r="AA542">
            <v>42632</v>
          </cell>
        </row>
        <row r="543">
          <cell r="B543">
            <v>6110000023716</v>
          </cell>
          <cell r="C543" t="str">
            <v xml:space="preserve">cual es el reglamento que le permite a los jueces dictar el embrago de las cuentas de nomina
</v>
          </cell>
          <cell r="D543" t="str">
            <v>GLENDI SUZET ESPARZA ESPARZA</v>
          </cell>
          <cell r="E543" t="str">
            <v>TransparenciaBM@outlook.com</v>
          </cell>
          <cell r="F543" t="str">
            <v>Banco de México</v>
          </cell>
          <cell r="H543" t="str">
            <v>URANIO</v>
          </cell>
          <cell r="I543" t="str">
            <v>Zona Industrial</v>
          </cell>
          <cell r="J543" t="str">
            <v>GUADALAJARA</v>
          </cell>
          <cell r="K543" t="str">
            <v>Jalisco</v>
          </cell>
          <cell r="L543">
            <v>44940</v>
          </cell>
          <cell r="M543" t="str">
            <v>México</v>
          </cell>
          <cell r="N543" t="str">
            <v xml:space="preserve">quienes pueden embargar las cuentas de nomina
---------------------------------
Correo electrónico: glendi.suzet@gmail.com 
</v>
          </cell>
          <cell r="O543" t="str">
            <v>Correo electrónico</v>
          </cell>
          <cell r="P543">
            <v>42632</v>
          </cell>
          <cell r="Q543">
            <v>42660</v>
          </cell>
          <cell r="S543" t="str">
            <v>Información no competencia del BM</v>
          </cell>
          <cell r="T543" t="str">
            <v>Control de legalidad</v>
          </cell>
          <cell r="V543" t="str">
            <v>La respuesta a su solicitud 6110000023716 se encuentra en el archivo adjunto</v>
          </cell>
          <cell r="W543">
            <v>60</v>
          </cell>
          <cell r="X543" t="str">
            <v>NO</v>
          </cell>
          <cell r="Y543" t="str">
            <v>Ríos Peraza Gladys Adriana</v>
          </cell>
          <cell r="Z543" t="str">
            <v>Concluido</v>
          </cell>
          <cell r="AA543">
            <v>42632</v>
          </cell>
          <cell r="AB543">
            <v>42635</v>
          </cell>
        </row>
        <row r="544">
          <cell r="B544">
            <v>6110000023816</v>
          </cell>
          <cell r="C544" t="str">
            <v xml:space="preserve">Solicito al Banco de México una copia de todos los depósitos con los que se acredite la entrega de remanentes a la Secretaría de Hacienda y Crédito Público de 2006 al 30 de junio de 2016, desglosado por año.
</v>
          </cell>
          <cell r="D544" t="str">
            <v>MANUEL HERNÁNDEZ</v>
          </cell>
          <cell r="E544" t="str">
            <v>TransparenciaBM@outlook.com</v>
          </cell>
          <cell r="F544" t="str">
            <v>Banco de México</v>
          </cell>
          <cell r="H544" t="str">
            <v>XXXX</v>
          </cell>
          <cell r="I544" t="str">
            <v>Letrán Valle</v>
          </cell>
          <cell r="J544" t="str">
            <v>BENITO JUAREZ</v>
          </cell>
          <cell r="K544" t="str">
            <v>Distrito Federal</v>
          </cell>
          <cell r="L544">
            <v>3650</v>
          </cell>
          <cell r="M544" t="str">
            <v>México</v>
          </cell>
          <cell r="N544" t="str">
            <v xml:space="preserve">Solicito al Banco de México una copia de todos los depósitos con los que se acredite la entrega de remanentes a la Secretaría de Hacienda y Crédito Público de 2006 al 30 de junio de 2016, desglosado por año.
</v>
          </cell>
          <cell r="O544" t="str">
            <v>Correo electrónico</v>
          </cell>
          <cell r="P544">
            <v>42632</v>
          </cell>
          <cell r="Q544">
            <v>42660</v>
          </cell>
          <cell r="S544" t="str">
            <v>Información pública</v>
          </cell>
          <cell r="T544" t="str">
            <v>Balance general</v>
          </cell>
          <cell r="V544" t="str">
            <v>Se anexa respuesta</v>
          </cell>
          <cell r="W544">
            <v>60</v>
          </cell>
          <cell r="X544" t="str">
            <v>NO</v>
          </cell>
          <cell r="Y544" t="str">
            <v>Muñoz Nando Rubén</v>
          </cell>
          <cell r="Z544" t="str">
            <v>Concluido</v>
          </cell>
          <cell r="AA544">
            <v>42632</v>
          </cell>
          <cell r="AB544">
            <v>42640</v>
          </cell>
        </row>
        <row r="545">
          <cell r="B545">
            <v>6110000023916</v>
          </cell>
          <cell r="C545" t="str">
            <v xml:space="preserve">Solicito al Banco de México una relación de todos los depósitos donde se documente la entrega de remanentes a la Secretaría de Hacienda y Crédito Público del 1 de diciembre de 2006 al 30 de junio de 2016, desglosado por año. 
</v>
          </cell>
          <cell r="D545" t="str">
            <v>MANUEL HERNÁNDEZ</v>
          </cell>
          <cell r="E545" t="str">
            <v>TransparenciaBM@outlook.com</v>
          </cell>
          <cell r="F545" t="str">
            <v>Banco de México</v>
          </cell>
          <cell r="H545" t="str">
            <v>XXXX</v>
          </cell>
          <cell r="I545" t="str">
            <v>Letrán Valle</v>
          </cell>
          <cell r="J545" t="str">
            <v>BENITO JUAREZ</v>
          </cell>
          <cell r="K545" t="str">
            <v>Distrito Federal</v>
          </cell>
          <cell r="L545">
            <v>3650</v>
          </cell>
          <cell r="M545" t="str">
            <v>México</v>
          </cell>
          <cell r="N545" t="str">
            <v xml:space="preserve">Correo electrónico: manuelhborbolla@hotmail.com </v>
          </cell>
          <cell r="O545" t="str">
            <v>Correo electrónico</v>
          </cell>
          <cell r="P545">
            <v>42632</v>
          </cell>
          <cell r="Q545">
            <v>42660</v>
          </cell>
          <cell r="S545" t="str">
            <v>Información pública</v>
          </cell>
          <cell r="T545" t="str">
            <v>Balance general</v>
          </cell>
          <cell r="V545" t="str">
            <v>se anexa respuesta</v>
          </cell>
          <cell r="W545">
            <v>60</v>
          </cell>
          <cell r="X545" t="str">
            <v>NO</v>
          </cell>
          <cell r="Y545" t="str">
            <v>Muñoz Nando Rubén</v>
          </cell>
          <cell r="Z545" t="str">
            <v>Concluido</v>
          </cell>
          <cell r="AA545">
            <v>42632</v>
          </cell>
          <cell r="AB545">
            <v>42640</v>
          </cell>
        </row>
        <row r="546">
          <cell r="B546">
            <v>6110000024016</v>
          </cell>
          <cell r="C546" t="str">
            <v xml:space="preserve">¿quiero saber cual es el monto de la reserva legal que cuenta el banco de mexico?
</v>
          </cell>
          <cell r="D546" t="str">
            <v>ARIADNA GUADALUPE RODRIGUEZ ZUÑIGA</v>
          </cell>
          <cell r="E546" t="str">
            <v>TransparenciaBM@outlook.com</v>
          </cell>
          <cell r="F546" t="str">
            <v>Banco de México</v>
          </cell>
          <cell r="H546" t="str">
            <v>ANACAHUITA</v>
          </cell>
          <cell r="I546" t="str">
            <v>Pedregal de Santo Domingo</v>
          </cell>
          <cell r="J546" t="str">
            <v>COYOACAN</v>
          </cell>
          <cell r="K546" t="str">
            <v>Distrito Federal</v>
          </cell>
          <cell r="L546">
            <v>4369</v>
          </cell>
          <cell r="M546" t="str">
            <v>México</v>
          </cell>
          <cell r="N546" t="str">
            <v xml:space="preserve">Correo electrónico: roza950925@hotmail.com 
</v>
          </cell>
          <cell r="O546" t="str">
            <v>Correo electrónico</v>
          </cell>
          <cell r="P546">
            <v>42632</v>
          </cell>
          <cell r="Q546">
            <v>42660</v>
          </cell>
          <cell r="S546" t="str">
            <v>Información pública</v>
          </cell>
          <cell r="T546" t="str">
            <v>Acceso a la información</v>
          </cell>
          <cell r="V546" t="str">
            <v>La respuesta a su solicitud 6110000024016 se encuentra en el archivo adjunto.</v>
          </cell>
          <cell r="W546">
            <v>40</v>
          </cell>
          <cell r="X546" t="str">
            <v>NO</v>
          </cell>
          <cell r="Y546" t="str">
            <v>Ríos Peraza Gladys Adriana</v>
          </cell>
          <cell r="Z546" t="str">
            <v>Concluido</v>
          </cell>
          <cell r="AA546">
            <v>42632</v>
          </cell>
          <cell r="AB546">
            <v>42636</v>
          </cell>
        </row>
        <row r="547">
          <cell r="B547" t="str">
            <v>LT-BM-17322</v>
          </cell>
          <cell r="C547" t="str">
            <v>Buenas tardes, por medio del presente me gustaría solicitar a su Unidad de enlace me pudiera proporcionar los datos precisos para poder saber cual es el procedimiento para solicitar la devolución de un traspaso erróneo realizado a través de transferencia bancaria, así como el área competente para conocer de dicha situación. En este tenor, si bien la presente solicitud se pudiera entender como una consulta en términos de la Ley, me permito precisar que solicito el documento en el cual están establecidos los procedimientos para este tipo de problemáticas que el usuario puede presentar, a fin de atender el acceso a la información realizada por particulares a las instituciones de gobierno. Fundamento la presente en términos de los artículos 1, 2, 40 y 42 de la LEY FEDERAL DE TRANSPARENCIA Y ACCESO A LA INFORMACIÓN PÚBLICA GUBERNAMENTAL.</v>
          </cell>
          <cell r="D547" t="str">
            <v>Diego Humberto Cruz Linares</v>
          </cell>
          <cell r="E547" t="str">
            <v>diiegohumberto@me.com</v>
          </cell>
          <cell r="F547" t="str">
            <v>Banco de México</v>
          </cell>
          <cell r="M547" t="str">
            <v>México</v>
          </cell>
          <cell r="N547" t="str">
            <v>Procedimiento para para devolución de traspasos erróneos.</v>
          </cell>
          <cell r="O547" t="str">
            <v>Correo electrónico</v>
          </cell>
          <cell r="P547">
            <v>42632</v>
          </cell>
          <cell r="Q547">
            <v>42660</v>
          </cell>
          <cell r="Y547" t="str">
            <v>Muñoz Nando Rubén</v>
          </cell>
          <cell r="Z547" t="str">
            <v>En tramite</v>
          </cell>
          <cell r="AA547">
            <v>42632</v>
          </cell>
        </row>
        <row r="548">
          <cell r="B548" t="str">
            <v>CTC-BM-17324</v>
          </cell>
          <cell r="C548" t="str">
            <v>Solicito reimpresión de ficha deposito efectuado el día 31 de agosto 2016 en HSBC 17:07 HRS plaza 28, sucursal 0446, usuario SP016236, Número de folio 16236461653 Importe $11,175.00 por concepto Derechos, productos y aprovechamientos, clave de Referencia del DPA 244000199,Cadena de la Dependencia 00005872900030, dicha solicitud es en virtud que no es legible la cadena original, Llave de pago, NI el sello Digital, lo cual es requerido a un servidor por la CNBV</v>
          </cell>
          <cell r="D548" t="str">
            <v>FRANCISCO SALAZAR CORONA</v>
          </cell>
          <cell r="E548" t="str">
            <v>fco_s_c@hotmail.com</v>
          </cell>
          <cell r="F548" t="str">
            <v>Banco de México</v>
          </cell>
          <cell r="M548" t="str">
            <v>México</v>
          </cell>
          <cell r="O548" t="str">
            <v>Entrega por el Sistema de Solicitudes de Acceso a la Información</v>
          </cell>
          <cell r="P548">
            <v>42632</v>
          </cell>
          <cell r="Q548">
            <v>42660</v>
          </cell>
          <cell r="S548" t="str">
            <v>Información pública</v>
          </cell>
          <cell r="T548" t="str">
            <v>Sistemas electrónicos de pago</v>
          </cell>
          <cell r="V548" t="str">
            <v>La respuesta a su consulta CTC-BM-17324 la encontrará en el archivo adjunto.</v>
          </cell>
          <cell r="W548">
            <v>35</v>
          </cell>
          <cell r="X548" t="str">
            <v>NO</v>
          </cell>
          <cell r="Y548" t="str">
            <v>Casillas Trejo Elizabeth</v>
          </cell>
          <cell r="Z548" t="str">
            <v>Concluido</v>
          </cell>
          <cell r="AA548">
            <v>42632</v>
          </cell>
          <cell r="AB548">
            <v>42641</v>
          </cell>
        </row>
        <row r="549">
          <cell r="B549" t="str">
            <v>CTC-BM-17325</v>
          </cell>
          <cell r="C549" t="str">
            <v>Buenas tardes, 
Yo tengo una cuenta flexible simple en HSBC, la abrí con el objetivo de recibir pagos, la persona que realizó la transferencia de Banorte vía SPEI, me envió PDF y el banco Banorte me envio correo con dicha información del déposito. 
Sin embargo, al revisar mi saldo en HSBC, aparece en $0.00. Le proporciono Clave de Rastreo de Programación: 0126051316091013561028548
Agradecería que me auxiliaran ya que por este medio recibiría mi salario.</v>
          </cell>
          <cell r="D549" t="str">
            <v>Amy Stephanie Gonzalez Arana</v>
          </cell>
          <cell r="E549" t="str">
            <v>amy.gonzalez2014@gmail.com</v>
          </cell>
          <cell r="F549" t="str">
            <v>Banco de México</v>
          </cell>
          <cell r="M549" t="str">
            <v>México</v>
          </cell>
          <cell r="O549" t="str">
            <v>Entrega por el Sistema de Solicitudes de Acceso a la Información</v>
          </cell>
          <cell r="P549">
            <v>42632</v>
          </cell>
          <cell r="Q549">
            <v>42660</v>
          </cell>
          <cell r="S549" t="str">
            <v>Información pública</v>
          </cell>
          <cell r="T549" t="str">
            <v>SPEI</v>
          </cell>
          <cell r="V549" t="str">
            <v>Se anexa respuesta</v>
          </cell>
          <cell r="W549">
            <v>60</v>
          </cell>
          <cell r="X549" t="str">
            <v>NO</v>
          </cell>
          <cell r="Y549" t="str">
            <v>Muñoz Nando Rubén</v>
          </cell>
          <cell r="Z549" t="str">
            <v>Concluido</v>
          </cell>
          <cell r="AA549">
            <v>42632</v>
          </cell>
          <cell r="AB549">
            <v>42635</v>
          </cell>
        </row>
        <row r="550">
          <cell r="B550" t="str">
            <v>CTC-BM-17326</v>
          </cell>
          <cell r="C550" t="str">
            <v>Deseo contar con la información estadistica en formato digital sobre Remesas Familiares Mensuales o Trimestrales al mes de Junio 2016 por Municipio de toda la República Mexicana por los tipos de conceptos: 1.-Remesas Totales 2.-Numero de Remesas Totales 3.-Remesas promedio (-)</v>
          </cell>
          <cell r="D550" t="str">
            <v>Rebeca Raquel Renedo Huerta</v>
          </cell>
          <cell r="E550" t="str">
            <v>rebeca.renedo@gmail.com</v>
          </cell>
          <cell r="F550" t="str">
            <v>Banco de México</v>
          </cell>
          <cell r="M550" t="str">
            <v>México</v>
          </cell>
          <cell r="O550" t="str">
            <v>Entrega por el Sistema de Solicitudes de Acceso a la Información</v>
          </cell>
          <cell r="P550">
            <v>42632</v>
          </cell>
          <cell r="Q550">
            <v>42660</v>
          </cell>
          <cell r="S550" t="str">
            <v>Información pública</v>
          </cell>
          <cell r="T550" t="str">
            <v>Balanza de pagos</v>
          </cell>
          <cell r="V550" t="str">
            <v>La respuesta a su solicitud CTC-BM-17326 se encuentra en el archivo adjunto</v>
          </cell>
          <cell r="W550">
            <v>40</v>
          </cell>
          <cell r="X550" t="str">
            <v>NO</v>
          </cell>
          <cell r="Y550" t="str">
            <v>Ríos Peraza Gladys Adriana</v>
          </cell>
          <cell r="Z550" t="str">
            <v>Concluido</v>
          </cell>
          <cell r="AA550">
            <v>42632</v>
          </cell>
          <cell r="AB550">
            <v>42639</v>
          </cell>
        </row>
        <row r="551">
          <cell r="B551">
            <v>6110000024116</v>
          </cell>
          <cell r="C551" t="str">
            <v xml:space="preserve">Tabla de comparacion de la reserva del banco de Mexico de los años 2010-2016?
</v>
          </cell>
          <cell r="D551" t="str">
            <v>OLIVER GABRIEL GUARRA ARCE</v>
          </cell>
          <cell r="E551" t="str">
            <v>TransparenciaBM@outlook.com</v>
          </cell>
          <cell r="F551" t="str">
            <v>Banco de México</v>
          </cell>
          <cell r="H551" t="str">
            <v>SEGUNDA COLINA</v>
          </cell>
          <cell r="I551" t="str">
            <v>Colinas Del Real</v>
          </cell>
          <cell r="J551" t="str">
            <v>MAZATLAN</v>
          </cell>
          <cell r="K551" t="str">
            <v>Sinaloa</v>
          </cell>
          <cell r="L551">
            <v>82136</v>
          </cell>
          <cell r="M551" t="str">
            <v>México</v>
          </cell>
          <cell r="N551" t="str">
            <v xml:space="preserve">2010-2016
-----------------------------
Correo electrónico: oliver_xon@hotmail.com </v>
          </cell>
          <cell r="O551" t="str">
            <v>Correo electrónico</v>
          </cell>
          <cell r="P551">
            <v>42632</v>
          </cell>
          <cell r="Q551">
            <v>42660</v>
          </cell>
          <cell r="S551" t="str">
            <v>Información pública</v>
          </cell>
          <cell r="T551" t="str">
            <v>Acceso a la información</v>
          </cell>
          <cell r="V551" t="str">
            <v>Se anexa respuesta</v>
          </cell>
          <cell r="W551">
            <v>60</v>
          </cell>
          <cell r="X551" t="str">
            <v>NO</v>
          </cell>
          <cell r="Y551" t="str">
            <v>Muñoz Nando Rubén</v>
          </cell>
          <cell r="Z551" t="str">
            <v>Concluido</v>
          </cell>
          <cell r="AA551">
            <v>42632</v>
          </cell>
          <cell r="AB551">
            <v>42639</v>
          </cell>
        </row>
        <row r="552">
          <cell r="B552" t="str">
            <v>CTC-BM-17327</v>
          </cell>
          <cell r="C552" t="str">
            <v>necesito saber el status o porque no se ha reflejado mi transferencia electrónica de $15,571.00 realizado el dia 15 de septiembre del 2016 a las 10:46 hrs de mi cuenta Banamex perfiles 70037012198 con numero de autorización o instrucción 222484 a mi tarjeta de crédito MasterCard santander empresarial con # 5474840000130513. agradecería su apoyo a la solicitud</v>
          </cell>
          <cell r="D552" t="str">
            <v>Nicolas Betanzos Palmeros</v>
          </cell>
          <cell r="E552" t="str">
            <v>nicobetanzos@yahoo.com.mx</v>
          </cell>
          <cell r="F552" t="str">
            <v>Banco de México</v>
          </cell>
          <cell r="M552" t="str">
            <v>México</v>
          </cell>
          <cell r="O552" t="str">
            <v>Entrega por el Sistema de Solicitudes de Acceso a la Información</v>
          </cell>
          <cell r="P552">
            <v>42632</v>
          </cell>
          <cell r="Q552">
            <v>42660</v>
          </cell>
          <cell r="S552" t="str">
            <v>Información pública</v>
          </cell>
          <cell r="T552" t="str">
            <v>Cajeros, tarjetas y operaciones relativas</v>
          </cell>
          <cell r="V552" t="str">
            <v>Se anexa respuesta</v>
          </cell>
          <cell r="W552">
            <v>60</v>
          </cell>
          <cell r="X552" t="str">
            <v>NO</v>
          </cell>
          <cell r="Y552" t="str">
            <v>Muñoz Nando Rubén</v>
          </cell>
          <cell r="Z552" t="str">
            <v>Concluido</v>
          </cell>
          <cell r="AA552">
            <v>42632</v>
          </cell>
          <cell r="AB552">
            <v>42640</v>
          </cell>
        </row>
        <row r="553">
          <cell r="B553" t="str">
            <v>CTC-BM-17328</v>
          </cell>
          <cell r="C553" t="str">
            <v>Buenas tardes requiero la acalaracion de una transferencia que me realizaron del banco HSBC A BANAMEX con los siguientes datos:
Descripcion de movimientos:CGO TRANSFERENCIA SPEI ANTICIPO ESCALA
Fecha: 09 SEP 16
Numero de cheque: 79297
Referencia: A200000804</v>
          </cell>
          <cell r="D553" t="str">
            <v>Carlos Martinez Tejeda</v>
          </cell>
          <cell r="E553" t="str">
            <v>Karlos_tejeda@hotmail.com</v>
          </cell>
          <cell r="F553" t="str">
            <v>Banco de México</v>
          </cell>
          <cell r="O553" t="str">
            <v>Entrega por el Sistema de Solicitudes de Acceso a la Información</v>
          </cell>
          <cell r="P553">
            <v>42632</v>
          </cell>
          <cell r="Q553">
            <v>42660</v>
          </cell>
          <cell r="S553" t="str">
            <v>Información pública</v>
          </cell>
          <cell r="T553" t="str">
            <v>SPEI</v>
          </cell>
          <cell r="V553" t="str">
            <v>Se anexa respuesta</v>
          </cell>
          <cell r="W553">
            <v>60</v>
          </cell>
          <cell r="X553" t="str">
            <v>NO</v>
          </cell>
          <cell r="Y553" t="str">
            <v>Muñoz Nando Rubén</v>
          </cell>
          <cell r="Z553" t="str">
            <v>Concluido</v>
          </cell>
          <cell r="AA553">
            <v>42632</v>
          </cell>
          <cell r="AB553">
            <v>42635</v>
          </cell>
        </row>
        <row r="554">
          <cell r="B554" t="str">
            <v>CTC-BM-17329</v>
          </cell>
          <cell r="C554" t="str">
            <v>Buenas tardes, Se solicita apoyo para accesar al web service para extraer los Tipos de Cambio DOF.
Muchas gracias, espera de su pronta respuesta.
Saludos.</v>
          </cell>
          <cell r="D554" t="str">
            <v>FRANCISCO JAVIER ALCAZAR GUTIERREZ</v>
          </cell>
          <cell r="E554" t="str">
            <v>francisco.alcazar@arysta.com</v>
          </cell>
          <cell r="F554" t="str">
            <v>Banco de México</v>
          </cell>
          <cell r="O554" t="str">
            <v>Entrega por el Sistema de Solicitudes de Acceso a la Información</v>
          </cell>
          <cell r="P554">
            <v>42632</v>
          </cell>
          <cell r="Q554">
            <v>42660</v>
          </cell>
          <cell r="S554" t="str">
            <v>Información pública</v>
          </cell>
          <cell r="T554" t="str">
            <v>Desarrollos internos de software</v>
          </cell>
          <cell r="V554" t="str">
            <v>La respuesta a su solicitud CTC-BM-17326 se encuentra en el archivo adjunto.</v>
          </cell>
          <cell r="W554">
            <v>40</v>
          </cell>
          <cell r="X554" t="str">
            <v>NO</v>
          </cell>
          <cell r="Y554" t="str">
            <v>Ríos Peraza Gladys Adriana</v>
          </cell>
          <cell r="Z554" t="str">
            <v>Concluido</v>
          </cell>
          <cell r="AA554">
            <v>42632</v>
          </cell>
          <cell r="AB554">
            <v>42639</v>
          </cell>
        </row>
        <row r="555">
          <cell r="B555" t="str">
            <v>CTC-BM-17330</v>
          </cell>
          <cell r="C555" t="str">
            <v>Hi, on your October December 2015 Quarterly Report you state that there was an YoY decrease on international reserves (page 44). However, looking at Banxico 2015 financial statements, international reserves grew by 7percent to MXP 3,048BN from MXP 2,849BN. Can you please explain the difference between the international reserves being considered in the two reports?  Thank you</v>
          </cell>
          <cell r="D555" t="str">
            <v>Mayara Sa Riddlebaugh</v>
          </cell>
          <cell r="E555" t="str">
            <v>mayara.sa-riddlebaugh@wellsfargo.com</v>
          </cell>
          <cell r="F555" t="str">
            <v>Banco de México</v>
          </cell>
          <cell r="M555" t="str">
            <v>Estados Unidos</v>
          </cell>
          <cell r="O555" t="str">
            <v>Entrega por el Sistema de Solicitudes de Acceso a la Información</v>
          </cell>
          <cell r="P555">
            <v>42632</v>
          </cell>
          <cell r="Q555">
            <v>42660</v>
          </cell>
          <cell r="S555" t="str">
            <v>Información pública</v>
          </cell>
          <cell r="T555" t="str">
            <v>Balance general</v>
          </cell>
          <cell r="V555" t="str">
            <v>La respuesta a su consulta CTC-BM-17330 la encontrará en el archivo adjunto.</v>
          </cell>
          <cell r="W555">
            <v>65</v>
          </cell>
          <cell r="X555" t="str">
            <v>NO</v>
          </cell>
          <cell r="Y555" t="str">
            <v>Casillas Trejo Elizabeth</v>
          </cell>
          <cell r="Z555" t="str">
            <v>Concluido</v>
          </cell>
          <cell r="AA555">
            <v>42632</v>
          </cell>
          <cell r="AB555">
            <v>42643</v>
          </cell>
        </row>
        <row r="556">
          <cell r="B556" t="str">
            <v>CTC-BM-17331</v>
          </cell>
          <cell r="C556" t="str">
            <v>Hi, can you please clarify what is included under the Notas a rendimiento line on Banxicos audited financial statements? Are those investment securities? Thanks</v>
          </cell>
          <cell r="D556" t="str">
            <v>Mayara Sa Riddlebaugh</v>
          </cell>
          <cell r="E556" t="str">
            <v>mayara.sa-riddlebaugh@wellsfargo.com</v>
          </cell>
          <cell r="F556" t="str">
            <v>Banco de México</v>
          </cell>
          <cell r="O556" t="str">
            <v>Entrega por el Sistema de Solicitudes de Acceso a la Información</v>
          </cell>
          <cell r="P556">
            <v>42632</v>
          </cell>
          <cell r="Q556">
            <v>42660</v>
          </cell>
          <cell r="S556" t="str">
            <v>Información pública</v>
          </cell>
          <cell r="T556" t="str">
            <v>Acceso a la información</v>
          </cell>
          <cell r="V556" t="str">
            <v>Anexo respuesta</v>
          </cell>
          <cell r="W556">
            <v>60</v>
          </cell>
          <cell r="X556" t="str">
            <v>NO</v>
          </cell>
          <cell r="Y556" t="str">
            <v>Muñoz Nando Rubén</v>
          </cell>
          <cell r="Z556" t="str">
            <v>Concluido</v>
          </cell>
          <cell r="AA556">
            <v>42632</v>
          </cell>
          <cell r="AB556">
            <v>42636</v>
          </cell>
        </row>
        <row r="557">
          <cell r="B557" t="str">
            <v>CTC-BM-17335</v>
          </cell>
          <cell r="C557" t="str">
            <v>Dear sirs and ladies of the Banco de México, 
I am a student of the Postgraduate Program in Economics of the Fluminense Federal University (PPGE/UFF in the initials in portuguese)in the state of Rio de Janeiro, Brasil. 
I am interested in expectations on monthly inflation rate. There is such data with different forecasting horizons for each observation of inflation?
And many thanks for all the help so far.</v>
          </cell>
          <cell r="D557" t="str">
            <v>Thallis Macedo de Assis</v>
          </cell>
          <cell r="E557" t="str">
            <v>thallisdeassis@gmail.com</v>
          </cell>
          <cell r="F557" t="str">
            <v>Banco de México</v>
          </cell>
          <cell r="M557" t="str">
            <v>Brasil</v>
          </cell>
          <cell r="O557" t="str">
            <v>Entrega por el Sistema de Solicitudes de Acceso a la Información</v>
          </cell>
          <cell r="P557">
            <v>42633</v>
          </cell>
          <cell r="Q557">
            <v>42661</v>
          </cell>
          <cell r="S557" t="str">
            <v>Información pública</v>
          </cell>
          <cell r="T557" t="str">
            <v>Encuestas</v>
          </cell>
          <cell r="V557" t="str">
            <v>Please find attached the answer to your enquiry CTC-BM-17335.</v>
          </cell>
          <cell r="W557">
            <v>40</v>
          </cell>
          <cell r="X557" t="str">
            <v>NO</v>
          </cell>
          <cell r="Y557" t="str">
            <v>Ríos Peraza Gladys Adriana</v>
          </cell>
          <cell r="Z557" t="str">
            <v>Concluido</v>
          </cell>
          <cell r="AA557">
            <v>42633</v>
          </cell>
          <cell r="AB557">
            <v>42640</v>
          </cell>
        </row>
        <row r="558">
          <cell r="B558">
            <v>6110000024216</v>
          </cell>
          <cell r="C558" t="str">
            <v>Quisiera saber el salario del director general del Banco de Mexico</v>
          </cell>
          <cell r="D558" t="str">
            <v>BELEN CASILLAS</v>
          </cell>
          <cell r="E558" t="str">
            <v>TransparenciaBM@outlook.com</v>
          </cell>
          <cell r="F558" t="str">
            <v>Banco de México</v>
          </cell>
          <cell r="H558" t="str">
            <v>-</v>
          </cell>
          <cell r="I558" t="str">
            <v>-</v>
          </cell>
          <cell r="J558" t="str">
            <v>No especificado</v>
          </cell>
          <cell r="K558" t="str">
            <v>No especificado</v>
          </cell>
          <cell r="L558" t="str">
            <v>null</v>
          </cell>
          <cell r="M558" t="str">
            <v>México</v>
          </cell>
          <cell r="N558" t="str">
            <v xml:space="preserve">Correo electrónico: belencasillas8@hotmail.com </v>
          </cell>
          <cell r="O558" t="str">
            <v>Correo electrónico</v>
          </cell>
          <cell r="P558">
            <v>42633</v>
          </cell>
          <cell r="Q558">
            <v>42661</v>
          </cell>
          <cell r="S558" t="str">
            <v>Información pública</v>
          </cell>
          <cell r="T558" t="str">
            <v>Sueldos y salarios</v>
          </cell>
          <cell r="V558" t="str">
            <v>Se anexa respuesta</v>
          </cell>
          <cell r="W558">
            <v>60</v>
          </cell>
          <cell r="X558" t="str">
            <v>NO</v>
          </cell>
          <cell r="Y558" t="str">
            <v>Muñoz Nando Rubén</v>
          </cell>
          <cell r="Z558" t="str">
            <v>Concluido</v>
          </cell>
          <cell r="AA558">
            <v>42633</v>
          </cell>
          <cell r="AB558">
            <v>42640</v>
          </cell>
        </row>
        <row r="559">
          <cell r="B559" t="str">
            <v>CTC-BM-17364</v>
          </cell>
          <cell r="C559" t="str">
            <v>Hello, I m working in a Belgian bank located in Brussels. We hold (CBC Banque) a MXN account with BBVA Bancomer Mexico. One of our customer is expecting MXH amount from a Mexican company. This company pretends it is no more possible to make MXN payments out of Mexico (country) Is this real ? We can t find this information. Tks for help in this matter. Giovanni Scivoletto  CBC banque Brussels.</v>
          </cell>
          <cell r="D559" t="str">
            <v>SCIVOLETTO</v>
          </cell>
          <cell r="E559" t="str">
            <v>giovanni.scivoletto@cbc.be</v>
          </cell>
          <cell r="F559" t="str">
            <v>Banco de México</v>
          </cell>
          <cell r="M559" t="str">
            <v>Bélgica</v>
          </cell>
          <cell r="O559" t="str">
            <v>Entrega por el Sistema de Solicitudes de Acceso a la Información</v>
          </cell>
          <cell r="P559">
            <v>42633</v>
          </cell>
          <cell r="Q559">
            <v>42661</v>
          </cell>
          <cell r="Y559" t="str">
            <v>Muñoz Nando Rubén</v>
          </cell>
          <cell r="Z559" t="str">
            <v>En tramite</v>
          </cell>
          <cell r="AA559">
            <v>42633</v>
          </cell>
        </row>
        <row r="560">
          <cell r="B560" t="str">
            <v>CTC-BM-17375</v>
          </cell>
          <cell r="C560" t="str">
            <v>excelente dia.!! quiero saber si ustedes me podrian dar informacion sobre las monedas de oro de 50 pesos, quisiera adquirir algunas y si es posible adquirirlas con el banco de Mexico y desde luego el costo de cada moneda. gracias.!!</v>
          </cell>
          <cell r="D560" t="str">
            <v>RICARDO GUSTAVO ROJAS SALAZAR</v>
          </cell>
          <cell r="E560" t="str">
            <v>bateria_gus@hotmail.com</v>
          </cell>
          <cell r="F560" t="str">
            <v>Banco de México</v>
          </cell>
          <cell r="M560" t="str">
            <v>México</v>
          </cell>
          <cell r="O560" t="str">
            <v>Entrega por el Sistema de Solicitudes de Acceso a la Información</v>
          </cell>
          <cell r="P560">
            <v>42633</v>
          </cell>
          <cell r="Q560">
            <v>42661</v>
          </cell>
          <cell r="S560" t="str">
            <v>Información pública</v>
          </cell>
          <cell r="T560" t="str">
            <v>Metales preciosos</v>
          </cell>
          <cell r="V560" t="str">
            <v>Se anexa respuesta</v>
          </cell>
          <cell r="W560">
            <v>60</v>
          </cell>
          <cell r="X560" t="str">
            <v>NO</v>
          </cell>
          <cell r="Y560" t="str">
            <v>Muñoz Nando Rubén</v>
          </cell>
          <cell r="Z560" t="str">
            <v>Concluido</v>
          </cell>
          <cell r="AA560">
            <v>42633</v>
          </cell>
          <cell r="AB560">
            <v>42635</v>
          </cell>
        </row>
        <row r="561">
          <cell r="B561" t="str">
            <v>CTC-BM-17376</v>
          </cell>
          <cell r="C561" t="str">
            <v>Hola,
Mi empresa recibe dólares por servicios en el extranjero directamente en la cuenta de Scotiabank, y necesito conocer que límites tienen los bancos para fijar sus tasas de cambio de dólares ya que encuentro diferencias importantes entre Scotiabank y Banamex por mencionar solo dos. 
El día de hoy Scotiabank compra el dólar a 18.70 y lo vende a 20.07 con un diferencial de 1.37 pesos; mientras Banamex lo compra a 19.40 y lo vende a 20.15 con un diferencial de .75 pesos
Esta regulado esto? o mi única opción es cambiarme de banco? 
Gracias por su atención</v>
          </cell>
          <cell r="D561" t="str">
            <v>Martha Leticia Contreras Rosales</v>
          </cell>
          <cell r="E561" t="str">
            <v>martha@axai.com.mx</v>
          </cell>
          <cell r="F561" t="str">
            <v>Banco de México</v>
          </cell>
          <cell r="M561" t="str">
            <v>México</v>
          </cell>
          <cell r="O561" t="str">
            <v>Entrega por el Sistema de Solicitudes de Acceso a la Información</v>
          </cell>
          <cell r="P561">
            <v>42633</v>
          </cell>
          <cell r="Q561">
            <v>42661</v>
          </cell>
          <cell r="S561" t="str">
            <v>Información pública</v>
          </cell>
          <cell r="T561" t="str">
            <v>Control de legalidad</v>
          </cell>
          <cell r="V561" t="str">
            <v>La respuesta a su solicitud CTC-BM-17376 se encuentra en el archivo adjunto.</v>
          </cell>
          <cell r="W561">
            <v>40</v>
          </cell>
          <cell r="X561" t="str">
            <v>NO</v>
          </cell>
          <cell r="Y561" t="str">
            <v>Ríos Peraza Gladys Adriana</v>
          </cell>
          <cell r="Z561" t="str">
            <v>Concluido</v>
          </cell>
          <cell r="AA561">
            <v>42633</v>
          </cell>
          <cell r="AB561">
            <v>42639</v>
          </cell>
        </row>
        <row r="562">
          <cell r="B562" t="str">
            <v>CTC-BM-17377</v>
          </cell>
          <cell r="C562" t="str">
            <v>Buenas tardes me comunico con ustedes ya que hice una transferencia interbancaria por la aplicación de bancomer movil, con destino a una cuenta de saldazo oxxo banamex y por el momento no se me ah reflejado la transferencia ya que lo hice hoy a la hora de 06:55 hrs espero una pronta respuesta y aclaración sobre la tranferencia gracias</v>
          </cell>
          <cell r="D562" t="str">
            <v>Hugo Antonino Sanchez Varela</v>
          </cell>
          <cell r="E562" t="str">
            <v>huansava@gmail.com</v>
          </cell>
          <cell r="F562" t="str">
            <v>Banco de México</v>
          </cell>
          <cell r="O562" t="str">
            <v>Entrega por el Sistema de Solicitudes de Acceso a la Información</v>
          </cell>
          <cell r="P562">
            <v>42633</v>
          </cell>
          <cell r="Q562">
            <v>42661</v>
          </cell>
          <cell r="S562" t="str">
            <v>Información pública</v>
          </cell>
          <cell r="T562" t="str">
            <v>Sistemas electrónicos de pago</v>
          </cell>
          <cell r="V562" t="str">
            <v>Se anexa respuesta</v>
          </cell>
          <cell r="W562">
            <v>60</v>
          </cell>
          <cell r="X562" t="str">
            <v>NO</v>
          </cell>
          <cell r="Y562" t="str">
            <v>Muñoz Nando Rubén</v>
          </cell>
          <cell r="Z562" t="str">
            <v>Concluido</v>
          </cell>
          <cell r="AA562">
            <v>42633</v>
          </cell>
          <cell r="AB562">
            <v>42639</v>
          </cell>
        </row>
        <row r="563">
          <cell r="B563">
            <v>6110000024316</v>
          </cell>
          <cell r="C563" t="str">
            <v xml:space="preserve">Solicito atentamente se me proporcione información que corresponde a los reportes totales de 2015 y últimos avances de 2016 de la balanza comercial que ha registrado la dependencia, en especifico (todas aquellas fracciones arancelarias que sumaron el total de estos años para la parte AGROPECUARIA Y AGROINDUSTRIAL)
</v>
          </cell>
          <cell r="D563" t="str">
            <v>DULCE MARÍA ROSALES DÍAZ</v>
          </cell>
          <cell r="E563" t="str">
            <v>TransparenciaBM@outlook.com</v>
          </cell>
          <cell r="F563" t="str">
            <v>Banco de México</v>
          </cell>
          <cell r="H563" t="str">
            <v>MORELOS</v>
          </cell>
          <cell r="I563" t="str">
            <v>Atlautla de Victoria</v>
          </cell>
          <cell r="J563" t="str">
            <v>ATLAUTLA</v>
          </cell>
          <cell r="K563" t="str">
            <v>México</v>
          </cell>
          <cell r="L563">
            <v>56970</v>
          </cell>
          <cell r="M563" t="str">
            <v>México</v>
          </cell>
          <cell r="N563" t="str">
            <v xml:space="preserve">Correo electrónico: dmrosales@fnd.gob.mx </v>
          </cell>
          <cell r="O563" t="str">
            <v>Correo electrónico</v>
          </cell>
          <cell r="P563">
            <v>42633</v>
          </cell>
          <cell r="Q563">
            <v>42661</v>
          </cell>
          <cell r="Y563" t="str">
            <v>Ríos Peraza Gladys Adriana</v>
          </cell>
          <cell r="Z563" t="str">
            <v>En tramite</v>
          </cell>
          <cell r="AA563">
            <v>42633</v>
          </cell>
        </row>
        <row r="564">
          <cell r="B564" t="str">
            <v>CTC-BM-17379</v>
          </cell>
          <cell r="C564" t="str">
            <v>Buen día.
Encontré vía internar la siguiente liga (http://www.banxico.org.mx:80/mercsecd/ConsultaInstrumentosServiceService), que consume un Servicio Web por parte de Banxico, para consulta de diferentes indicadores que emite el Banco de México, tengo la necesidad de obtener -la mediana de expectativas de inflación anual-, solicito información técnica para poder obtener dicha información atraves del consumo del WebService.
De ante mano agradezco la atención.</v>
          </cell>
          <cell r="D564" t="str">
            <v>Roberto Manuel Leon Jimenez</v>
          </cell>
          <cell r="E564" t="str">
            <v>roberto.leon@cajamorelia.com.mx</v>
          </cell>
          <cell r="F564" t="str">
            <v>Banco de México</v>
          </cell>
          <cell r="M564" t="str">
            <v>México</v>
          </cell>
          <cell r="O564" t="str">
            <v>Entrega por el Sistema de Solicitudes de Acceso a la Información</v>
          </cell>
          <cell r="P564">
            <v>42633</v>
          </cell>
          <cell r="Q564">
            <v>42661</v>
          </cell>
          <cell r="S564" t="str">
            <v>Información pública</v>
          </cell>
          <cell r="T564" t="str">
            <v>Desarrollos internos de software</v>
          </cell>
          <cell r="V564" t="str">
            <v>Anexa respuesta</v>
          </cell>
          <cell r="W564">
            <v>60</v>
          </cell>
          <cell r="X564" t="str">
            <v>NO</v>
          </cell>
          <cell r="Y564" t="str">
            <v>Muñoz Nando Rubén</v>
          </cell>
          <cell r="Z564" t="str">
            <v>Concluido</v>
          </cell>
          <cell r="AA564">
            <v>42633</v>
          </cell>
          <cell r="AB564">
            <v>42640</v>
          </cell>
        </row>
        <row r="565">
          <cell r="B565" t="str">
            <v>CTC-BM-17382</v>
          </cell>
          <cell r="C565" t="str">
            <v>Estimados/as 
Me dirijo a ustedes esperando saber cual es la fecha y el monto asignado en la primera subasta primaria del bono M 270603 en la fecha 27/12/2006.
Les agradezco de antemano et quedo a la espera de su contestación. 
Omar Banna 
Analista de renta fija 
http://www.exchange-data.com</v>
          </cell>
          <cell r="D565" t="str">
            <v>Omar BANNA</v>
          </cell>
          <cell r="E565" t="str">
            <v>o.banna@exchange-data.com</v>
          </cell>
          <cell r="F565" t="str">
            <v>Banco de México</v>
          </cell>
          <cell r="O565" t="str">
            <v>Entrega por el Sistema de Solicitudes de Acceso a la Información</v>
          </cell>
          <cell r="P565">
            <v>42634</v>
          </cell>
          <cell r="Q565">
            <v>42662</v>
          </cell>
          <cell r="S565" t="str">
            <v>Información pública</v>
          </cell>
          <cell r="T565" t="str">
            <v>Acceso a la información</v>
          </cell>
          <cell r="V565" t="str">
            <v>Se anexa respuesta</v>
          </cell>
          <cell r="W565">
            <v>60</v>
          </cell>
          <cell r="X565" t="str">
            <v>NO</v>
          </cell>
          <cell r="Y565" t="str">
            <v>Muñoz Nando Rubén</v>
          </cell>
          <cell r="Z565" t="str">
            <v>Concluido</v>
          </cell>
          <cell r="AA565">
            <v>42634</v>
          </cell>
          <cell r="AB565">
            <v>42640</v>
          </cell>
        </row>
        <row r="566">
          <cell r="B566">
            <v>6110000024416</v>
          </cell>
          <cell r="C566" t="str">
            <v>Para la Peninsula de Yucatan, y del 1 de Enero de 2015 a la fecha actual de la presente solicitud, deseo conocer lo siguiente: 1.- RELACION de Vacantes (las que se hayan dado en el periodo antes mencionado) que contengan, nombre especifico del puesto, domicilio del puesto(con ciudad y estado), objetivo general del puesto, perfil del puesto, sueldo mensual (Bruto y Neto) del puesto,  nombre completo y puesto especifico del jefe inmediato superior, datos del contacto para solicitar el puesto. 2.- Deseo conocer las personas que INGRESARON a trabajar a su instituto señalando lo siguiente: nombre especifico del puesto, domicilio del puesto(con ciudad y estado), objetivo general del puesto, perfil del puesto, sueldo mensual (Bruto y Neto) del puesto,  nombre completo y puesto especifico del jefe inmediato superior. 3.- Deseo conocer las personas que les dieron de BAJA en su instituto señalando lo siguiente: nombre especifico del puesto, domicilio del puesto(con ciudad y estado), objetivo general del puesto, perfil del puesto, sueldo mensual (Bruto y Neto) del puesto,  nombre completo y puesto especifico del jefe inmediato superior, hoja de calculo de finiquito, documento donde se proporcione un informe especifico del motivo de la baja del empleado. 4.-Solicito la informacion MAS RECIENTE del punto numero uno de esta solicitud.</v>
          </cell>
          <cell r="D566" t="str">
            <v>JUAN PEREZ SOSA</v>
          </cell>
          <cell r="E566" t="str">
            <v>TransparenciaBM@outlook.com</v>
          </cell>
          <cell r="F566" t="str">
            <v>Banco de México</v>
          </cell>
          <cell r="H566">
            <v>60</v>
          </cell>
          <cell r="I566" t="str">
            <v>Altabrisa</v>
          </cell>
          <cell r="J566" t="str">
            <v>MERIDA</v>
          </cell>
          <cell r="K566" t="str">
            <v>Yucatán</v>
          </cell>
          <cell r="L566">
            <v>97130</v>
          </cell>
          <cell r="M566" t="str">
            <v>México</v>
          </cell>
          <cell r="O566" t="str">
            <v>Correo electrónico</v>
          </cell>
          <cell r="P566">
            <v>42634</v>
          </cell>
          <cell r="Q566">
            <v>42662</v>
          </cell>
          <cell r="Y566" t="str">
            <v>Ríos Peraza Gladys Adriana</v>
          </cell>
          <cell r="Z566" t="str">
            <v>En tramite</v>
          </cell>
          <cell r="AA566">
            <v>42634</v>
          </cell>
        </row>
        <row r="567">
          <cell r="B567" t="str">
            <v>CTC-BM-17383</v>
          </cell>
          <cell r="C567" t="str">
            <v>Buen día,
el 9 de septiembre realice una transferencia internacional de un banco austriaco a mi cuenta de Bancomer, desafortunadamente cometí un error en el número de cuentra y hasta el momento no ha llegado el dinero, pueden por favor ayudarme a localizar el dinero y corregir el número de cuenta, pueden verificarla con mi nombre.
El número de cuenta correcto es 012680011599981011
Mil gracias por su atención,
Rebeca Mena
Envio los datos de la transferencia, 
Buchungsdatum 09.09.2016 Valutadatum 09.09.2016
Text HAUS/CASA EUR 94.000,00
BEGUENSTIGTER
REBECA MENA TABARES
ADALBERTO MARTINEZ 432
76180 QUERETARO
MEXIKO
KTO:12680011599981000
BIC:BCMRMXMMXXX
BBVA BANCOMER S.A. HEAD
OFFICE
UNSERE REF.
207061609083AEF-DAN00006
WERT 09.09.2016
Ersterfassungsreferenz 207061609083AEF-DAN000060003</v>
          </cell>
          <cell r="D567" t="str">
            <v>Rebeca Mena Tabares</v>
          </cell>
          <cell r="E567" t="str">
            <v>menarebeca@hotmail.com</v>
          </cell>
          <cell r="F567" t="str">
            <v>Banco de México</v>
          </cell>
          <cell r="M567" t="str">
            <v>México</v>
          </cell>
          <cell r="O567" t="str">
            <v>Entrega por el Sistema de Solicitudes de Acceso a la Información</v>
          </cell>
          <cell r="P567">
            <v>42634</v>
          </cell>
          <cell r="Q567">
            <v>42662</v>
          </cell>
          <cell r="S567" t="str">
            <v>Información pública</v>
          </cell>
          <cell r="T567" t="str">
            <v>Sistemas electrónicos de pago</v>
          </cell>
          <cell r="V567" t="str">
            <v>La respuesta a su solicitud CTC-BM-17383 se encuentra en el archivo adjunto.</v>
          </cell>
          <cell r="W567">
            <v>40</v>
          </cell>
          <cell r="X567" t="str">
            <v>NO</v>
          </cell>
          <cell r="Y567" t="str">
            <v>Ríos Peraza Gladys Adriana</v>
          </cell>
          <cell r="Z567" t="str">
            <v>Concluido</v>
          </cell>
          <cell r="AA567">
            <v>42634</v>
          </cell>
          <cell r="AB567">
            <v>42639</v>
          </cell>
        </row>
        <row r="568">
          <cell r="B568" t="str">
            <v>CTC-BM-17385</v>
          </cell>
          <cell r="C568" t="str">
            <v>A quien corresponda: Muy buenos días antes que nada quisiera presentarme, mi nombre es Normando Calderón Zatarain, originario de la ciudad de Ensenada Baja California, soy estudiante de Universidad Xochicalco Campus Ensenada en la Licenciatura de Criminalística y estoy haciendo mi tesis sobre los materiales con los que sustituyen los elementos de seguridad de los billetes,  les quisiera comentar mi inquietud acerca de saber mas información sobre este tema ya que es muy escasa,  parte de mi investigación es dirigirme con las organizaciones encargadas de esta problemática en este caso el Banco de México.
A continuación tengo una serie de preguntas que me gustaría me pudieran responder:
¿cual es el billete mas falsificado? 
¿en que lugar de la república se da mas esta problemática? 
¿como ha evolucionado la falsificación de billetes con el apoyo de las nuevas tecnologías? 
del billete mas falsificado ¿cuales son los elementos de seguridad que mejor se falsifican?
Sin mas que decir me retiro y espero su respuesta, que tengan excelente día, gracias.</v>
          </cell>
          <cell r="D568" t="str">
            <v>Normando Calderón Zatarain</v>
          </cell>
          <cell r="E568" t="str">
            <v>normando1293@hotmail.com</v>
          </cell>
          <cell r="F568" t="str">
            <v>Banco de México</v>
          </cell>
          <cell r="M568" t="str">
            <v>México</v>
          </cell>
          <cell r="O568" t="str">
            <v>Entrega por el Sistema de Solicitudes de Acceso a la Información</v>
          </cell>
          <cell r="P568">
            <v>42634</v>
          </cell>
          <cell r="Q568">
            <v>42662</v>
          </cell>
          <cell r="S568" t="str">
            <v>Información pública</v>
          </cell>
          <cell r="T568" t="str">
            <v>Prevención</v>
          </cell>
          <cell r="V568" t="str">
            <v>Se anexa respuesta</v>
          </cell>
          <cell r="W568">
            <v>60</v>
          </cell>
          <cell r="X568" t="str">
            <v>NO</v>
          </cell>
          <cell r="Y568" t="str">
            <v>Muñoz Nando Rubén</v>
          </cell>
          <cell r="Z568" t="str">
            <v>Concluido</v>
          </cell>
          <cell r="AA568">
            <v>42634</v>
          </cell>
          <cell r="AB568">
            <v>42640</v>
          </cell>
        </row>
        <row r="569">
          <cell r="B569" t="str">
            <v>CTC-BM-17386</v>
          </cell>
          <cell r="C569" t="str">
            <v>Buen dia, me podrian ayudar a hacer una revision de las series para: Banca de desarrollo crédito por entidad federativa, sector económico y situación de la cartera. Al parecer la suma del desglose esta mal para unas series, en especial para el total de Republica Mexicana o Cartera Total, los datos de Jun 2016 para Republica Mexicana solo incluyen los estados y Sector externo, pero sin incluir, Vivienda Consumo, Ajuste Estadistico y Otros Sectores. Sin Embargo para meses previos, la suma es para todas las series en conjunto. Muchas gracias de antemano.</v>
          </cell>
          <cell r="D569" t="str">
            <v>Rocio Miguel Samano</v>
          </cell>
          <cell r="E569" t="str">
            <v>romiguel@securities.com</v>
          </cell>
          <cell r="F569" t="str">
            <v>Banco de México</v>
          </cell>
          <cell r="M569" t="str">
            <v>Estados Unidos</v>
          </cell>
          <cell r="O569" t="str">
            <v>Entrega por el Sistema de Solicitudes de Acceso a la Información</v>
          </cell>
          <cell r="P569">
            <v>42634</v>
          </cell>
          <cell r="Q569">
            <v>42662</v>
          </cell>
          <cell r="S569" t="str">
            <v>Información pública</v>
          </cell>
          <cell r="T569" t="str">
            <v>Información crediticia</v>
          </cell>
          <cell r="V569" t="str">
            <v>Se anexa respuesta</v>
          </cell>
          <cell r="W569">
            <v>60</v>
          </cell>
          <cell r="X569" t="str">
            <v>NO</v>
          </cell>
          <cell r="Y569" t="str">
            <v>Muñoz Nando Rubén</v>
          </cell>
          <cell r="Z569" t="str">
            <v>Concluido</v>
          </cell>
          <cell r="AA569">
            <v>42634</v>
          </cell>
          <cell r="AB569">
            <v>42640</v>
          </cell>
        </row>
        <row r="570">
          <cell r="B570">
            <v>6110000024516</v>
          </cell>
          <cell r="C570" t="str">
            <v>Solicito   conocer   el   Sueldo   Mensual   Bruto   y   Neto,   así como   todas   aquellasprestaciones ordinarias y extraordinarias (como por ejemplo; aguinaldo, seguro devida, seguro de gastos médicos mayores, prima vacacional, prima dominical, valesde   despensa)   del   titular de:   Banco   de   México,   Agustín   Guillermo   CarstensCarstens</v>
          </cell>
          <cell r="D570" t="str">
            <v>MONIKA HERNANDEZ RUIZ</v>
          </cell>
          <cell r="E570" t="str">
            <v>TransparenciaBM@outlook.com</v>
          </cell>
          <cell r="F570" t="str">
            <v>Banco de México</v>
          </cell>
          <cell r="H570" t="str">
            <v>FLORES</v>
          </cell>
          <cell r="I570" t="str">
            <v>Algarin</v>
          </cell>
          <cell r="J570" t="str">
            <v>CUAUHTEMOC</v>
          </cell>
          <cell r="K570" t="str">
            <v>Distrito Federal</v>
          </cell>
          <cell r="L570">
            <v>6880</v>
          </cell>
          <cell r="M570" t="str">
            <v>México</v>
          </cell>
          <cell r="O570" t="str">
            <v>Correo electrónico</v>
          </cell>
          <cell r="P570">
            <v>42634</v>
          </cell>
          <cell r="Q570">
            <v>42662</v>
          </cell>
          <cell r="Y570" t="str">
            <v>Ríos Peraza Gladys Adriana</v>
          </cell>
          <cell r="Z570" t="str">
            <v>En tramite</v>
          </cell>
          <cell r="AA570">
            <v>42634</v>
          </cell>
        </row>
        <row r="571">
          <cell r="B571" t="str">
            <v>LT-BM-17389</v>
          </cell>
          <cell r="C571" t="str">
            <v>Solicito atentamente un listado de las direcciones de correo electrónico de los servidores públicos de ese sujeto obligado que tengan antecedente académico de licenciado en Derecho o abogado. Recalco que sólo requiero conocer sus direcciones de correo electrónico, de igual forma, reitero mi atenta petición de que sea en formato editable. Por último, no omito mencionar que solicito atentamente que la respuesta no me remita al directorio público del sujeto obligado, a una consulta individualizada, ya que al tener que hacer la búsqueda manual entre el universo de servidores públicos hacen inviable el ejercicio de mi derecho de acceso a la información, por el alto requerimiento de tiempo que tendría que dedicar a dicha labor. Agradezco su colaboración.</v>
          </cell>
          <cell r="D571" t="str">
            <v>oscar flores flores</v>
          </cell>
          <cell r="E571" t="str">
            <v>off_83@hotmail.com</v>
          </cell>
          <cell r="F571" t="str">
            <v>Banco de México</v>
          </cell>
          <cell r="M571" t="str">
            <v>México</v>
          </cell>
          <cell r="O571" t="str">
            <v>Correo electrónico</v>
          </cell>
          <cell r="P571">
            <v>42634</v>
          </cell>
          <cell r="Q571">
            <v>42662</v>
          </cell>
          <cell r="Y571" t="str">
            <v>Ríos Peraza Gladys Adriana</v>
          </cell>
          <cell r="Z571" t="str">
            <v>En tramite</v>
          </cell>
          <cell r="AA571">
            <v>42634</v>
          </cell>
        </row>
        <row r="572">
          <cell r="B572">
            <v>6110000024616</v>
          </cell>
          <cell r="C572" t="str">
            <v>quien es el presidente del banco de mexico y cuanto gana</v>
          </cell>
          <cell r="D572" t="str">
            <v>MAURICIO CRUZ CRUZ</v>
          </cell>
          <cell r="E572" t="str">
            <v>TransparenciaBM@outlook.com</v>
          </cell>
          <cell r="F572" t="str">
            <v>Banco de México</v>
          </cell>
          <cell r="H572" t="str">
            <v>TULIPANES MANZANA 6</v>
          </cell>
          <cell r="I572" t="str">
            <v>Terán</v>
          </cell>
          <cell r="J572" t="str">
            <v>TUXTLA GUTIERREZ</v>
          </cell>
          <cell r="K572" t="str">
            <v>Chiapas</v>
          </cell>
          <cell r="L572">
            <v>29050</v>
          </cell>
          <cell r="M572" t="str">
            <v>México</v>
          </cell>
          <cell r="N572" t="str">
            <v>Correo electrónico: mas_7596@hotmail.com</v>
          </cell>
          <cell r="O572" t="str">
            <v>Correo electrónico</v>
          </cell>
          <cell r="P572">
            <v>42634</v>
          </cell>
          <cell r="Q572">
            <v>42662</v>
          </cell>
          <cell r="S572" t="str">
            <v>Información pública</v>
          </cell>
          <cell r="T572" t="str">
            <v>Sueldos y salarios</v>
          </cell>
          <cell r="V572" t="str">
            <v>Se anexa respuesta</v>
          </cell>
          <cell r="W572">
            <v>60</v>
          </cell>
          <cell r="X572" t="str">
            <v>NO</v>
          </cell>
          <cell r="Y572" t="str">
            <v>Muñoz Nando Rubén</v>
          </cell>
          <cell r="Z572" t="str">
            <v>Concluido</v>
          </cell>
          <cell r="AA572">
            <v>42634</v>
          </cell>
          <cell r="AB572">
            <v>42640</v>
          </cell>
        </row>
        <row r="573">
          <cell r="B573" t="str">
            <v>CTC-BM-17391</v>
          </cell>
          <cell r="C573" t="str">
            <v>Buen día necesito el CEP de la siguiente clave de rastreo  85901184164325064, no me lo genera y lo he intentado muchísimas veces. ME URGE..
Gracias</v>
          </cell>
          <cell r="D573" t="str">
            <v>cesar rene alvizar guerrero</v>
          </cell>
          <cell r="E573" t="str">
            <v>alvizar829@gmail.com</v>
          </cell>
          <cell r="F573" t="str">
            <v>Banco de México</v>
          </cell>
          <cell r="O573" t="str">
            <v>Entrega por el Sistema de Solicitudes de Acceso a la Información</v>
          </cell>
          <cell r="P573">
            <v>42635</v>
          </cell>
          <cell r="Q573">
            <v>42663</v>
          </cell>
          <cell r="S573" t="str">
            <v>Información pública</v>
          </cell>
          <cell r="T573" t="str">
            <v>Sistemas electrónicos de pago</v>
          </cell>
          <cell r="V573" t="str">
            <v>La respuesta a su solicitud CTC-BM-17391 se encuentra en el archivo adjunto</v>
          </cell>
          <cell r="W573">
            <v>40</v>
          </cell>
          <cell r="X573" t="str">
            <v>NO</v>
          </cell>
          <cell r="Y573" t="str">
            <v>Ríos Peraza Gladys Adriana</v>
          </cell>
          <cell r="Z573" t="str">
            <v>Concluido</v>
          </cell>
          <cell r="AA573">
            <v>42635</v>
          </cell>
          <cell r="AB573">
            <v>42640</v>
          </cell>
        </row>
        <row r="574">
          <cell r="B574">
            <v>6110000024716</v>
          </cell>
          <cell r="C574" t="str">
            <v>cuales son las cuentas bancarias del ayuntamiento de huixquilucan en que bancos tienen cuentas</v>
          </cell>
          <cell r="D574" t="str">
            <v>JUAN SOTO</v>
          </cell>
          <cell r="E574" t="str">
            <v>TransparenciaBM@outlook.com</v>
          </cell>
          <cell r="F574" t="str">
            <v>Banco de México</v>
          </cell>
          <cell r="H574" t="str">
            <v>SIN NOMBRE</v>
          </cell>
          <cell r="I574" t="str">
            <v>Barrio de la Cabecera 3a Sección</v>
          </cell>
          <cell r="J574" t="str">
            <v>ALMOLOYA DE JUAREZ</v>
          </cell>
          <cell r="K574" t="str">
            <v>México</v>
          </cell>
          <cell r="L574">
            <v>50904</v>
          </cell>
          <cell r="M574" t="str">
            <v>México</v>
          </cell>
          <cell r="N574" t="str">
            <v xml:space="preserve">cuanto pagan de comiciones en cada una de las cuentas bancarias que tiene el ayuntamiento de Huixquilucan
_________________________________
Correo electrónico:jcash9447@gmail.com
</v>
          </cell>
          <cell r="O574" t="str">
            <v>Correo electrónico</v>
          </cell>
          <cell r="P574">
            <v>42635</v>
          </cell>
          <cell r="Q574">
            <v>42663</v>
          </cell>
          <cell r="S574" t="str">
            <v>Información no competencia del BM</v>
          </cell>
          <cell r="T574" t="str">
            <v>Acceso a la información</v>
          </cell>
          <cell r="V574" t="str">
            <v>Se anexa respuesta</v>
          </cell>
          <cell r="W574">
            <v>60</v>
          </cell>
          <cell r="X574" t="str">
            <v>NO</v>
          </cell>
          <cell r="Y574" t="str">
            <v>Muñoz Nando Rubén</v>
          </cell>
          <cell r="Z574" t="str">
            <v>Concluido</v>
          </cell>
          <cell r="AA574">
            <v>42635</v>
          </cell>
          <cell r="AB574">
            <v>42640</v>
          </cell>
        </row>
        <row r="575">
          <cell r="B575" t="str">
            <v>CTC-BM-17392</v>
          </cell>
          <cell r="C575" t="str">
            <v>Buen día. No sé si esto sea aquí o en donde se tenga que hacer o donde tengo que investigar. Quiero ver la posibilidad de que ustedes me pudieran dar razón de más o menos el valor de una moneda de 20 centavos (entre los años 45-71). Sé que son de bronce, pero me gustaría poder venderlas. Espero me puedan dar una respuesta. Gracias.</v>
          </cell>
          <cell r="D575" t="str">
            <v>Armando Chávez</v>
          </cell>
          <cell r="E575" t="str">
            <v>acme1977@yahoo.com</v>
          </cell>
          <cell r="F575" t="str">
            <v>Banco de México</v>
          </cell>
          <cell r="O575" t="str">
            <v>Entrega por el Sistema de Solicitudes de Acceso a la Información</v>
          </cell>
          <cell r="P575">
            <v>42635</v>
          </cell>
          <cell r="Q575">
            <v>42663</v>
          </cell>
          <cell r="S575" t="str">
            <v>Información pública</v>
          </cell>
          <cell r="T575" t="str">
            <v>Monedas metálicas</v>
          </cell>
          <cell r="V575" t="str">
            <v>La respuesta a su consulta CTC-BM-17392 la encontrará en el archivo adjunto.</v>
          </cell>
          <cell r="W575">
            <v>40</v>
          </cell>
          <cell r="X575" t="str">
            <v>NO</v>
          </cell>
          <cell r="Y575" t="str">
            <v>Casillas Trejo Elizabeth</v>
          </cell>
          <cell r="Z575" t="str">
            <v>Concluido</v>
          </cell>
          <cell r="AA575">
            <v>42635</v>
          </cell>
          <cell r="AB575">
            <v>42641</v>
          </cell>
        </row>
        <row r="576">
          <cell r="B576">
            <v>6110000024816</v>
          </cell>
          <cell r="C576" t="str">
            <v xml:space="preserve">Solicito atentamente un listado de las direcciones de correo electrónico de los servidores públicos de ese sujeto obligado que tengan antecedente académico de licenciado en Derecho o abogado. Recalco que sólo requiero conocer sus direcciones de correo electrónico, de igual forma, reitero mi atenta petición de que sea en formato editable. Por último, no omito mencionar que solicito atentamente que la respuesta no me remita al directorio público del sujeto obligado, a una consulta individualizada, ya que al tener que hacer la búsqueda manual entre el universo de servidores públicos hacen inviable el ejercicio de mi derecho de acceso a la información, por el alto requerimiento de tiempo que tendría que dedicar a dicha labor. Agradezco su colaboración.
</v>
          </cell>
          <cell r="D576" t="str">
            <v>OSCAR FLORES FLORES</v>
          </cell>
          <cell r="E576" t="str">
            <v>TransparenciaBM@outlook.com</v>
          </cell>
          <cell r="F576" t="str">
            <v>Banco de México</v>
          </cell>
          <cell r="H576" t="str">
            <v>MIXTECAS</v>
          </cell>
          <cell r="I576" t="str">
            <v>Benito Juárez</v>
          </cell>
          <cell r="J576" t="str">
            <v>NEZAHUALCOYOTL</v>
          </cell>
          <cell r="K576" t="str">
            <v xml:space="preserve"> México </v>
          </cell>
          <cell r="L576">
            <v>57000</v>
          </cell>
          <cell r="M576" t="str">
            <v>México</v>
          </cell>
          <cell r="N576" t="str">
            <v>Correo electrónico: off_83@hotmail.com</v>
          </cell>
          <cell r="O576" t="str">
            <v>Correo electrónico</v>
          </cell>
          <cell r="P576">
            <v>42635</v>
          </cell>
          <cell r="Q576">
            <v>42663</v>
          </cell>
          <cell r="Y576" t="str">
            <v>Ríos Peraza Gladys Adriana</v>
          </cell>
          <cell r="Z576" t="str">
            <v>En tramite</v>
          </cell>
          <cell r="AA576">
            <v>42635</v>
          </cell>
        </row>
        <row r="577">
          <cell r="B577">
            <v>6110000024916</v>
          </cell>
          <cell r="C577" t="str">
            <v>Requiero conocer de qué nivel es el blindaje de cada una de los 22 vehículos blindados que están al servicio del Banco de México.</v>
          </cell>
          <cell r="D577" t="str">
            <v>MÓNICA VILLANUEVA GUERRERO</v>
          </cell>
          <cell r="E577" t="str">
            <v>TransparenciaBM@outlook.com</v>
          </cell>
          <cell r="F577" t="str">
            <v>Banco de México</v>
          </cell>
          <cell r="H577" t="str">
            <v>CAMPOS ELISEOS</v>
          </cell>
          <cell r="I577" t="str">
            <v>Polanco III Sección</v>
          </cell>
          <cell r="J577" t="str">
            <v>MIGUEL HIDALGO</v>
          </cell>
          <cell r="K577" t="str">
            <v>Distrito Federal</v>
          </cell>
          <cell r="L577">
            <v>11540</v>
          </cell>
          <cell r="M577" t="str">
            <v>México</v>
          </cell>
          <cell r="N577" t="str">
            <v>Correo electrónico: monivillag@gmail.com</v>
          </cell>
          <cell r="O577" t="str">
            <v>Correo electrónico</v>
          </cell>
          <cell r="P577">
            <v>42635</v>
          </cell>
          <cell r="Q577">
            <v>42663</v>
          </cell>
          <cell r="Y577" t="str">
            <v>Casillas Trejo Elizabeth</v>
          </cell>
          <cell r="Z577" t="str">
            <v>En tramite</v>
          </cell>
          <cell r="AA577">
            <v>42635</v>
          </cell>
        </row>
        <row r="578">
          <cell r="B578">
            <v>6110000025016</v>
          </cell>
          <cell r="C578" t="str">
            <v>Requiero conocer cuál es el objetivo de la Gerencia de Protección e Investigación de Seguridad.</v>
          </cell>
          <cell r="D578" t="str">
            <v>MÓNICA VILLANUEVA GUERRERO</v>
          </cell>
          <cell r="E578" t="str">
            <v>TransparenciaBM@outlook.com</v>
          </cell>
          <cell r="F578" t="str">
            <v>Banco de México</v>
          </cell>
          <cell r="H578" t="str">
            <v>CAMPOS ELISEOS</v>
          </cell>
          <cell r="I578" t="str">
            <v>Polanco III Sección</v>
          </cell>
          <cell r="J578" t="str">
            <v>MIGUEL HIDALGO</v>
          </cell>
          <cell r="K578" t="str">
            <v>Distrito Federal</v>
          </cell>
          <cell r="L578">
            <v>11540</v>
          </cell>
          <cell r="M578" t="str">
            <v>México</v>
          </cell>
          <cell r="N578" t="str">
            <v>Correo electrónico: monivillag@gmail.com</v>
          </cell>
          <cell r="O578" t="str">
            <v>Correo electrónico</v>
          </cell>
          <cell r="P578">
            <v>42635</v>
          </cell>
          <cell r="Q578">
            <v>42663</v>
          </cell>
          <cell r="Y578" t="str">
            <v>Casillas Trejo Elizabeth</v>
          </cell>
          <cell r="Z578" t="str">
            <v>En tramite</v>
          </cell>
          <cell r="AA578">
            <v>42635</v>
          </cell>
        </row>
        <row r="579">
          <cell r="B579" t="str">
            <v>CTC-BM-17395</v>
          </cell>
          <cell r="C579" t="str">
            <v>Me permito solicitar muy atentamente me informe si ya realizaron un deposito a nombre de Carlos María Rodriguez Morales, por parte de Michael B. Cramer, de la empresa: PREMIER CLOSING AND ESCROW SERVICES, realizada el 08-09-2016 por USD 50,294.88 depositados en BOFAUS3N, con dirección en: 135 S 
LASALLE ST. CHICAGO IL 60603.
Muchas gracias y espero su contestación</v>
          </cell>
          <cell r="D579" t="str">
            <v>Leon fco Rodriguez Rivero</v>
          </cell>
          <cell r="E579" t="str">
            <v>cp.leonr@gmail.com</v>
          </cell>
          <cell r="F579" t="str">
            <v>Banco de México</v>
          </cell>
          <cell r="M579" t="str">
            <v>México</v>
          </cell>
          <cell r="O579" t="str">
            <v>Entrega por el Sistema de Solicitudes de Acceso a la Información</v>
          </cell>
          <cell r="P579">
            <v>42635</v>
          </cell>
          <cell r="Q579">
            <v>42663</v>
          </cell>
          <cell r="S579" t="str">
            <v>Información pública</v>
          </cell>
          <cell r="T579" t="str">
            <v>SPEI</v>
          </cell>
          <cell r="V579" t="str">
            <v>Se anexa respuesta</v>
          </cell>
          <cell r="W579">
            <v>60</v>
          </cell>
          <cell r="X579" t="str">
            <v>NO</v>
          </cell>
          <cell r="Y579" t="str">
            <v>Muñoz Nando Rubén</v>
          </cell>
          <cell r="Z579" t="str">
            <v>Concluido</v>
          </cell>
          <cell r="AA579">
            <v>42635</v>
          </cell>
          <cell r="AB579">
            <v>42639</v>
          </cell>
        </row>
        <row r="580">
          <cell r="B580" t="str">
            <v>CTC-BM-17398</v>
          </cell>
          <cell r="C580" t="str">
            <v>Buen día, soy estudiante de la Unadm y necesito realizar una tarea de la materia de macro-economía solo que me faltan datos para culminarla, ocupo las estadísticas del agregado monetario M1 y de la base monetaria del año 2005 al 2015.
Les agradezco su ayuda y espero respuesta. Saludos.</v>
          </cell>
          <cell r="D580" t="str">
            <v>Enjoly</v>
          </cell>
          <cell r="E580" t="str">
            <v>enjoly_93@hotmail.com</v>
          </cell>
          <cell r="F580" t="str">
            <v>Banco de México</v>
          </cell>
          <cell r="M580" t="str">
            <v>México</v>
          </cell>
          <cell r="O580" t="str">
            <v>Entrega por el Sistema de Solicitudes de Acceso a la Información</v>
          </cell>
          <cell r="P580">
            <v>42635</v>
          </cell>
          <cell r="Q580">
            <v>42663</v>
          </cell>
          <cell r="S580" t="str">
            <v>Información pública</v>
          </cell>
          <cell r="T580" t="str">
            <v>Actividad económica</v>
          </cell>
          <cell r="V580" t="str">
            <v>La respuesta a su consulta CTC-BM-17398 se encuentra en el archivo adjunto.</v>
          </cell>
          <cell r="W580">
            <v>40</v>
          </cell>
          <cell r="X580" t="str">
            <v>NO</v>
          </cell>
          <cell r="Y580" t="str">
            <v>Ríos Peraza Gladys Adriana</v>
          </cell>
          <cell r="Z580" t="str">
            <v>Concluido</v>
          </cell>
          <cell r="AA580">
            <v>42635</v>
          </cell>
          <cell r="AB580">
            <v>42642</v>
          </cell>
        </row>
        <row r="581">
          <cell r="B581" t="str">
            <v>CTC-BM-17399</v>
          </cell>
          <cell r="C581" t="str">
            <v>solicito algun numero de contacto con quien pueda revisar dos transferencias realizadas de su banco a mi cuenta y no ubico a que facturas corresponden</v>
          </cell>
          <cell r="D581" t="str">
            <v>NAF-TE GONZALEZ</v>
          </cell>
          <cell r="E581" t="str">
            <v>nafte.gonzalez@isulmed.com</v>
          </cell>
          <cell r="F581" t="str">
            <v>Banco de México</v>
          </cell>
          <cell r="M581" t="str">
            <v>México</v>
          </cell>
          <cell r="O581" t="str">
            <v>Entrega por el Sistema de Solicitudes de Acceso a la Información</v>
          </cell>
          <cell r="P581">
            <v>42635</v>
          </cell>
          <cell r="Q581">
            <v>42663</v>
          </cell>
          <cell r="S581" t="str">
            <v>Información pública</v>
          </cell>
          <cell r="T581" t="str">
            <v>Sistemas electrónicos de pago</v>
          </cell>
          <cell r="V581" t="str">
            <v>La respuesta a su consulta CTC-BM-17399 la encontrará en el archivo adjunto.</v>
          </cell>
          <cell r="W581">
            <v>35</v>
          </cell>
          <cell r="X581" t="str">
            <v>NO</v>
          </cell>
          <cell r="Y581" t="str">
            <v>Casillas Trejo Elizabeth</v>
          </cell>
          <cell r="Z581" t="str">
            <v>Concluido</v>
          </cell>
          <cell r="AA581">
            <v>42635</v>
          </cell>
          <cell r="AB581">
            <v>42641</v>
          </cell>
        </row>
        <row r="582">
          <cell r="B582" t="str">
            <v>CTC-BM-17401</v>
          </cell>
          <cell r="C582" t="str">
            <v>Dear Sir/Madame, 
is it possibe to obtain the data uderlying the GDP and inflation fancharts published in the annual and quarterly reports?
thank you</v>
          </cell>
          <cell r="D582" t="str">
            <v>laura piscitelli</v>
          </cell>
          <cell r="E582" t="str">
            <v>laura.piscitelli@hsbc.com</v>
          </cell>
          <cell r="F582" t="str">
            <v>Banco de México</v>
          </cell>
          <cell r="O582" t="str">
            <v>Entrega por el Sistema de Solicitudes de Acceso a la Información</v>
          </cell>
          <cell r="P582">
            <v>42636</v>
          </cell>
          <cell r="Q582">
            <v>42664</v>
          </cell>
          <cell r="Y582" t="str">
            <v>Muñoz Nando Rubén</v>
          </cell>
          <cell r="Z582" t="str">
            <v>En tramite</v>
          </cell>
          <cell r="AA582">
            <v>42636</v>
          </cell>
        </row>
        <row r="583">
          <cell r="B583">
            <v>6110000025116</v>
          </cell>
          <cell r="C583" t="str">
            <v>QUE POR MEDIO DEL PRESENTE SOLICITO TENGA A BIEN SE ME INFORME DE QUE MANERA PUEDO SOLICITAR COPIA CERTIFICADA DE UN BOUCHER, O BIEN SE ME EXPIDA UN HISTORIAL DE UNA CUENTA BANCARIA, MISMA QUE ES DE MAS DE DIEZ AÑOS</v>
          </cell>
          <cell r="D583" t="str">
            <v>VLADIMIR AGUIRRE MELENDEZ</v>
          </cell>
          <cell r="E583" t="str">
            <v>TransparenciaBM@outlook.com</v>
          </cell>
          <cell r="F583" t="str">
            <v>Banco de México</v>
          </cell>
          <cell r="H583" t="str">
            <v>FRANCISCO DEL PASO Y TRONCOSO</v>
          </cell>
          <cell r="I583" t="str">
            <v>Jardín Balbuena</v>
          </cell>
          <cell r="J583" t="str">
            <v>VENUSTIANO CARRANZA</v>
          </cell>
          <cell r="K583" t="str">
            <v>Distrito Federal</v>
          </cell>
          <cell r="L583">
            <v>15900</v>
          </cell>
          <cell r="M583" t="str">
            <v>México</v>
          </cell>
          <cell r="N583" t="str">
            <v>Correo electrónico: despachoaguirretorres@gmail.com</v>
          </cell>
          <cell r="O583" t="str">
            <v>Correo electrónico</v>
          </cell>
          <cell r="P583">
            <v>42636</v>
          </cell>
          <cell r="Q583">
            <v>42664</v>
          </cell>
          <cell r="S583" t="str">
            <v>Información no competencia del BM</v>
          </cell>
          <cell r="T583" t="str">
            <v>Acceso a la información</v>
          </cell>
          <cell r="V583" t="str">
            <v>Se anexa respuesta</v>
          </cell>
          <cell r="W583">
            <v>60</v>
          </cell>
          <cell r="X583" t="str">
            <v>NO</v>
          </cell>
          <cell r="Y583" t="str">
            <v>Muñoz Nando Rubén</v>
          </cell>
          <cell r="Z583" t="str">
            <v>Concluido</v>
          </cell>
          <cell r="AA583">
            <v>42636</v>
          </cell>
          <cell r="AB583">
            <v>42641</v>
          </cell>
        </row>
        <row r="584">
          <cell r="B584" t="str">
            <v>CTC-BM-17404</v>
          </cell>
          <cell r="C584" t="str">
            <v>Me gustaría saber si me pueden apoyar con opinión positiva de una empresa tipo BROKER de China, el nombre de la empresa es GUIZHOU CHENGXIANGTAI IMPORT and EXPORT TRADING CO, LTD, nos está solicitando una operación comercial y queremos saber si es una empresa real y establecida y si tiene operaciones eales registradas, de antemano agradesco su apoyo.</v>
          </cell>
          <cell r="D584" t="str">
            <v>Mario Alejandro Robles Galvan</v>
          </cell>
          <cell r="E584" t="str">
            <v>finanzas@steelyar.com.mx</v>
          </cell>
          <cell r="F584" t="str">
            <v>Banco de México</v>
          </cell>
          <cell r="M584" t="str">
            <v>México</v>
          </cell>
          <cell r="O584" t="str">
            <v>Entrega por el Sistema de Solicitudes de Acceso a la Información</v>
          </cell>
          <cell r="P584">
            <v>42636</v>
          </cell>
          <cell r="Q584">
            <v>42664</v>
          </cell>
          <cell r="S584" t="str">
            <v>Información pública</v>
          </cell>
          <cell r="T584" t="str">
            <v>Acceso a la información</v>
          </cell>
          <cell r="V584" t="str">
            <v>La respuesta a su solicitud CTC-BM-17404 se encuentra en el archivo adjunto</v>
          </cell>
          <cell r="W584">
            <v>40</v>
          </cell>
          <cell r="X584" t="str">
            <v>NO</v>
          </cell>
          <cell r="Y584" t="str">
            <v>Ríos Peraza Gladys Adriana</v>
          </cell>
          <cell r="Z584" t="str">
            <v>Concluido</v>
          </cell>
          <cell r="AA584">
            <v>42636</v>
          </cell>
          <cell r="AB584">
            <v>42641</v>
          </cell>
        </row>
        <row r="585">
          <cell r="B585" t="str">
            <v>CTC-BM-17408</v>
          </cell>
          <cell r="C585" t="str">
            <v>rastreo  de deposito, mi solicitud es esclarecer un deposito que se me realizo el 8 de agosto del 2016 a las 11:49:57 hrs por parte del bbbancomer movil al numero de cuenta 4766840534460394 de banco banamex , de un deposito de 5000, el numero de folio es 0061933006.. el deposito lo realizo corona moreno jenny erendy.. estos son los unicos datos que presenta el comprobante de deposito... gracias</v>
          </cell>
          <cell r="D585" t="str">
            <v>elizabeth garcia godinez</v>
          </cell>
          <cell r="E585" t="str">
            <v>elygg2277@hotmail.com</v>
          </cell>
          <cell r="F585" t="str">
            <v>Banco de México</v>
          </cell>
          <cell r="O585" t="str">
            <v>Entrega por el Sistema de Solicitudes de Acceso a la Información</v>
          </cell>
          <cell r="P585">
            <v>42636</v>
          </cell>
          <cell r="Q585">
            <v>42664</v>
          </cell>
          <cell r="S585" t="str">
            <v>Información pública</v>
          </cell>
          <cell r="T585" t="str">
            <v>Sistemas electrónicos de pago</v>
          </cell>
          <cell r="V585" t="str">
            <v>La respuesta a su consulta CTC-BM-17408 la encontrará en el archivo adjunto.</v>
          </cell>
          <cell r="W585">
            <v>25</v>
          </cell>
          <cell r="X585" t="str">
            <v>NO</v>
          </cell>
          <cell r="Y585" t="str">
            <v>Casillas Trejo Elizabeth</v>
          </cell>
          <cell r="Z585" t="str">
            <v>Concluido</v>
          </cell>
          <cell r="AA585">
            <v>42636</v>
          </cell>
          <cell r="AB585">
            <v>42641</v>
          </cell>
        </row>
        <row r="586">
          <cell r="B586" t="str">
            <v>CTC-BM-17412</v>
          </cell>
          <cell r="C586" t="str">
            <v>Buenas tardes, solicite un retiro de dinero de un portal de apuestas (Bet365) a mi cuenta de Banco Azteca, la compania de apuestas realizo el deposito correspondiente pero resulta que Banco Azteca no acepta trasferencias internacionales, revisando lo anterior, banco azteca me confirma que ellos no tienen el dinero y que lo vea con Banxico o con Bet365, a lo cual hable con Bet365 realizando la gestion, me comentan y presentan documentos donde se confirma el deposito y pues requiero verificar si esto se encuentra en alguna cuenta concentradora de ustedes o si fuera posible me asesoraran para saber que hacer o donde pueda estar ubicado este dinero, les paso mis datos y espero su contacto para realizar el tramite de forma correcta segun sus indicaciones.
Victor Manuel Celis Ortiz
vceliso@hotmail.com
Celular 3313073060</v>
          </cell>
          <cell r="D586" t="str">
            <v>VICTOR MANUEL CELIS ORTIZ</v>
          </cell>
          <cell r="E586" t="str">
            <v>vceliso@hotmail.com</v>
          </cell>
          <cell r="F586" t="str">
            <v>Banco de México</v>
          </cell>
          <cell r="M586" t="str">
            <v>México</v>
          </cell>
          <cell r="O586" t="str">
            <v>Entrega por el Sistema de Solicitudes de Acceso a la Información</v>
          </cell>
          <cell r="P586">
            <v>42636</v>
          </cell>
          <cell r="Q586">
            <v>42664</v>
          </cell>
          <cell r="S586" t="str">
            <v>Información no competencia del BM</v>
          </cell>
          <cell r="T586" t="str">
            <v>Acceso a la información</v>
          </cell>
          <cell r="V586" t="str">
            <v>Se anexa respuesta</v>
          </cell>
          <cell r="W586">
            <v>60</v>
          </cell>
          <cell r="X586" t="str">
            <v>NO</v>
          </cell>
          <cell r="Y586" t="str">
            <v>Muñoz Nando Rubén</v>
          </cell>
          <cell r="Z586" t="str">
            <v>Concluido</v>
          </cell>
          <cell r="AA586">
            <v>42636</v>
          </cell>
          <cell r="AB586">
            <v>42641</v>
          </cell>
        </row>
        <row r="587">
          <cell r="B587" t="str">
            <v>CTC-BM-17413</v>
          </cell>
          <cell r="C587" t="str">
            <v>Buenas tardes, la solicitud de información que quiero hacer es acerca de los diferentes métodos de hacer circular la riqueza que está contemplado en la Ley General de Títulos y Operaciones de Crédito y un ejemplo de cada método autorizado.
Agradezco su atención y una excelente jornada.</v>
          </cell>
          <cell r="D587" t="str">
            <v>Jesús Javier Flores Rodríguez</v>
          </cell>
          <cell r="E587" t="str">
            <v>zhavi.rdz.jr@gmail.com</v>
          </cell>
          <cell r="F587" t="str">
            <v>Banco de México</v>
          </cell>
          <cell r="M587" t="str">
            <v>México</v>
          </cell>
          <cell r="O587" t="str">
            <v>Entrega por el Sistema de Solicitudes de Acceso a la Información</v>
          </cell>
          <cell r="P587">
            <v>42637</v>
          </cell>
          <cell r="Q587">
            <v>42664</v>
          </cell>
          <cell r="S587" t="str">
            <v>Información pública</v>
          </cell>
          <cell r="T587" t="str">
            <v>Acceso a la información</v>
          </cell>
          <cell r="V587" t="str">
            <v>La respuesta a su solicitud CTC-BM-17413 se encuentra en el archivo adjunto.</v>
          </cell>
          <cell r="W587">
            <v>40</v>
          </cell>
          <cell r="X587" t="str">
            <v>NO</v>
          </cell>
          <cell r="Y587" t="str">
            <v>Ríos Peraza Gladys Adriana</v>
          </cell>
          <cell r="Z587" t="str">
            <v>Concluido</v>
          </cell>
          <cell r="AA587">
            <v>42637</v>
          </cell>
          <cell r="AB587">
            <v>42642</v>
          </cell>
        </row>
        <row r="588">
          <cell r="B588">
            <v>6110000025216</v>
          </cell>
          <cell r="C588" t="str">
            <v xml:space="preserve">Ante que Banco o  institución puedo reclamar o hacer valer los derechos o la expedición definitiva de las acciones del mercado Jose Ramon Valdez, en Gómez Palacio, Dgo., que acompaño a la presente, al parecer según escuche a mi madre era el Banco Lagunero
</v>
          </cell>
          <cell r="D588" t="str">
            <v>VICTOR MANUEL PINEDO LEDESMA</v>
          </cell>
          <cell r="E588" t="str">
            <v>TransparenciaBM@outlook.com</v>
          </cell>
          <cell r="F588" t="str">
            <v>Banco de México</v>
          </cell>
          <cell r="H588" t="str">
            <v>PATONI</v>
          </cell>
          <cell r="I588" t="str">
            <v>Gómez Palacio Centro</v>
          </cell>
          <cell r="J588" t="str">
            <v>GOMEZ PALACIO</v>
          </cell>
          <cell r="K588" t="str">
            <v>Durango</v>
          </cell>
          <cell r="L588">
            <v>35000</v>
          </cell>
          <cell r="M588" t="str">
            <v>México</v>
          </cell>
          <cell r="N588" t="str">
            <v>Correo electrónico: lic.pin.led@gmail.com
--------------
Documento Adjunto</v>
          </cell>
          <cell r="O588" t="str">
            <v>Correo electrónico</v>
          </cell>
          <cell r="P588">
            <v>42639</v>
          </cell>
          <cell r="Q588">
            <v>42667</v>
          </cell>
          <cell r="S588" t="str">
            <v>Información no competencia del BM</v>
          </cell>
          <cell r="T588" t="str">
            <v>Acceso a la información</v>
          </cell>
          <cell r="V588" t="str">
            <v>La respuesta a su solicitud 6110000025216 se encuentra en el archivo adjunto.</v>
          </cell>
          <cell r="W588">
            <v>60</v>
          </cell>
          <cell r="X588" t="str">
            <v>NO</v>
          </cell>
          <cell r="Y588" t="str">
            <v>Ríos Peraza Gladys Adriana</v>
          </cell>
          <cell r="Z588" t="str">
            <v>Concluido</v>
          </cell>
          <cell r="AA588">
            <v>42639</v>
          </cell>
          <cell r="AB588">
            <v>42642</v>
          </cell>
        </row>
        <row r="589">
          <cell r="B589" t="str">
            <v>CTC-BM-17414</v>
          </cell>
          <cell r="C589" t="str">
            <v>en el modulo de COMPROBANTE ELECTRÓNICO DE PAGO (CEP)CONSULTA, al descargar el comprobante no esta funcionando la descarga.</v>
          </cell>
          <cell r="D589" t="str">
            <v>GUSTAVO CHRISTOPHER MALDONADO ALEJOS</v>
          </cell>
          <cell r="E589" t="str">
            <v>gusmale76@hotmail.com</v>
          </cell>
          <cell r="F589" t="str">
            <v>Banco de México</v>
          </cell>
          <cell r="O589" t="str">
            <v>Entrega por el Sistema de Solicitudes de Acceso a la Información</v>
          </cell>
          <cell r="P589">
            <v>42639</v>
          </cell>
          <cell r="Q589">
            <v>42667</v>
          </cell>
          <cell r="S589" t="str">
            <v>Información pública</v>
          </cell>
          <cell r="T589" t="str">
            <v>Sistemas electrónicos de pago</v>
          </cell>
          <cell r="V589" t="str">
            <v>Se anexa respuesta</v>
          </cell>
          <cell r="W589">
            <v>60</v>
          </cell>
          <cell r="X589" t="str">
            <v>NO</v>
          </cell>
          <cell r="Y589" t="str">
            <v>Muñoz Nando Rubén</v>
          </cell>
          <cell r="Z589" t="str">
            <v>Concluido</v>
          </cell>
          <cell r="AA589">
            <v>42639</v>
          </cell>
          <cell r="AB589">
            <v>42642</v>
          </cell>
        </row>
        <row r="590">
          <cell r="B590" t="str">
            <v>CTC-BM-17415</v>
          </cell>
          <cell r="C590" t="str">
            <v>Buenos días;
Voy a realizar una transferencia para una adquisición de moneda. Mi banco me solicita el RFC de banxico y su razon social.
serian tan amables de proporcionarmelos.
gracias!!</v>
          </cell>
          <cell r="D590" t="str">
            <v>CRISTINA OVIEDO</v>
          </cell>
          <cell r="E590" t="str">
            <v>grupoparve@yahoo.com.mx</v>
          </cell>
          <cell r="F590" t="str">
            <v>Banco de México</v>
          </cell>
          <cell r="O590" t="str">
            <v>Entrega por el Sistema de Solicitudes de Acceso a la Información</v>
          </cell>
          <cell r="P590">
            <v>42639</v>
          </cell>
          <cell r="Q590">
            <v>42667</v>
          </cell>
          <cell r="Y590" t="str">
            <v>Ríos Peraza Gladys Adriana</v>
          </cell>
          <cell r="Z590" t="str">
            <v>En tramite</v>
          </cell>
          <cell r="AA590">
            <v>42639</v>
          </cell>
        </row>
        <row r="591">
          <cell r="B591" t="str">
            <v>CTC-BM-17417</v>
          </cell>
          <cell r="C591" t="str">
            <v>Buen dia, El motivo de mi correo es preguntar sobre los datos de Valores Públicos (Gobierno Federal e IPAB  Tasa promedio y ponderada), (CF114)Valores Públicos.
Dentro de esta tabla esta la serie llamada: Udibonos a 3 años, pero para esta serie no hay datos disponibles de Agosto 1998 a Sept 2007. Sabe a que se debe esto? Es un problema en el sistema o de verdad no hay datos para esas fechas?. Gracias de antemano por su ayuda.</v>
          </cell>
          <cell r="D591" t="str">
            <v>Rocio Miguel Samano</v>
          </cell>
          <cell r="E591" t="str">
            <v>romiguel@securities.com</v>
          </cell>
          <cell r="F591" t="str">
            <v>Banco de México</v>
          </cell>
          <cell r="M591" t="str">
            <v>Estados Unidos</v>
          </cell>
          <cell r="O591" t="str">
            <v>Entrega por el Sistema de Solicitudes de Acceso a la Información</v>
          </cell>
          <cell r="P591">
            <v>42639</v>
          </cell>
          <cell r="Q591">
            <v>42667</v>
          </cell>
          <cell r="Y591" t="str">
            <v>Ríos Peraza Gladys Adriana</v>
          </cell>
          <cell r="Z591" t="str">
            <v>En tramite</v>
          </cell>
          <cell r="AA591">
            <v>42639</v>
          </cell>
        </row>
        <row r="592">
          <cell r="B592" t="str">
            <v>CTC-BM-17419</v>
          </cell>
          <cell r="C592" t="str">
            <v>Buen dia, quisiera preguntar sobre los datos de la table llamada:  (CF336) - Tipos de Cambio para Revalorización de Balance del Banco de México, se encuentra en el Mercado cambiario, Informacion Mensual, Tipos de Cambios de otras divisas.
Dentro de esta table, está la serie llamada: Belice, Tipo en pesos, para todos los meses los datos están entre 5 y 9, excepto para Marzo 2007, donde los datos dan un brinco muy grande a 21.62333.
Sabe a que se debe esto? es un error en la información o en verdad tuvo un tipo de cambio tan grande?
Gracias de antemano.</v>
          </cell>
          <cell r="D592" t="str">
            <v>Rocio Miguel Samano</v>
          </cell>
          <cell r="E592" t="str">
            <v>romiguel@securities.com</v>
          </cell>
          <cell r="F592" t="str">
            <v>Banco de México</v>
          </cell>
          <cell r="M592" t="str">
            <v>Estados Unidos</v>
          </cell>
          <cell r="O592" t="str">
            <v>Entrega por el Sistema de Solicitudes de Acceso a la Información</v>
          </cell>
          <cell r="P592">
            <v>42639</v>
          </cell>
          <cell r="Q592">
            <v>42667</v>
          </cell>
          <cell r="Y592" t="str">
            <v>Ríos Peraza Gladys Adriana</v>
          </cell>
          <cell r="Z592" t="str">
            <v>En tramite</v>
          </cell>
          <cell r="AA592">
            <v>42639</v>
          </cell>
        </row>
        <row r="593">
          <cell r="B593" t="str">
            <v>CTC-BM-17421</v>
          </cell>
          <cell r="C593" t="str">
            <v>Solicitamos autorización para la reproducción en una portada de libro impreso de la obra Maternidad, de Diego Rivera, el cual tiene las siguientes características: 
ca. 1916 Soporte: 134.5 x 88.5 cm. 
Óleo sobre tela</v>
          </cell>
          <cell r="D593" t="str">
            <v>David Moreno</v>
          </cell>
          <cell r="E593" t="str">
            <v>itaca00@hotmail.com</v>
          </cell>
          <cell r="F593" t="str">
            <v>Banco de México</v>
          </cell>
          <cell r="M593" t="str">
            <v>México</v>
          </cell>
          <cell r="O593" t="str">
            <v>Entrega por el Sistema de Solicitudes de Acceso a la Información</v>
          </cell>
          <cell r="P593">
            <v>42639</v>
          </cell>
          <cell r="Q593">
            <v>42667</v>
          </cell>
          <cell r="S593" t="str">
            <v>Información pública</v>
          </cell>
          <cell r="T593" t="str">
            <v>Fiduciario</v>
          </cell>
          <cell r="V593" t="str">
            <v>Se anexa respuesta</v>
          </cell>
          <cell r="W593">
            <v>60</v>
          </cell>
          <cell r="X593" t="str">
            <v>NO</v>
          </cell>
          <cell r="Y593" t="str">
            <v>Muñoz Nando Rubén</v>
          </cell>
          <cell r="Z593" t="str">
            <v>Concluido</v>
          </cell>
          <cell r="AA593">
            <v>42639</v>
          </cell>
          <cell r="AB593">
            <v>42642</v>
          </cell>
        </row>
        <row r="594">
          <cell r="B594" t="str">
            <v>LT-BM-17424</v>
          </cell>
          <cell r="C594" t="str">
            <v>Buenas tardes,
Mi nombre es Luis Serrano y formo parte de una empresa que brinda servicios a médicos y pacientes, con la posibilidad de agendar una cita vía internet con una plataforma On-Demand.
Nos gustaría dar el siguiente paso y poder realizar cobros con tarjeta bancaría de manera electrónica y sabemos que con su ayuda podemos potencializar nuestra aplicación.
Nosotros no tenemos contratados a los médicos de nuestra red, si no que trabajamos con un convenio para exponerlos y que puedan aprovechar al máximo sus tiempos libres, por este motivo nosotros cobramos una comisión de servicio a los médicos y necesitamos automatizar los procesos de pago y que los médicos puedan recibir además del pago en efectivo el pago electrónico de sus pacientes, más rápido, seguro y eficiente.
La plataforma funciona de manera similar a como funciona uber, cabify, sin delantal, mercado libre o paypal.
Quisiera que se me brinde la información de cuál es el proceso a seguir para ofrecer esta alternativa a nuestros usuarios.
De antemano agradezco su pronta respuesta y cualquier duda o comentario me encuentro a sus órdenes.</v>
          </cell>
          <cell r="D594" t="str">
            <v>Luis Alberto Serrano Beltran</v>
          </cell>
          <cell r="E594" t="str">
            <v>luisserrano@unia.mx</v>
          </cell>
          <cell r="F594" t="str">
            <v>Banco de México</v>
          </cell>
          <cell r="M594" t="str">
            <v>México</v>
          </cell>
          <cell r="O594" t="str">
            <v>Correo electrónico</v>
          </cell>
          <cell r="P594">
            <v>42639</v>
          </cell>
          <cell r="Q594">
            <v>42667</v>
          </cell>
          <cell r="S594" t="str">
            <v>Información pública</v>
          </cell>
          <cell r="T594" t="str">
            <v>Cajeros, tarjetas y operaciones relativas</v>
          </cell>
          <cell r="V594" t="str">
            <v>Se anexa respuesta a la solicitud folio LT-BM-17424</v>
          </cell>
          <cell r="W594">
            <v>180</v>
          </cell>
          <cell r="X594" t="str">
            <v>NO</v>
          </cell>
          <cell r="Y594" t="str">
            <v>Muñoz Nando Rubén</v>
          </cell>
          <cell r="Z594" t="str">
            <v>Concluido</v>
          </cell>
          <cell r="AA594">
            <v>42639</v>
          </cell>
          <cell r="AB594">
            <v>42642</v>
          </cell>
        </row>
        <row r="595">
          <cell r="B595" t="str">
            <v>LT-BM-17426</v>
          </cell>
          <cell r="C595" t="str">
            <v>Solicito e número de instituciones con las que Banco de México contrató las coberturas petroleras del próximo año así como el número de instituciones con las que contrataron coberturas el año pasado para los precios del petróleo de este año. Solo el número de instituciones involucradas además de Banxico, no los nombres.
En caso de ser posible, solicito además el monto que cubrió el Banco con cada una y la fecha en la que lo hizo, repito sin mencionar sus nombres. De no ser posible esto último entonces solicito nada más el número de instituciones.</v>
          </cell>
          <cell r="D595" t="str">
            <v>Jairo Andrés Ibarra Martínez</v>
          </cell>
          <cell r="E595" t="str">
            <v>jairo.ibarra@infosel.com</v>
          </cell>
          <cell r="F595" t="str">
            <v>Banco de México</v>
          </cell>
          <cell r="M595" t="str">
            <v>México</v>
          </cell>
          <cell r="O595" t="str">
            <v>Correo electrónico</v>
          </cell>
          <cell r="P595">
            <v>42639</v>
          </cell>
          <cell r="Q595">
            <v>42667</v>
          </cell>
          <cell r="Y595" t="str">
            <v>Ríos Peraza Gladys Adriana</v>
          </cell>
          <cell r="Z595" t="str">
            <v>En tramite</v>
          </cell>
          <cell r="AA595">
            <v>42639</v>
          </cell>
        </row>
        <row r="596">
          <cell r="B596" t="str">
            <v>CTC-BM-17428</v>
          </cell>
          <cell r="C596" t="str">
            <v>Tengo una tarjeta de Estados unidos, que aun contiene dinero en ella, quiero saber como extreaer ese dinero teniendo la menor perdida posible.</v>
          </cell>
          <cell r="D596" t="str">
            <v>Edith Lorena Triano Tavizon</v>
          </cell>
          <cell r="E596" t="str">
            <v>elt_12n_n@hotmail.com</v>
          </cell>
          <cell r="F596" t="str">
            <v>Banco de México</v>
          </cell>
          <cell r="O596" t="str">
            <v>Entrega por el Sistema de Solicitudes de Acceso a la Información</v>
          </cell>
          <cell r="P596">
            <v>42640</v>
          </cell>
          <cell r="Q596">
            <v>42668</v>
          </cell>
          <cell r="Y596" t="str">
            <v>Ríos Peraza Gladys Adriana</v>
          </cell>
          <cell r="Z596" t="str">
            <v>En tramite</v>
          </cell>
          <cell r="AA596">
            <v>42640</v>
          </cell>
        </row>
        <row r="597">
          <cell r="B597" t="str">
            <v>CTC-BM-17435</v>
          </cell>
          <cell r="C597" t="str">
            <v>Me realizaron una transferencia de bancomer hacia hsbc por spei desde el 05 de septiembre y a la fecha no se ha reflejado en la cuenta de un servidor de hsbc.  la persona que me hizo la transferencia indica que a el no le han devuelto el monto de la transaccion y mi ejecutivo de cuenta en hsbc afirma que no se pudo realizar el deposito, es decir, no esta reflejado en mi estado de cuenta.  El no. de referencia que me indica de esta transferencia es: 150906 con clave de de rastreo BNET01001609050002115841, el monto de la transferencia es por $6450 pesos.
Me podrian apoyar para saber cual es la razon por la cual no fue realizada la transaccion con exito ya que reitero no esta reflejado en mi cuenta y la persona que me realizo la transferencia indica que tampoco le han devuelto el importe a su cuenta?  en otras palabras, en donde esta el dinero? Gracias.</v>
          </cell>
          <cell r="D597" t="str">
            <v>jose fernando sandoval palomar</v>
          </cell>
          <cell r="E597" t="str">
            <v>fsandoval@palaceresorts.com</v>
          </cell>
          <cell r="F597" t="str">
            <v>Banco de México</v>
          </cell>
          <cell r="M597" t="str">
            <v>México</v>
          </cell>
          <cell r="O597" t="str">
            <v>Entrega por el Sistema de Solicitudes de Acceso a la Información</v>
          </cell>
          <cell r="P597">
            <v>42640</v>
          </cell>
          <cell r="Q597">
            <v>42668</v>
          </cell>
          <cell r="Y597" t="str">
            <v>Ríos Peraza Gladys Adriana</v>
          </cell>
          <cell r="Z597" t="str">
            <v>En tramite</v>
          </cell>
          <cell r="AA597">
            <v>42640</v>
          </cell>
        </row>
        <row r="598">
          <cell r="B598" t="str">
            <v>LT-BM-17437</v>
          </cell>
          <cell r="C598" t="str">
            <v>Estimaddos recibí un correo electrónico informando que tengo una respuesta a una consulta realizada con folio CTC-BM-17264 pero no puedo ver la respuesta al ingresar por (buscar por folio). Como debo ingresar el nro de folio o me pueden enviar por correo la respuesta a dmassun@besmart.com.ar muchas gracias por su ayuda</v>
          </cell>
          <cell r="D598" t="str">
            <v>diego massun</v>
          </cell>
          <cell r="E598" t="str">
            <v>dmassun@besmart.com.ar</v>
          </cell>
          <cell r="F598" t="str">
            <v>Banco de México</v>
          </cell>
          <cell r="M598" t="str">
            <v>México</v>
          </cell>
          <cell r="O598" t="str">
            <v>Correo electrónico</v>
          </cell>
          <cell r="P598">
            <v>42640</v>
          </cell>
          <cell r="Q598">
            <v>42668</v>
          </cell>
          <cell r="Y598" t="str">
            <v>Ríos Peraza Gladys Adriana</v>
          </cell>
          <cell r="Z598" t="str">
            <v>En tramite</v>
          </cell>
          <cell r="AA598">
            <v>42640</v>
          </cell>
        </row>
        <row r="599">
          <cell r="B599">
            <v>6110000025316</v>
          </cell>
          <cell r="C599" t="str">
            <v xml:space="preserve">carta de aportaciones de infonavit
</v>
          </cell>
          <cell r="D599" t="str">
            <v>MARIA SOCORRO GUTIERREZ IBARRA</v>
          </cell>
          <cell r="E599" t="str">
            <v>TransparenciaBM@outlook.com</v>
          </cell>
          <cell r="F599" t="str">
            <v>Banco de México</v>
          </cell>
          <cell r="H599" t="str">
            <v>PRIV HDA IDELFONSO</v>
          </cell>
          <cell r="I599" t="str">
            <v>Hacienda Casa Grande</v>
          </cell>
          <cell r="J599" t="str">
            <v>TIJUANA</v>
          </cell>
          <cell r="K599" t="str">
            <v>Baja California</v>
          </cell>
          <cell r="L599">
            <v>22244</v>
          </cell>
          <cell r="M599" t="str">
            <v>México</v>
          </cell>
          <cell r="N599" t="str">
            <v>Correo electrónico:-</v>
          </cell>
          <cell r="O599" t="str">
            <v>Correo electrónico</v>
          </cell>
          <cell r="P599">
            <v>42640</v>
          </cell>
          <cell r="Q599">
            <v>42668</v>
          </cell>
          <cell r="Y599" t="str">
            <v>Muñoz Nando Rubén</v>
          </cell>
          <cell r="Z599" t="str">
            <v>En tramite</v>
          </cell>
          <cell r="AA599">
            <v>42640</v>
          </cell>
        </row>
        <row r="600">
          <cell r="B600" t="str">
            <v>6110000009216 - RRA 0692_16</v>
          </cell>
          <cell r="C600" t="str">
            <v xml:space="preserve">Se turna al área a efecto de dar cumplimiento a la resolución emitida por el pleno del INAI relativa al recurso de revisión RRA 0692/16, interpuesto en contra de la solicitud de acceso identificada con el número de folio 6110000009216. Particularmente, para que se realice la búsqueda exhaustiva de la información materia del recurso.
Por lo anterior, solicitamos responder a la presente petición, por este medio, a más tardar el viernes 30 de septiembre de 2016.
</v>
          </cell>
          <cell r="D600" t="str">
            <v>Unidad de Transparencia</v>
          </cell>
          <cell r="E600" t="str">
            <v>TransparenciaBM@outlook.com</v>
          </cell>
          <cell r="F600" t="str">
            <v>Banco de México</v>
          </cell>
          <cell r="H600" t="str">
            <v xml:space="preserve">Avenida 5 de Mayo (Edificio Principal del Banco de México) </v>
          </cell>
          <cell r="I600" t="str">
            <v>Centro</v>
          </cell>
          <cell r="J600" t="str">
            <v>Delegación Cuauhtémoc</v>
          </cell>
          <cell r="K600" t="str">
            <v>Ciudad de México</v>
          </cell>
          <cell r="L600">
            <v>6059</v>
          </cell>
          <cell r="M600" t="str">
            <v>México</v>
          </cell>
          <cell r="N600" t="str">
            <v xml:space="preserve">Cualquier duda o información adicional, agradeceremos comunicarse a la Unidad de Transparencia. </v>
          </cell>
          <cell r="O600" t="str">
            <v>Correo electrónico</v>
          </cell>
          <cell r="P600">
            <v>42640</v>
          </cell>
          <cell r="Q600">
            <v>42668</v>
          </cell>
          <cell r="Y600" t="str">
            <v>Casillas Trejo Elizabeth</v>
          </cell>
          <cell r="Z600" t="str">
            <v>En tramite</v>
          </cell>
          <cell r="AA600">
            <v>42640</v>
          </cell>
        </row>
        <row r="601">
          <cell r="B601" t="str">
            <v>CTC-BM-17444</v>
          </cell>
          <cell r="C601" t="str">
            <v>Que tal,
¿Dónde puedo descargar el Manual de Operación del SPEI?
Quisiera conocer los detalles técnicos y protocolares para la conexión al sistema SPEI .
Muchas Gracias.</v>
          </cell>
          <cell r="D601" t="str">
            <v>Roberto Flores</v>
          </cell>
          <cell r="E601" t="str">
            <v>morfin108@gmail.com</v>
          </cell>
          <cell r="F601" t="str">
            <v>Banco de México</v>
          </cell>
          <cell r="M601" t="str">
            <v>México</v>
          </cell>
          <cell r="O601" t="str">
            <v>Entrega por el Sistema de Solicitudes de Acceso a la Información</v>
          </cell>
          <cell r="P601">
            <v>42641</v>
          </cell>
          <cell r="Q601">
            <v>42669</v>
          </cell>
          <cell r="Y601" t="str">
            <v>Casillas Trejo Elizabeth</v>
          </cell>
          <cell r="Z601" t="str">
            <v>En tramite</v>
          </cell>
          <cell r="AA601">
            <v>42641</v>
          </cell>
        </row>
        <row r="602">
          <cell r="B602">
            <v>6110000025416</v>
          </cell>
          <cell r="C602" t="str">
            <v>Período laborado de los últimos 5 directores generales de la institución, salario bruto mensual que cobraba cuando terminó su gestión, monto del finiquito y liquidación otorgada al término de su gestión.</v>
          </cell>
          <cell r="D602" t="str">
            <v>SERGIO GUTIERREZ TAFOLLA</v>
          </cell>
          <cell r="E602" t="str">
            <v>TransparenciaBM@outlook.com</v>
          </cell>
          <cell r="F602" t="str">
            <v>Banco de México</v>
          </cell>
          <cell r="H602" t="str">
            <v>LAGUNA DE MAYRAN</v>
          </cell>
          <cell r="I602" t="str">
            <v>Anahuac I Sección</v>
          </cell>
          <cell r="J602" t="str">
            <v>MIGUEL HIDALGO</v>
          </cell>
          <cell r="K602" t="str">
            <v>Distrito Federal</v>
          </cell>
          <cell r="L602">
            <v>11320</v>
          </cell>
          <cell r="M602" t="str">
            <v>México</v>
          </cell>
          <cell r="N602" t="str">
            <v xml:space="preserve">Correo electrónico: sergio.gutierrezt@hotmail.com </v>
          </cell>
          <cell r="O602" t="str">
            <v>Correo electrónico</v>
          </cell>
          <cell r="P602">
            <v>42641</v>
          </cell>
          <cell r="Q602">
            <v>42669</v>
          </cell>
          <cell r="Y602" t="str">
            <v>Muñoz Nando Rubén</v>
          </cell>
          <cell r="Z602" t="str">
            <v>En tramite</v>
          </cell>
          <cell r="AA602">
            <v>42641</v>
          </cell>
        </row>
        <row r="603">
          <cell r="B603" t="str">
            <v>CTC-BM-17463</v>
          </cell>
          <cell r="C603" t="str">
            <v>Buenas tardes. Me gustaría que me pudieran ayudar a localizar fondos que me fueron enviados del banco BARCLAYS en Londres a mi cuenta BBVA Bancomer desde el 19 de agosto y aún no los he recibido. Gracias.</v>
          </cell>
          <cell r="D603" t="str">
            <v>Gabriela Islas Jimenez</v>
          </cell>
          <cell r="E603" t="str">
            <v>gabyjimenezic@gmail.com</v>
          </cell>
          <cell r="F603" t="str">
            <v>Banco de México</v>
          </cell>
          <cell r="O603" t="str">
            <v>Entrega por el Sistema de Solicitudes de Acceso a la Información</v>
          </cell>
          <cell r="P603">
            <v>42641</v>
          </cell>
          <cell r="Q603">
            <v>42669</v>
          </cell>
          <cell r="S603" t="str">
            <v>Información pública</v>
          </cell>
          <cell r="T603" t="str">
            <v>Sistemas electrónicos de pago</v>
          </cell>
          <cell r="V603" t="str">
            <v>Se anexa respuesta</v>
          </cell>
          <cell r="W603">
            <v>60</v>
          </cell>
          <cell r="X603" t="str">
            <v>NO</v>
          </cell>
          <cell r="Y603" t="str">
            <v>Muñoz Nando Rubén</v>
          </cell>
          <cell r="Z603" t="str">
            <v>Concluido</v>
          </cell>
          <cell r="AA603">
            <v>42641</v>
          </cell>
          <cell r="AB603">
            <v>42642</v>
          </cell>
        </row>
        <row r="604">
          <cell r="B604">
            <v>6110000025516</v>
          </cell>
          <cell r="C604" t="str">
            <v>Inversiones hechas</v>
          </cell>
          <cell r="D604" t="str">
            <v>TANIA ROLDAN SILVA</v>
          </cell>
          <cell r="E604" t="str">
            <v>TransparenciaBM@outlook.com</v>
          </cell>
          <cell r="F604" t="str">
            <v>Banco de México</v>
          </cell>
          <cell r="H604" t="str">
            <v>FERNANDO MONTES DE OCA</v>
          </cell>
          <cell r="I604" t="str">
            <v>Melchor Ocampo</v>
          </cell>
          <cell r="J604" t="str">
            <v>JUAREZ</v>
          </cell>
          <cell r="K604" t="str">
            <v>Chihuahua</v>
          </cell>
          <cell r="L604">
            <v>32380</v>
          </cell>
          <cell r="M604" t="str">
            <v>México</v>
          </cell>
          <cell r="N604" t="str">
            <v>Correo electrónico: tania12.08.96@hotmail.com</v>
          </cell>
          <cell r="O604" t="str">
            <v>Correo electrónico</v>
          </cell>
          <cell r="P604">
            <v>42641</v>
          </cell>
          <cell r="Q604">
            <v>42669</v>
          </cell>
          <cell r="Y604" t="str">
            <v>Muñoz Nando Rubén</v>
          </cell>
          <cell r="Z604" t="str">
            <v>En tramite</v>
          </cell>
          <cell r="AA604">
            <v>42641</v>
          </cell>
        </row>
        <row r="605">
          <cell r="B605" t="str">
            <v>CTC-BM-17466</v>
          </cell>
          <cell r="C605" t="str">
            <v>Buenas tardes mando los datos que me pidieron para sacar el CEP, ya que volví a intentar y nada, me urge tener ese comprobante, tardaron muchos días en contestar y todo para decirme los mismo, que volviera a intentar. Mando la información que me pidieron en caso de que no lo lograra: 
Fecha de la operación: 6 de septiembre 2016
clave: 085901184164325064
Nombre de la institución ordenante: Banamex
Nombre de la institución beneficiaria: HSBC
Numero de la cuenta Ben. 22029
Monto de la operación: $2,200</v>
          </cell>
          <cell r="D605" t="str">
            <v>cesar rene alvizar guerrero</v>
          </cell>
          <cell r="E605" t="str">
            <v>alvizar829@gmail.com</v>
          </cell>
          <cell r="F605" t="str">
            <v>Banco de México</v>
          </cell>
          <cell r="O605" t="str">
            <v>Entrega por el Sistema de Solicitudes de Acceso a la Información</v>
          </cell>
          <cell r="P605">
            <v>42642</v>
          </cell>
          <cell r="Q605">
            <v>42670</v>
          </cell>
          <cell r="S605" t="str">
            <v>Información pública</v>
          </cell>
          <cell r="T605" t="str">
            <v>SPEI</v>
          </cell>
          <cell r="V605" t="str">
            <v>La respuesta a su consulta CTC-BM-17466 la encontrará en el archivo adjunto.</v>
          </cell>
          <cell r="W605">
            <v>25</v>
          </cell>
          <cell r="X605" t="str">
            <v>NO</v>
          </cell>
          <cell r="Y605" t="str">
            <v>Casillas Trejo Elizabeth</v>
          </cell>
          <cell r="Z605" t="str">
            <v>Concluido</v>
          </cell>
          <cell r="AA605">
            <v>42642</v>
          </cell>
          <cell r="AB605">
            <v>42643</v>
          </cell>
        </row>
        <row r="606">
          <cell r="B606">
            <v>6110000025616</v>
          </cell>
          <cell r="C606" t="str">
            <v>cuantos empleados y de cuanto es el total de los salarios por mes de los años 2015 y 2016 de la institucion</v>
          </cell>
          <cell r="D606" t="str">
            <v>ELIZABETH HERNANDEZ</v>
          </cell>
          <cell r="E606" t="str">
            <v>TransparenciaBM@outlook.com</v>
          </cell>
          <cell r="F606" t="str">
            <v>Banco de México</v>
          </cell>
          <cell r="H606" t="str">
            <v>LOPEZ MATEOS</v>
          </cell>
          <cell r="I606" t="str">
            <v>Arcos Vallarta Sur</v>
          </cell>
          <cell r="J606" t="str">
            <v>GUADALAJARA</v>
          </cell>
          <cell r="K606" t="str">
            <v>Jalisco</v>
          </cell>
          <cell r="L606">
            <v>44500</v>
          </cell>
          <cell r="M606" t="str">
            <v>México</v>
          </cell>
          <cell r="N606" t="str">
            <v>Correo electrónico: ae.hp.16@gmail.com</v>
          </cell>
          <cell r="O606" t="str">
            <v>Correo electrónico</v>
          </cell>
          <cell r="P606">
            <v>42642</v>
          </cell>
          <cell r="Q606">
            <v>42670</v>
          </cell>
          <cell r="Y606" t="str">
            <v>Muñoz Nando Rubén</v>
          </cell>
          <cell r="Z606" t="str">
            <v>En tramite</v>
          </cell>
          <cell r="AA606">
            <v>42642</v>
          </cell>
        </row>
        <row r="607">
          <cell r="B607" t="str">
            <v>CTC-BM-17469</v>
          </cell>
          <cell r="C607" t="str">
            <v>Buenas tardes por medio del presente, solicito me proporciones las Circulares correspondientes a los Folios 94/96 y 95/96.
Por su atención al presente, muchas gracias.</v>
          </cell>
          <cell r="D607" t="str">
            <v>Cristian Alejandro Rojas Balcazar</v>
          </cell>
          <cell r="E607" t="str">
            <v>crojas@cecoban.org.mx</v>
          </cell>
          <cell r="F607" t="str">
            <v>Banco de México</v>
          </cell>
          <cell r="M607" t="str">
            <v>México</v>
          </cell>
          <cell r="O607" t="str">
            <v>Entrega por el Sistema de Solicitudes de Acceso a la Información</v>
          </cell>
          <cell r="P607">
            <v>42643</v>
          </cell>
          <cell r="Q607">
            <v>42671</v>
          </cell>
          <cell r="Y607" t="str">
            <v>Casillas Trejo Elizabeth</v>
          </cell>
          <cell r="Z607" t="str">
            <v>En tramite</v>
          </cell>
          <cell r="AA607">
            <v>42643</v>
          </cell>
        </row>
        <row r="608">
          <cell r="B608" t="str">
            <v>CTC-BM-17472</v>
          </cell>
          <cell r="C608" t="str">
            <v>A quien corresponda: 
Muy buenos dias, 
Mi nombre es Guillermo Gonzalez Loyola. Soy estudiante en Boston University en Estados Unidos. Mis carreras incluyen Finanzas, Sistemas de Información, Estrategia e Innovación, y Administración Internacional. Por el momento estoy en Londres estudiando un semestre y llevando a cabo mis prácticas profesionales. 
Mi meta es algun dia trabajar en el Banco de México. Le escribo para respetuosamente preguntar si existe alguna oportunidad de hacer mis prácticas (internado/pasantía) en el Banco de México este próximo verano de 2017 (ya que no me gradúo hasta diciembre de 2017). 
Me interesa mucho poder contribuir al Banco de México y mucho le agradecería si me puede proporcionar información de como hacerlo. 
Muchas gracias, 
-Guillermo</v>
          </cell>
          <cell r="D608" t="str">
            <v>Guillermo Gonzalez Loyola</v>
          </cell>
          <cell r="E608" t="str">
            <v>guillermo.gonzalezloyola@gmail.com</v>
          </cell>
          <cell r="F608" t="str">
            <v>Banco de México</v>
          </cell>
          <cell r="O608" t="str">
            <v>Entrega por el Sistema de Solicitudes de Acceso a la Información</v>
          </cell>
          <cell r="P608">
            <v>42645</v>
          </cell>
          <cell r="Q608">
            <v>42671</v>
          </cell>
          <cell r="Y608" t="str">
            <v>Muñoz Nando Rubén</v>
          </cell>
          <cell r="Z608" t="str">
            <v>En tramite</v>
          </cell>
          <cell r="AA608">
            <v>42645</v>
          </cell>
        </row>
        <row r="609">
          <cell r="B609" t="str">
            <v>CTC-BM-17473</v>
          </cell>
          <cell r="C609" t="str">
            <v>MI nombre es Remberto LópeZ González estudiante de Economía de la Facultad de Ciencias Económicas y Sociales de la Universidad Autónoma de Sinaloa. Formó parte como secretario de la región Noroeste de la Asociación Nacional de Estudiantes de Economía. 
Me gustaría información sobre la cátedra del Banco de México que imparte a las Universidades. Queriendo impartir esta cátedra en mi escuela y abierta a toda la universidad y a la población de mi estado.</v>
          </cell>
          <cell r="D609" t="str">
            <v>Remberto López González</v>
          </cell>
          <cell r="E609" t="str">
            <v>remberto333@gmail.com</v>
          </cell>
          <cell r="F609" t="str">
            <v>Banco de México</v>
          </cell>
          <cell r="M609" t="str">
            <v>México</v>
          </cell>
          <cell r="O609" t="str">
            <v>Entrega por el Sistema de Solicitudes de Acceso a la Información</v>
          </cell>
          <cell r="P609">
            <v>42645</v>
          </cell>
          <cell r="Q609">
            <v>42671</v>
          </cell>
          <cell r="Y609" t="str">
            <v>Muñoz Nando Rubén</v>
          </cell>
          <cell r="Z609" t="str">
            <v>En tramite</v>
          </cell>
          <cell r="AA609">
            <v>42645</v>
          </cell>
        </row>
        <row r="610">
          <cell r="B610">
            <v>6110000025716</v>
          </cell>
          <cell r="C610" t="str">
            <v xml:space="preserve">Quiero saber, cuanto es el total de dinero que recibe el presidente del banco de México por año contando todas las prestaciones que percibe
</v>
          </cell>
          <cell r="D610" t="str">
            <v>OK OL OK</v>
          </cell>
          <cell r="E610" t="str">
            <v>TransparenciaBM@outlook.com</v>
          </cell>
          <cell r="F610" t="str">
            <v>Banco de México</v>
          </cell>
          <cell r="H610" t="str">
            <v>OK</v>
          </cell>
          <cell r="I610" t="str">
            <v>Acapulco</v>
          </cell>
          <cell r="J610" t="str">
            <v>ENSENADA</v>
          </cell>
          <cell r="K610" t="str">
            <v>Baja California</v>
          </cell>
          <cell r="L610">
            <v>22890</v>
          </cell>
          <cell r="M610" t="str">
            <v>México</v>
          </cell>
          <cell r="N610" t="str">
            <v xml:space="preserve">Banco de México--------------------
------------
Correo electrónico: alfredo_paredes@hotmail.es 
</v>
          </cell>
          <cell r="O610" t="str">
            <v>Correo electrónico</v>
          </cell>
          <cell r="P610">
            <v>42646</v>
          </cell>
          <cell r="Q610">
            <v>42674</v>
          </cell>
          <cell r="Y610" t="str">
            <v>Ríos Peraza Gladys Adriana</v>
          </cell>
          <cell r="Z610" t="str">
            <v>En tramite</v>
          </cell>
          <cell r="AA610">
            <v>42646</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nio"/>
      <sheetName val="LosTres"/>
      <sheetName val="Hoja1"/>
      <sheetName val="Hoja2"/>
      <sheetName val="Julio"/>
      <sheetName val="Agosto"/>
      <sheetName val="Septiembre"/>
    </sheetNames>
    <sheetDataSet>
      <sheetData sheetId="0"/>
      <sheetData sheetId="1">
        <row r="1">
          <cell r="A1" t="str">
            <v>Numero</v>
          </cell>
          <cell r="D1" t="str">
            <v>Recepción</v>
          </cell>
          <cell r="G1" t="str">
            <v>Seg ap</v>
          </cell>
          <cell r="H1" t="str">
            <v>Prim ap</v>
          </cell>
          <cell r="I1" t="str">
            <v>Nom</v>
          </cell>
          <cell r="K1" t="str">
            <v>CALLE SAN ANTONIO</v>
          </cell>
          <cell r="L1" t="str">
            <v>num</v>
          </cell>
          <cell r="M1" t="str">
            <v>num</v>
          </cell>
          <cell r="N1" t="str">
            <v>colonia</v>
          </cell>
          <cell r="P1" t="str">
            <v>cp</v>
          </cell>
          <cell r="R1" t="str">
            <v>tel</v>
          </cell>
          <cell r="S1" t="str">
            <v>correo</v>
          </cell>
          <cell r="W1" t="str">
            <v>Sexo</v>
          </cell>
          <cell r="X1" t="str">
            <v>Fnac</v>
          </cell>
          <cell r="Y1" t="str">
            <v>Ocupación</v>
          </cell>
          <cell r="Z1" t="str">
            <v>meses</v>
          </cell>
          <cell r="AA1" t="str">
            <v>mod entrega</v>
          </cell>
          <cell r="AC1" t="str">
            <v>Consulta</v>
          </cell>
        </row>
        <row r="2">
          <cell r="A2">
            <v>6110000007316</v>
          </cell>
          <cell r="B2">
            <v>61100</v>
          </cell>
          <cell r="C2">
            <v>1</v>
          </cell>
          <cell r="D2">
            <v>42552</v>
          </cell>
          <cell r="E2" t="str">
            <v>NULL</v>
          </cell>
          <cell r="F2" t="str">
            <v>NULL</v>
          </cell>
          <cell r="G2" t="str">
            <v>CASTAÃ‘EDA</v>
          </cell>
          <cell r="H2" t="str">
            <v>NULL</v>
          </cell>
          <cell r="I2" t="str">
            <v>CARMEN</v>
          </cell>
          <cell r="J2" t="str">
            <v>NULL</v>
          </cell>
          <cell r="K2" t="str">
            <v>GEORGIA</v>
          </cell>
          <cell r="L2">
            <v>15</v>
          </cell>
          <cell r="M2" t="str">
            <v>NULL</v>
          </cell>
          <cell r="N2" t="str">
            <v>Napoles</v>
          </cell>
          <cell r="O2">
            <v>9</v>
          </cell>
          <cell r="P2">
            <v>9014</v>
          </cell>
          <cell r="Q2">
            <v>3810</v>
          </cell>
          <cell r="R2" t="str">
            <v>NULL</v>
          </cell>
          <cell r="S2" t="str">
            <v>carmen.castaneda@cide.edu</v>
          </cell>
          <cell r="T2">
            <v>131</v>
          </cell>
          <cell r="U2" t="str">
            <v>NULL</v>
          </cell>
          <cell r="V2" t="str">
            <v>NULL</v>
          </cell>
          <cell r="W2" t="str">
            <v>M</v>
          </cell>
          <cell r="X2" t="str">
            <v>NULL</v>
          </cell>
          <cell r="Y2">
            <v>22</v>
          </cell>
          <cell r="Z2">
            <v>5</v>
          </cell>
          <cell r="AA2" t="str">
            <v>NULL</v>
          </cell>
          <cell r="AB2" t="str">
            <v>NULL</v>
          </cell>
          <cell r="AC2" t="str">
            <v>Solicito la siguiente informaciÃ³n: 1. Presupuesto aprobado para el ejercicio fiscal 2013, 2014 y 2015. &lt;br&gt;</v>
          </cell>
        </row>
        <row r="3">
          <cell r="A3">
            <v>6110000007416</v>
          </cell>
          <cell r="B3">
            <v>61100</v>
          </cell>
          <cell r="C3">
            <v>1</v>
          </cell>
          <cell r="D3">
            <v>42555</v>
          </cell>
          <cell r="E3" t="str">
            <v>NULL</v>
          </cell>
          <cell r="F3" t="str">
            <v>NULL</v>
          </cell>
          <cell r="G3" t="str">
            <v>MACIAS</v>
          </cell>
          <cell r="H3" t="str">
            <v>DUARTE</v>
          </cell>
          <cell r="I3" t="str">
            <v>LUIS FRANCISCO</v>
          </cell>
          <cell r="J3" t="str">
            <v>NULL</v>
          </cell>
          <cell r="K3" t="str">
            <v>ALMEJA</v>
          </cell>
          <cell r="L3">
            <v>14</v>
          </cell>
          <cell r="M3" t="str">
            <v>NULL</v>
          </cell>
          <cell r="N3" t="str">
            <v>Caracol</v>
          </cell>
          <cell r="O3">
            <v>9</v>
          </cell>
          <cell r="P3">
            <v>9017</v>
          </cell>
          <cell r="Q3">
            <v>15630</v>
          </cell>
          <cell r="R3">
            <v>5555582354</v>
          </cell>
          <cell r="S3" t="str">
            <v>luismacias1994@outlook.com</v>
          </cell>
          <cell r="T3">
            <v>131</v>
          </cell>
          <cell r="U3" t="str">
            <v>NULL</v>
          </cell>
          <cell r="V3" t="str">
            <v>NULL</v>
          </cell>
          <cell r="W3" t="str">
            <v>H</v>
          </cell>
          <cell r="X3">
            <v>34374</v>
          </cell>
          <cell r="Y3">
            <v>21</v>
          </cell>
          <cell r="Z3">
            <v>5</v>
          </cell>
          <cell r="AA3" t="str">
            <v>NULL</v>
          </cell>
          <cell r="AB3" t="str">
            <v>NULL</v>
          </cell>
          <cell r="AC3" t="str">
            <v>Solicito informacion sobre las estadisticas de el numero de transacciones que se realizan en el mercado extrabursatil en mexico de las cuales el Banco de mexico tenga conocimiento en los ultimos 10 aÃ±os.&lt;br&gt;</v>
          </cell>
        </row>
        <row r="4">
          <cell r="A4">
            <v>6110000007516</v>
          </cell>
          <cell r="B4">
            <v>61100</v>
          </cell>
          <cell r="C4">
            <v>1</v>
          </cell>
          <cell r="D4">
            <v>42555</v>
          </cell>
          <cell r="E4" t="str">
            <v>NULL</v>
          </cell>
          <cell r="F4" t="str">
            <v>NULL</v>
          </cell>
          <cell r="G4" t="str">
            <v>ADRIANO</v>
          </cell>
          <cell r="H4" t="str">
            <v>SÃNCHEZ</v>
          </cell>
          <cell r="I4" t="str">
            <v>JOSÃ‰ LUIS</v>
          </cell>
          <cell r="J4" t="str">
            <v>NULL</v>
          </cell>
          <cell r="K4" t="str">
            <v>20 DE NOVIEMBRE</v>
          </cell>
          <cell r="L4">
            <v>22</v>
          </cell>
          <cell r="M4" t="str">
            <v>NULL</v>
          </cell>
          <cell r="N4" t="str">
            <v>Vista Hermosa</v>
          </cell>
          <cell r="O4">
            <v>14</v>
          </cell>
          <cell r="P4">
            <v>14085</v>
          </cell>
          <cell r="Q4">
            <v>49657</v>
          </cell>
          <cell r="R4" t="str">
            <v>NULL</v>
          </cell>
          <cell r="S4" t="str">
            <v>joseluis.adriano@hotmail.com</v>
          </cell>
          <cell r="T4">
            <v>131</v>
          </cell>
          <cell r="U4" t="str">
            <v>NULL</v>
          </cell>
          <cell r="V4" t="str">
            <v>NULL</v>
          </cell>
          <cell r="W4" t="str">
            <v>H</v>
          </cell>
          <cell r="X4">
            <v>33840</v>
          </cell>
          <cell r="Y4">
            <v>40</v>
          </cell>
          <cell r="Z4">
            <v>5</v>
          </cell>
          <cell r="AA4" t="str">
            <v>NULL</v>
          </cell>
          <cell r="AB4" t="str">
            <v>NULL</v>
          </cell>
          <cell r="AC4" t="str">
            <v>Me interesa conocer el costo del desarrollo de las aplicaciones mÃ³viles "Banxico al dÃ­a para telÃ©fono" y "Banxico al dÃ­a para tableta", a quiÃ©n fue encargado su desarrollo y en cuÃ¡nto tiempo fue completado. TambiÃ©n, quiÃ©n ideÃ³ el proyecto de crear la aplicaciÃ³n gubernamental.&lt;br&gt;</v>
          </cell>
        </row>
        <row r="5">
          <cell r="A5">
            <v>6110000007916</v>
          </cell>
          <cell r="B5">
            <v>61100</v>
          </cell>
          <cell r="C5">
            <v>1</v>
          </cell>
          <cell r="D5">
            <v>42556</v>
          </cell>
          <cell r="E5" t="str">
            <v>NULL</v>
          </cell>
          <cell r="F5" t="str">
            <v>NULL</v>
          </cell>
          <cell r="G5" t="str">
            <v>CRUZ</v>
          </cell>
          <cell r="H5" t="str">
            <v>NULL</v>
          </cell>
          <cell r="I5" t="str">
            <v>BERTHA JULIANA</v>
          </cell>
          <cell r="J5" t="str">
            <v>NULL</v>
          </cell>
          <cell r="K5" t="str">
            <v>AV. BENITO JUÃREZ</v>
          </cell>
          <cell r="L5" t="str">
            <v>S/N</v>
          </cell>
          <cell r="M5" t="str">
            <v>S/N</v>
          </cell>
          <cell r="N5" t="str">
            <v>Santiago Tuxtla Centro</v>
          </cell>
          <cell r="O5">
            <v>30</v>
          </cell>
          <cell r="P5">
            <v>30143</v>
          </cell>
          <cell r="Q5">
            <v>95830</v>
          </cell>
          <cell r="R5">
            <v>5565727909</v>
          </cell>
          <cell r="S5" t="str">
            <v>berthajulianacruz@gmail.com</v>
          </cell>
          <cell r="T5">
            <v>131</v>
          </cell>
          <cell r="U5" t="str">
            <v>NULL</v>
          </cell>
          <cell r="V5" t="str">
            <v>NULL</v>
          </cell>
          <cell r="W5" t="str">
            <v>M</v>
          </cell>
          <cell r="X5">
            <v>33368</v>
          </cell>
          <cell r="Y5">
            <v>21</v>
          </cell>
          <cell r="Z5">
            <v>5</v>
          </cell>
          <cell r="AA5" t="str">
            <v>NULL</v>
          </cell>
          <cell r="AB5" t="str">
            <v>NULL</v>
          </cell>
          <cell r="AC5" t="str">
            <v>Organigrama, zona de atenciÃ³n y crÃ©ditos que maneja Agencia FIRA VERACRUZ &lt;br&gt;</v>
          </cell>
        </row>
        <row r="6">
          <cell r="A6">
            <v>6110000007816</v>
          </cell>
          <cell r="B6">
            <v>61100</v>
          </cell>
          <cell r="C6">
            <v>1</v>
          </cell>
          <cell r="D6">
            <v>42556</v>
          </cell>
          <cell r="E6" t="str">
            <v>NULL</v>
          </cell>
          <cell r="F6" t="str">
            <v>NULL</v>
          </cell>
          <cell r="G6" t="str">
            <v>VILLAGOMEZ</v>
          </cell>
          <cell r="H6" t="str">
            <v>NULL</v>
          </cell>
          <cell r="I6" t="str">
            <v>REMEDIOS</v>
          </cell>
          <cell r="J6" t="str">
            <v>NULL</v>
          </cell>
          <cell r="K6" t="str">
            <v>ESCUINAPA</v>
          </cell>
          <cell r="L6">
            <v>10</v>
          </cell>
          <cell r="M6" t="str">
            <v>NULL</v>
          </cell>
          <cell r="N6" t="str">
            <v>Pedregal de Santo Domingo</v>
          </cell>
          <cell r="O6">
            <v>9</v>
          </cell>
          <cell r="P6">
            <v>9003</v>
          </cell>
          <cell r="Q6">
            <v>4369</v>
          </cell>
          <cell r="R6">
            <v>5556176687</v>
          </cell>
          <cell r="S6" t="str">
            <v>vampirita010208@hotmail.com</v>
          </cell>
          <cell r="T6">
            <v>131</v>
          </cell>
          <cell r="U6" t="str">
            <v>NULL</v>
          </cell>
          <cell r="V6" t="str">
            <v>NULL</v>
          </cell>
          <cell r="W6" t="str">
            <v>M</v>
          </cell>
          <cell r="X6">
            <v>14977</v>
          </cell>
          <cell r="Y6">
            <v>51</v>
          </cell>
          <cell r="Z6">
            <v>5</v>
          </cell>
          <cell r="AA6" t="str">
            <v>NULL</v>
          </cell>
          <cell r="AB6" t="str">
            <v>NULL</v>
          </cell>
          <cell r="AC6" t="str">
            <v>Â¿CuÃ¡ntos tipos de comisiones maneja cada banco? y Â¿CuÃ¡l es el monto por cada comisiÃ³n? Gracias!&lt;br&gt;</v>
          </cell>
        </row>
        <row r="7">
          <cell r="A7">
            <v>6110000007716</v>
          </cell>
          <cell r="B7">
            <v>61100</v>
          </cell>
          <cell r="C7">
            <v>1</v>
          </cell>
          <cell r="D7">
            <v>42556</v>
          </cell>
          <cell r="E7" t="str">
            <v>NINGUNO</v>
          </cell>
          <cell r="F7" t="str">
            <v>NULL</v>
          </cell>
          <cell r="G7" t="str">
            <v>MARTÃNEZ</v>
          </cell>
          <cell r="H7" t="str">
            <v xml:space="preserve">  </v>
          </cell>
          <cell r="I7" t="str">
            <v>PARIS</v>
          </cell>
          <cell r="J7" t="str">
            <v>NULL</v>
          </cell>
          <cell r="K7" t="str">
            <v>CUAUHTÃ‰MOC</v>
          </cell>
          <cell r="L7">
            <v>403</v>
          </cell>
          <cell r="M7" t="str">
            <v>NULL</v>
          </cell>
          <cell r="N7" t="str">
            <v>Roma Sur</v>
          </cell>
          <cell r="O7">
            <v>9</v>
          </cell>
          <cell r="P7">
            <v>9015</v>
          </cell>
          <cell r="Q7">
            <v>6760</v>
          </cell>
          <cell r="R7">
            <v>0</v>
          </cell>
          <cell r="S7" t="str">
            <v>paris.martinez@hotmail.com</v>
          </cell>
          <cell r="T7">
            <v>131</v>
          </cell>
          <cell r="U7" t="str">
            <v>NULL</v>
          </cell>
          <cell r="V7" t="str">
            <v>NULL</v>
          </cell>
          <cell r="W7" t="str">
            <v>H</v>
          </cell>
          <cell r="X7">
            <v>42370</v>
          </cell>
          <cell r="Y7">
            <v>0</v>
          </cell>
          <cell r="Z7">
            <v>5</v>
          </cell>
          <cell r="AA7" t="str">
            <v>Ninguno</v>
          </cell>
          <cell r="AB7" t="str">
            <v>6110000007716.doc</v>
          </cell>
          <cell r="AC7" t="str">
            <v>Adjunta</v>
          </cell>
        </row>
        <row r="8">
          <cell r="A8">
            <v>6110000007616</v>
          </cell>
          <cell r="B8">
            <v>61100</v>
          </cell>
          <cell r="C8">
            <v>1</v>
          </cell>
          <cell r="D8">
            <v>42556</v>
          </cell>
          <cell r="E8" t="str">
            <v>NULL</v>
          </cell>
          <cell r="F8" t="str">
            <v>NULL</v>
          </cell>
          <cell r="G8" t="str">
            <v>LUNA</v>
          </cell>
          <cell r="H8" t="str">
            <v>CHIU</v>
          </cell>
          <cell r="I8" t="str">
            <v>GLORIA CAROLINA</v>
          </cell>
          <cell r="J8" t="str">
            <v>NULL</v>
          </cell>
          <cell r="K8" t="str">
            <v>RÃO SAN JOAQUÃN ZONA 4</v>
          </cell>
          <cell r="L8" t="str">
            <v>8-B</v>
          </cell>
          <cell r="M8">
            <v>102</v>
          </cell>
          <cell r="N8" t="str">
            <v>El Arbolillo CTM</v>
          </cell>
          <cell r="O8">
            <v>9</v>
          </cell>
          <cell r="P8">
            <v>9005</v>
          </cell>
          <cell r="Q8">
            <v>7269</v>
          </cell>
          <cell r="R8">
            <v>445540046961</v>
          </cell>
          <cell r="S8" t="str">
            <v>g.carolinaluna1@gmail.com</v>
          </cell>
          <cell r="T8">
            <v>131</v>
          </cell>
          <cell r="U8" t="str">
            <v>NULL</v>
          </cell>
          <cell r="V8" t="str">
            <v>NULL</v>
          </cell>
          <cell r="W8" t="str">
            <v>M</v>
          </cell>
          <cell r="X8">
            <v>32592</v>
          </cell>
          <cell r="Y8">
            <v>13</v>
          </cell>
          <cell r="Z8">
            <v>3</v>
          </cell>
          <cell r="AA8" t="str">
            <v>NULL</v>
          </cell>
          <cell r="AB8" t="str">
            <v>NULL</v>
          </cell>
          <cell r="AC8" t="str">
            <v>conocer todos los datos personales que Banco de Mexico tiene de mi persona en sus registros y sistemas&lt;br&gt;</v>
          </cell>
        </row>
        <row r="9">
          <cell r="A9">
            <v>6110000008116</v>
          </cell>
          <cell r="B9">
            <v>61100</v>
          </cell>
          <cell r="C9">
            <v>1</v>
          </cell>
          <cell r="D9">
            <v>42557</v>
          </cell>
          <cell r="E9" t="str">
            <v>NULL</v>
          </cell>
          <cell r="F9" t="str">
            <v>NULL</v>
          </cell>
          <cell r="G9" t="str">
            <v>HERNANDEZ</v>
          </cell>
          <cell r="H9" t="str">
            <v>NULL</v>
          </cell>
          <cell r="I9" t="str">
            <v>JUAN</v>
          </cell>
          <cell r="J9" t="str">
            <v>NULL</v>
          </cell>
          <cell r="K9">
            <v>641</v>
          </cell>
          <cell r="L9">
            <v>266</v>
          </cell>
          <cell r="M9" t="str">
            <v>NULL</v>
          </cell>
          <cell r="N9" t="str">
            <v>San Juan de AragÃ³n V SecciÃ³n</v>
          </cell>
          <cell r="O9">
            <v>9</v>
          </cell>
          <cell r="P9">
            <v>9005</v>
          </cell>
          <cell r="Q9">
            <v>7979</v>
          </cell>
          <cell r="R9">
            <v>525524460182</v>
          </cell>
          <cell r="S9" t="str">
            <v>perromalo2016@outlook.com</v>
          </cell>
          <cell r="T9">
            <v>131</v>
          </cell>
          <cell r="U9" t="str">
            <v>NULL</v>
          </cell>
          <cell r="V9" t="str">
            <v>NULL</v>
          </cell>
          <cell r="W9" t="str">
            <v>H</v>
          </cell>
          <cell r="X9">
            <v>19998</v>
          </cell>
          <cell r="Y9">
            <v>50</v>
          </cell>
          <cell r="Z9">
            <v>5</v>
          </cell>
          <cell r="AA9" t="str">
            <v>NULL</v>
          </cell>
          <cell r="AB9" t="str">
            <v>NULL</v>
          </cell>
          <cell r="AC9" t="str">
            <v>CuÃ¡nto se le paga anualmente al expresidente Ernesto Zedillo Ponce de LeÃ³n por concepto de pensiÃ³n, bonos, compensaciones, aguinaldos y prestaciones diversas.&lt;br&gt;</v>
          </cell>
        </row>
        <row r="10">
          <cell r="A10">
            <v>6110000008016</v>
          </cell>
          <cell r="B10">
            <v>61100</v>
          </cell>
          <cell r="C10">
            <v>1</v>
          </cell>
          <cell r="D10">
            <v>42557</v>
          </cell>
          <cell r="E10" t="str">
            <v>NULL</v>
          </cell>
          <cell r="F10" t="str">
            <v>NULL</v>
          </cell>
          <cell r="G10" t="str">
            <v>LOPEZ</v>
          </cell>
          <cell r="H10" t="str">
            <v>V.</v>
          </cell>
          <cell r="I10" t="str">
            <v>MIGUEL A.</v>
          </cell>
          <cell r="J10" t="str">
            <v>NULL</v>
          </cell>
          <cell r="K10" t="str">
            <v>ZAYAS</v>
          </cell>
          <cell r="L10" t="str">
            <v>S/N</v>
          </cell>
          <cell r="M10" t="str">
            <v>NULL</v>
          </cell>
          <cell r="N10" t="str">
            <v>Jojutla de JuÃ¡rez Centro</v>
          </cell>
          <cell r="O10">
            <v>17</v>
          </cell>
          <cell r="P10">
            <v>17012</v>
          </cell>
          <cell r="Q10">
            <v>62900</v>
          </cell>
          <cell r="R10" t="str">
            <v>NULL</v>
          </cell>
          <cell r="S10" t="str">
            <v>lopezvargas@derecho.unam.mx</v>
          </cell>
          <cell r="T10">
            <v>131</v>
          </cell>
          <cell r="U10" t="str">
            <v>NULL</v>
          </cell>
          <cell r="V10" t="str">
            <v>NULL</v>
          </cell>
          <cell r="W10" t="str">
            <v>H</v>
          </cell>
          <cell r="X10" t="str">
            <v>NULL</v>
          </cell>
          <cell r="Y10">
            <v>0</v>
          </cell>
          <cell r="Z10">
            <v>5</v>
          </cell>
          <cell r="AA10" t="str">
            <v>NULL</v>
          </cell>
          <cell r="AB10" t="str">
            <v>NULL</v>
          </cell>
          <cell r="AC10" t="str">
            <v>Solicito documentacion: 1.Programas o eventos de capacitacion gubernamental municipal en su ambito competencial 2.Programas o eventos de difusion cultural y/o participacion ciudadana municipal en su ambito competencial  3.Requisitos para la celebraciÃ³n de dichos programas o eventos 4.Programas o eventos celebrados en los municipios de la zona sur del Estado de Morelos&lt;br&gt;</v>
          </cell>
        </row>
        <row r="11">
          <cell r="A11">
            <v>6110000008416</v>
          </cell>
          <cell r="B11">
            <v>61100</v>
          </cell>
          <cell r="C11">
            <v>1</v>
          </cell>
          <cell r="D11">
            <v>42558</v>
          </cell>
          <cell r="E11" t="str">
            <v>NULL</v>
          </cell>
          <cell r="F11" t="str">
            <v>NULL</v>
          </cell>
          <cell r="G11" t="str">
            <v>MARTÃNEZ</v>
          </cell>
          <cell r="H11" t="str">
            <v>VILLALOBOS</v>
          </cell>
          <cell r="I11" t="str">
            <v>ENRIQUE</v>
          </cell>
          <cell r="J11" t="str">
            <v>NULL</v>
          </cell>
          <cell r="K11" t="str">
            <v>ANDADOR EL MENSAJERO</v>
          </cell>
          <cell r="L11" t="str">
            <v>MANZANA 30</v>
          </cell>
          <cell r="M11" t="str">
            <v>CASA 12</v>
          </cell>
          <cell r="N11" t="str">
            <v>Ricardo Flores MagÃ³n Fovissste</v>
          </cell>
          <cell r="O11">
            <v>20</v>
          </cell>
          <cell r="P11">
            <v>20067</v>
          </cell>
          <cell r="Q11">
            <v>68025</v>
          </cell>
          <cell r="R11">
            <v>9511698706</v>
          </cell>
          <cell r="S11" t="str">
            <v>enrique.marvi14388@gmail.com</v>
          </cell>
          <cell r="T11">
            <v>131</v>
          </cell>
          <cell r="U11" t="str">
            <v>NULL</v>
          </cell>
          <cell r="V11" t="str">
            <v>NULL</v>
          </cell>
          <cell r="W11" t="str">
            <v>H</v>
          </cell>
          <cell r="X11">
            <v>32216</v>
          </cell>
          <cell r="Y11">
            <v>32</v>
          </cell>
          <cell r="Z11">
            <v>5</v>
          </cell>
          <cell r="AA11" t="str">
            <v>NULL</v>
          </cell>
          <cell r="AB11" t="str">
            <v>NULL</v>
          </cell>
          <cell r="AC11" t="str">
            <v>Solicito amablemente las respuestas a mi cuestionamiento:  1. Â¿QuÃ© es el Producto Interno Bruto y cÃ³mo se obtiene?  2. Â¿QuÃ© es el PIB Per cÃ¡pita y cÃ³mo se obtiene?  3. Â¿QuÃ© es la ProducciÃ³n Bruta Total y cÃ³mo se obtiene?  4. Â¿QuÃ© diferencia hay entre el Producto Interno Bruto y la ProducciÃ³n Brutal Total? y Â¿CuÃ¡l de las dos se utiliza como referencia para medir la riqueza de un lugar?  5.  Solicito que se me proporcione el Producto Interno Bruto actualizado del Estado de Oaxaca y del Resto de los Estados de la RepÃºblica Mexicana.  6. Solicito que se me proporcione el PIB Per cÃ¡pita actualizado del Estado de Oaxaca y del resto de los Estados de la RepÃºblica Mexicana.  7. Solicito que se me proporcione el Producto Interno Bruto actualizado de los municipios del Estado de Oaxaca y del resto de los Estado de la RepÃºblica Mexicana.  8. Solicito que se me proporcione el PIB Per cÃ¡pita actualizado de los municipios del Estado de Oaxaca y del resto de los Estados de la RepÃºblica Mexicana.  Respetuosamente. Enrique MartÃ­nez Villalobos. &lt;br&gt;</v>
          </cell>
        </row>
        <row r="12">
          <cell r="A12">
            <v>6110000008216</v>
          </cell>
          <cell r="B12">
            <v>61100</v>
          </cell>
          <cell r="C12">
            <v>1</v>
          </cell>
          <cell r="D12">
            <v>42558</v>
          </cell>
          <cell r="E12" t="str">
            <v>NULL</v>
          </cell>
          <cell r="F12" t="str">
            <v>NULL</v>
          </cell>
          <cell r="G12" t="str">
            <v>VILLANUEVA</v>
          </cell>
          <cell r="H12" t="str">
            <v>GUERRERO</v>
          </cell>
          <cell r="I12" t="str">
            <v>MÃ“NICA</v>
          </cell>
          <cell r="J12" t="str">
            <v>NULL</v>
          </cell>
          <cell r="K12" t="str">
            <v>PEDRO BARANDA</v>
          </cell>
          <cell r="L12">
            <v>13</v>
          </cell>
          <cell r="M12" t="str">
            <v>E</v>
          </cell>
          <cell r="N12" t="str">
            <v>Tabacalera</v>
          </cell>
          <cell r="O12">
            <v>9</v>
          </cell>
          <cell r="P12">
            <v>9015</v>
          </cell>
          <cell r="Q12">
            <v>6030</v>
          </cell>
          <cell r="R12">
            <v>15555354433</v>
          </cell>
          <cell r="S12" t="str">
            <v>monivillag@gmail.com</v>
          </cell>
          <cell r="T12">
            <v>131</v>
          </cell>
          <cell r="U12" t="str">
            <v>NULL</v>
          </cell>
          <cell r="V12" t="str">
            <v>NULL</v>
          </cell>
          <cell r="W12" t="str">
            <v>M</v>
          </cell>
          <cell r="X12">
            <v>27884</v>
          </cell>
          <cell r="Y12">
            <v>40</v>
          </cell>
          <cell r="Z12">
            <v>5</v>
          </cell>
          <cell r="AA12" t="str">
            <v>NULL</v>
          </cell>
          <cell r="AB12" t="str">
            <v>NULL</v>
          </cell>
          <cell r="AC12" t="str">
            <v>Requiero saber cuÃ¡ntas camionetas blindadas tiene el Banco de MÃ©xico, quÃ© costo tuvo cada una de ellas y de quÃ© tipo son.&lt;br&gt;</v>
          </cell>
        </row>
        <row r="13">
          <cell r="A13">
            <v>6110000008316</v>
          </cell>
          <cell r="B13">
            <v>61100</v>
          </cell>
          <cell r="C13">
            <v>1</v>
          </cell>
          <cell r="D13">
            <v>42558</v>
          </cell>
          <cell r="E13" t="str">
            <v>NULL</v>
          </cell>
          <cell r="F13" t="str">
            <v>NULL</v>
          </cell>
          <cell r="G13" t="str">
            <v>QUEZADA</v>
          </cell>
          <cell r="H13" t="str">
            <v>SALINAS</v>
          </cell>
          <cell r="I13" t="str">
            <v>KATIA</v>
          </cell>
          <cell r="J13" t="str">
            <v>NULL</v>
          </cell>
          <cell r="K13" t="str">
            <v>BOLEO</v>
          </cell>
          <cell r="L13">
            <v>75</v>
          </cell>
          <cell r="M13">
            <v>501</v>
          </cell>
          <cell r="N13" t="str">
            <v>NicolÃ¡s Bravo</v>
          </cell>
          <cell r="O13">
            <v>9</v>
          </cell>
          <cell r="P13">
            <v>9017</v>
          </cell>
          <cell r="Q13">
            <v>15220</v>
          </cell>
          <cell r="R13">
            <v>445531891755</v>
          </cell>
          <cell r="S13" t="str">
            <v>kats.cpp@hotmail.com</v>
          </cell>
          <cell r="T13">
            <v>131</v>
          </cell>
          <cell r="U13" t="str">
            <v>NULL</v>
          </cell>
          <cell r="V13" t="str">
            <v>NULL</v>
          </cell>
          <cell r="W13" t="str">
            <v>M</v>
          </cell>
          <cell r="X13">
            <v>27179</v>
          </cell>
          <cell r="Y13">
            <v>21</v>
          </cell>
          <cell r="Z13">
            <v>5</v>
          </cell>
          <cell r="AA13" t="str">
            <v>NULL</v>
          </cell>
          <cell r="AB13" t="str">
            <v>NULL</v>
          </cell>
          <cell r="AC13" t="str">
            <v>proveedores del banco de mexico&lt;br&gt;</v>
          </cell>
        </row>
        <row r="14">
          <cell r="A14">
            <v>6110000008716</v>
          </cell>
          <cell r="B14">
            <v>61100</v>
          </cell>
          <cell r="C14">
            <v>1</v>
          </cell>
          <cell r="D14">
            <v>42558</v>
          </cell>
          <cell r="E14" t="str">
            <v>NINGUNO</v>
          </cell>
          <cell r="F14" t="str">
            <v>NULL</v>
          </cell>
          <cell r="G14" t="str">
            <v xml:space="preserve"> FRANCO</v>
          </cell>
          <cell r="H14" t="str">
            <v xml:space="preserve">  </v>
          </cell>
          <cell r="I14" t="str">
            <v>YAHIR</v>
          </cell>
          <cell r="J14" t="str">
            <v>NULL</v>
          </cell>
          <cell r="K14" t="str">
            <v>S</v>
          </cell>
          <cell r="L14">
            <v>0</v>
          </cell>
          <cell r="M14">
            <v>0</v>
          </cell>
          <cell r="N14" t="str">
            <v>Jorge Jimenez CantÃº</v>
          </cell>
          <cell r="O14">
            <v>15</v>
          </cell>
          <cell r="P14">
            <v>15054</v>
          </cell>
          <cell r="Q14">
            <v>52166</v>
          </cell>
          <cell r="R14">
            <v>0</v>
          </cell>
          <cell r="S14" t="str">
            <v>anazendejas.q@gmail.com</v>
          </cell>
          <cell r="T14">
            <v>131</v>
          </cell>
          <cell r="U14" t="str">
            <v>NULL</v>
          </cell>
          <cell r="V14" t="str">
            <v>NULL</v>
          </cell>
          <cell r="W14" t="str">
            <v>H</v>
          </cell>
          <cell r="X14">
            <v>42370</v>
          </cell>
          <cell r="Y14">
            <v>0</v>
          </cell>
          <cell r="Z14">
            <v>5</v>
          </cell>
          <cell r="AA14" t="str">
            <v>Ninguno</v>
          </cell>
          <cell r="AB14" t="str">
            <v>6110000008716.docx</v>
          </cell>
          <cell r="AC14" t="str">
            <v>INFORMACION EN ARCHIVO ADJUNTO</v>
          </cell>
        </row>
        <row r="15">
          <cell r="A15">
            <v>6110000008516</v>
          </cell>
          <cell r="B15">
            <v>61100</v>
          </cell>
          <cell r="C15">
            <v>1</v>
          </cell>
          <cell r="D15">
            <v>42558</v>
          </cell>
          <cell r="E15" t="str">
            <v>NULL</v>
          </cell>
          <cell r="F15" t="str">
            <v>NULL</v>
          </cell>
          <cell r="G15" t="str">
            <v>MARTÃNEZ</v>
          </cell>
          <cell r="H15" t="str">
            <v>VILLALOBOS</v>
          </cell>
          <cell r="I15" t="str">
            <v>ENRIQUE</v>
          </cell>
          <cell r="J15" t="str">
            <v>NULL</v>
          </cell>
          <cell r="K15" t="str">
            <v>ANDADOR EL MENSAJERO</v>
          </cell>
          <cell r="L15" t="str">
            <v>MANZANA 30</v>
          </cell>
          <cell r="M15" t="str">
            <v>CASA 12</v>
          </cell>
          <cell r="N15" t="str">
            <v>Ricardo Flores MagÃ³n Fovissste</v>
          </cell>
          <cell r="O15">
            <v>20</v>
          </cell>
          <cell r="P15">
            <v>20067</v>
          </cell>
          <cell r="Q15">
            <v>68025</v>
          </cell>
          <cell r="R15">
            <v>9511698706</v>
          </cell>
          <cell r="S15" t="str">
            <v>enrique.marvi14388@gmail.com</v>
          </cell>
          <cell r="T15">
            <v>131</v>
          </cell>
          <cell r="U15" t="str">
            <v>NULL</v>
          </cell>
          <cell r="V15" t="str">
            <v>NULL</v>
          </cell>
          <cell r="W15" t="str">
            <v>H</v>
          </cell>
          <cell r="X15">
            <v>32216</v>
          </cell>
          <cell r="Y15">
            <v>32</v>
          </cell>
          <cell r="Z15">
            <v>5</v>
          </cell>
          <cell r="AA15" t="str">
            <v>NULL</v>
          </cell>
          <cell r="AB15" t="str">
            <v>NULL</v>
          </cell>
          <cell r="AC15" t="str">
            <v>Solicito amablemente que se me proporcione lo siguiente:  1. Los Productos Internos Brutos y PIB per capita de los municipios de nuestro paÃ­s (Estados Unidos Mexicanos) que hayan reportado las instituciones bancarias, tales como Banorte, Banamex, Bancomer, HSBC, Santander y Scotiabank.  2. Los Productos Internos Brutos y PIB per capita de los municipios de nuestro paÃ­s (Estados Unidos Mexicanos) que hayan reportado la firma Standard &amp; Poors (S&amp;P).  Respetuosamente. Enrique MartÃ­nez Villalobos.&lt;br&gt;</v>
          </cell>
        </row>
        <row r="16">
          <cell r="A16">
            <v>6110000008616</v>
          </cell>
          <cell r="B16">
            <v>61100</v>
          </cell>
          <cell r="C16">
            <v>1</v>
          </cell>
          <cell r="D16">
            <v>42558</v>
          </cell>
          <cell r="E16" t="str">
            <v>NULL</v>
          </cell>
          <cell r="F16" t="str">
            <v>NULL</v>
          </cell>
          <cell r="G16" t="str">
            <v>REYES</v>
          </cell>
          <cell r="H16" t="str">
            <v>ARMAS</v>
          </cell>
          <cell r="I16" t="str">
            <v>GUADALUPE</v>
          </cell>
          <cell r="J16" t="str">
            <v>NULL</v>
          </cell>
          <cell r="K16" t="str">
            <v>CARRETERA TLAXCALA APIZACO</v>
          </cell>
          <cell r="L16">
            <v>17</v>
          </cell>
          <cell r="M16" t="str">
            <v>NULL</v>
          </cell>
          <cell r="N16" t="str">
            <v>BelÃ©n Atzitzimititlan</v>
          </cell>
          <cell r="O16">
            <v>29</v>
          </cell>
          <cell r="P16">
            <v>29002</v>
          </cell>
          <cell r="Q16">
            <v>90605</v>
          </cell>
          <cell r="R16">
            <v>2461979816</v>
          </cell>
          <cell r="S16" t="str">
            <v>greyesa2010@hotmail.com</v>
          </cell>
          <cell r="T16">
            <v>131</v>
          </cell>
          <cell r="U16" t="str">
            <v>NULL</v>
          </cell>
          <cell r="V16" t="str">
            <v>NULL</v>
          </cell>
          <cell r="W16" t="str">
            <v>M</v>
          </cell>
          <cell r="X16">
            <v>33934</v>
          </cell>
          <cell r="Y16">
            <v>21</v>
          </cell>
          <cell r="Z16">
            <v>5</v>
          </cell>
          <cell r="AA16" t="str">
            <v>NULL</v>
          </cell>
          <cell r="AB16" t="str">
            <v>NULL</v>
          </cell>
          <cell r="AC16" t="str">
            <v>proceso de verificacion de un billete presuntamente falso&lt;br&gt;</v>
          </cell>
        </row>
        <row r="17">
          <cell r="A17">
            <v>6110000008816</v>
          </cell>
          <cell r="B17">
            <v>61100</v>
          </cell>
          <cell r="C17">
            <v>1</v>
          </cell>
          <cell r="D17">
            <v>42559</v>
          </cell>
          <cell r="E17" t="str">
            <v>NINGUNO</v>
          </cell>
          <cell r="F17" t="str">
            <v>NULL</v>
          </cell>
          <cell r="G17" t="str">
            <v>DE JESUS</v>
          </cell>
          <cell r="H17" t="str">
            <v>FLORES</v>
          </cell>
          <cell r="I17" t="str">
            <v>LEONEL</v>
          </cell>
          <cell r="J17" t="str">
            <v>NULL</v>
          </cell>
          <cell r="K17" t="str">
            <v>C. JACARANDA</v>
          </cell>
          <cell r="L17">
            <v>19</v>
          </cell>
          <cell r="M17" t="str">
            <v>SN</v>
          </cell>
          <cell r="N17" t="str">
            <v>Loma Linda</v>
          </cell>
          <cell r="O17">
            <v>15</v>
          </cell>
          <cell r="P17">
            <v>15057</v>
          </cell>
          <cell r="Q17">
            <v>53580</v>
          </cell>
          <cell r="R17">
            <v>0</v>
          </cell>
          <cell r="S17" t="str">
            <v>leoflores1893@gmail.com</v>
          </cell>
          <cell r="T17">
            <v>131</v>
          </cell>
          <cell r="U17" t="str">
            <v>NULL</v>
          </cell>
          <cell r="V17" t="str">
            <v>NULL</v>
          </cell>
          <cell r="W17" t="str">
            <v>H</v>
          </cell>
          <cell r="X17">
            <v>42370</v>
          </cell>
          <cell r="Y17">
            <v>0</v>
          </cell>
          <cell r="Z17">
            <v>6</v>
          </cell>
          <cell r="AA17" t="str">
            <v>Ninguno</v>
          </cell>
          <cell r="AB17" t="str">
            <v>NULL</v>
          </cell>
          <cell r="AC17" t="str">
            <v>Quiero saber el tiempo estimado a si como los riesgos medioambientales y los salarios de los trabajadores de la nueva construccion de la autopista Mexico Toluca</v>
          </cell>
        </row>
        <row r="18">
          <cell r="A18">
            <v>6110000009016</v>
          </cell>
          <cell r="B18">
            <v>61100</v>
          </cell>
          <cell r="C18">
            <v>1</v>
          </cell>
          <cell r="D18">
            <v>42559</v>
          </cell>
          <cell r="E18" t="str">
            <v>NULL</v>
          </cell>
          <cell r="F18" t="str">
            <v>NULL</v>
          </cell>
          <cell r="G18" t="str">
            <v>VILLANUEVA</v>
          </cell>
          <cell r="H18" t="str">
            <v>GUERRERO</v>
          </cell>
          <cell r="I18" t="str">
            <v>MÃ“NICA</v>
          </cell>
          <cell r="J18" t="str">
            <v>NULL</v>
          </cell>
          <cell r="K18" t="str">
            <v>PEDRO BARANDA</v>
          </cell>
          <cell r="L18">
            <v>13</v>
          </cell>
          <cell r="M18" t="str">
            <v>E</v>
          </cell>
          <cell r="N18" t="str">
            <v>Tabacalera</v>
          </cell>
          <cell r="O18">
            <v>9</v>
          </cell>
          <cell r="P18">
            <v>9015</v>
          </cell>
          <cell r="Q18">
            <v>6030</v>
          </cell>
          <cell r="R18">
            <v>15555354433</v>
          </cell>
          <cell r="S18" t="str">
            <v>monivillag@gmail.com</v>
          </cell>
          <cell r="T18">
            <v>131</v>
          </cell>
          <cell r="U18" t="str">
            <v>NULL</v>
          </cell>
          <cell r="V18" t="str">
            <v>NULL</v>
          </cell>
          <cell r="W18" t="str">
            <v>M</v>
          </cell>
          <cell r="X18">
            <v>27884</v>
          </cell>
          <cell r="Y18">
            <v>40</v>
          </cell>
          <cell r="Z18">
            <v>5</v>
          </cell>
          <cell r="AA18" t="str">
            <v>NULL</v>
          </cell>
          <cell r="AB18" t="str">
            <v>NULL</v>
          </cell>
          <cell r="AC18" t="str">
            <v>Requiero saber quiÃ©n licitÃ³ la obra para la nueva fÃ¡brica de billetes del Banco MÃ©xico que se localizarÃ¡ en Jalisco. Asimismo, de dÃ³nde salen los recursos para este gasto, a quÃ© partida corresponde y cuÃ¡l es el desglose. AdemÃ¡s, quiÃ©n firma la salida de los recursos para esta obra.&lt;br&gt;</v>
          </cell>
        </row>
        <row r="19">
          <cell r="A19">
            <v>6110000008916</v>
          </cell>
          <cell r="B19">
            <v>61100</v>
          </cell>
          <cell r="C19">
            <v>1</v>
          </cell>
          <cell r="D19">
            <v>42559</v>
          </cell>
          <cell r="E19" t="str">
            <v>NULL</v>
          </cell>
          <cell r="F19" t="str">
            <v>NULL</v>
          </cell>
          <cell r="G19" t="str">
            <v>QUIROGA</v>
          </cell>
          <cell r="H19" t="str">
            <v>NULL</v>
          </cell>
          <cell r="I19" t="str">
            <v>CUAUHTEMOC</v>
          </cell>
          <cell r="J19" t="str">
            <v>NULL</v>
          </cell>
          <cell r="K19" t="str">
            <v>REFORMA</v>
          </cell>
          <cell r="L19">
            <v>132</v>
          </cell>
          <cell r="M19" t="str">
            <v>NULL</v>
          </cell>
          <cell r="N19" t="str">
            <v>Puebla</v>
          </cell>
          <cell r="O19">
            <v>21</v>
          </cell>
          <cell r="P19">
            <v>21114</v>
          </cell>
          <cell r="Q19">
            <v>72270</v>
          </cell>
          <cell r="R19" t="str">
            <v>NULL</v>
          </cell>
          <cell r="S19" t="str">
            <v>cqm_2016@hotmail.com</v>
          </cell>
          <cell r="T19">
            <v>131</v>
          </cell>
          <cell r="U19" t="str">
            <v>NULL</v>
          </cell>
          <cell r="V19" t="str">
            <v>NULL</v>
          </cell>
          <cell r="W19" t="str">
            <v>H</v>
          </cell>
          <cell r="X19">
            <v>32937</v>
          </cell>
          <cell r="Y19">
            <v>20</v>
          </cell>
          <cell r="Z19">
            <v>6</v>
          </cell>
          <cell r="AA19" t="str">
            <v>correo electronico</v>
          </cell>
          <cell r="AB19" t="str">
            <v>NULL</v>
          </cell>
          <cell r="AC19" t="str">
            <v>Las ganancias por la subasta de dolares por el Banco de MÃ©xico en el primer semestre del presente aÃ±o. Â¿Cuanto asciende las ganancias? y en quÃ© se destina ese recurso.&lt;br&gt;</v>
          </cell>
        </row>
        <row r="20">
          <cell r="A20">
            <v>6110000009716</v>
          </cell>
          <cell r="B20">
            <v>61100</v>
          </cell>
          <cell r="C20">
            <v>1</v>
          </cell>
          <cell r="D20">
            <v>42562</v>
          </cell>
          <cell r="E20" t="str">
            <v>NULL</v>
          </cell>
          <cell r="F20" t="str">
            <v>NULL</v>
          </cell>
          <cell r="G20" t="str">
            <v>MONTEALEGRE</v>
          </cell>
          <cell r="H20" t="str">
            <v>BAUTISTA</v>
          </cell>
          <cell r="I20" t="str">
            <v>PERLA MARGARITA</v>
          </cell>
          <cell r="J20" t="str">
            <v>NULL</v>
          </cell>
          <cell r="K20" t="str">
            <v>AGUSTIN M CHAVEZ</v>
          </cell>
          <cell r="L20">
            <v>1</v>
          </cell>
          <cell r="M20">
            <v>103</v>
          </cell>
          <cell r="N20" t="str">
            <v>Santa Fe Centro Ciudad</v>
          </cell>
          <cell r="O20">
            <v>9</v>
          </cell>
          <cell r="P20">
            <v>9010</v>
          </cell>
          <cell r="Q20">
            <v>1376</v>
          </cell>
          <cell r="R20" t="str">
            <v>NULL</v>
          </cell>
          <cell r="S20" t="str">
            <v>perlamontealegre@gmail.com</v>
          </cell>
          <cell r="T20">
            <v>131</v>
          </cell>
          <cell r="U20" t="str">
            <v>NULL</v>
          </cell>
          <cell r="V20" t="str">
            <v>NULL</v>
          </cell>
          <cell r="W20" t="str">
            <v>M</v>
          </cell>
          <cell r="X20">
            <v>33950</v>
          </cell>
          <cell r="Y20">
            <v>14</v>
          </cell>
          <cell r="Z20">
            <v>5</v>
          </cell>
          <cell r="AA20" t="str">
            <v>NULL</v>
          </cell>
          <cell r="AB20" t="str">
            <v>NULL</v>
          </cell>
          <cell r="AC20" t="str">
            <v>Solicito se me proporcione toda la informaciÃ³n relacionada con  el crÃ©dito otorgado por BANCO NACIONAL DE MÃ‰XICO S.A. integrante del grupo financiero BANAMEXACCIVAL S.A.DE C.V. (hoy BANAMEX, S.A. I.B.M. GRUPO FINANCIERO BANAMEX ) en favor de INMOBILIARIA HOTELERA DE CAMPECHE S.A. de C.V. mediante escrituras pÃºblicas nÃºmeros  282 y 283 de fecha 11 de octubre de 1993 y escritura nÃºmero 63 de fecha 14 de marzo de 1994 todas ellas pasadas ante la fe del licenciado Javier Castro Buenfil en ese entonces Notario PÃºblico nÃºmero 30 del Primer Distrito Judicial del estado de Campeche, en particular,  es de mi interÃ©s saber si dicho crÃ©dito fue adquirido por el Gobierno Federal a travÃ©s del Fondo Bancario de ProtecciÃ³n al Ahorro (FOBAPROA), y si es el caso, requiero saber cuÃ¡l es su situaciÃ³n actual, es decir si el crÃ©dito ya fue pagado, Â¿en quÃ© fecha? y Â¿bajo quÃ© condiciones?, del mismo modo requerirÃ­a conocer el estado de las hipotecas mediante las cuales fue garantizado el pago de dicho crÃ©dito.&lt;br&gt;</v>
          </cell>
        </row>
        <row r="21">
          <cell r="A21">
            <v>6110000009616</v>
          </cell>
          <cell r="B21">
            <v>61100</v>
          </cell>
          <cell r="C21">
            <v>1</v>
          </cell>
          <cell r="D21">
            <v>42562</v>
          </cell>
          <cell r="E21" t="str">
            <v>NULL</v>
          </cell>
          <cell r="F21" t="str">
            <v>NULL</v>
          </cell>
          <cell r="G21" t="str">
            <v>ESTRADA</v>
          </cell>
          <cell r="H21" t="str">
            <v>VILLALOBOS</v>
          </cell>
          <cell r="I21" t="str">
            <v>LUIS ENRIQUE</v>
          </cell>
          <cell r="J21" t="str">
            <v>NULL</v>
          </cell>
          <cell r="K21" t="str">
            <v>PASEO DE LA ASUNCIÃ“N SUR</v>
          </cell>
          <cell r="L21">
            <v>213</v>
          </cell>
          <cell r="M21" t="str">
            <v>A</v>
          </cell>
          <cell r="N21" t="str">
            <v>Jardines de Aguascalientes</v>
          </cell>
          <cell r="O21">
            <v>1</v>
          </cell>
          <cell r="P21">
            <v>1001</v>
          </cell>
          <cell r="Q21">
            <v>20270</v>
          </cell>
          <cell r="R21">
            <v>4497697769</v>
          </cell>
          <cell r="S21" t="str">
            <v>enriquestrada@gmail.com</v>
          </cell>
          <cell r="T21">
            <v>131</v>
          </cell>
          <cell r="U21" t="str">
            <v>NULL</v>
          </cell>
          <cell r="V21" t="str">
            <v>NULL</v>
          </cell>
          <cell r="W21" t="str">
            <v>H</v>
          </cell>
          <cell r="X21">
            <v>34660</v>
          </cell>
          <cell r="Y21">
            <v>24</v>
          </cell>
          <cell r="Z21">
            <v>5</v>
          </cell>
          <cell r="AA21" t="str">
            <v>NULL</v>
          </cell>
          <cell r="AB21" t="str">
            <v>NULL</v>
          </cell>
          <cell r="AC21" t="str">
            <v>Solicito  se me informe Tasa mÃ¡xima porcentual de intereses moratorios que puede cobrar las instituciones financieras y/o bancos en crÃ©ditos hipotecarios para personas fÃ­sicas para fines de vivienda&lt;br&gt;</v>
          </cell>
        </row>
        <row r="22">
          <cell r="A22">
            <v>6110000009516</v>
          </cell>
          <cell r="B22">
            <v>61100</v>
          </cell>
          <cell r="C22">
            <v>1</v>
          </cell>
          <cell r="D22">
            <v>42562</v>
          </cell>
          <cell r="E22" t="str">
            <v>NULL</v>
          </cell>
          <cell r="F22" t="str">
            <v>NULL</v>
          </cell>
          <cell r="G22" t="str">
            <v>AGUIRRE</v>
          </cell>
          <cell r="H22" t="str">
            <v>NULL</v>
          </cell>
          <cell r="I22" t="str">
            <v>DIEGO</v>
          </cell>
          <cell r="J22" t="str">
            <v>NULL</v>
          </cell>
          <cell r="K22" t="str">
            <v>FLAMENCOS</v>
          </cell>
          <cell r="L22">
            <v>3121</v>
          </cell>
          <cell r="M22" t="str">
            <v>NULL</v>
          </cell>
          <cell r="N22" t="str">
            <v>San JosÃ© Insurgentes</v>
          </cell>
          <cell r="O22">
            <v>9</v>
          </cell>
          <cell r="P22">
            <v>9014</v>
          </cell>
          <cell r="Q22">
            <v>3900</v>
          </cell>
          <cell r="R22" t="str">
            <v>NULL</v>
          </cell>
          <cell r="S22" t="str">
            <v>diegoaguirre365@outlook.com</v>
          </cell>
          <cell r="T22">
            <v>131</v>
          </cell>
          <cell r="U22" t="str">
            <v>NULL</v>
          </cell>
          <cell r="V22" t="str">
            <v>NULL</v>
          </cell>
          <cell r="W22" t="str">
            <v>NULL</v>
          </cell>
          <cell r="X22" t="str">
            <v>NULL</v>
          </cell>
          <cell r="Y22">
            <v>0</v>
          </cell>
          <cell r="Z22">
            <v>5</v>
          </cell>
          <cell r="AA22" t="str">
            <v>NULL</v>
          </cell>
          <cell r="AB22" t="str">
            <v>NULL</v>
          </cell>
          <cell r="AC22" t="str">
            <v>Solicito: a. La normatividad sobre participaciÃ³n ciudadana que les es aplicable. b. La lista de los mecanismos de participaciÃ³n ciudadana previstos en la normatividad (inciso a) que estÃ¡n en funcionamiento en este sujeto obligado. c. Evidencia del funcionamiento de los mecanismos de participaciÃ³n ciudadana referidos en el inciso b. Si los mecanismos consisten en asambleas, consejos o comitÃ©s, la versiÃ³n pÃºblica de las listas de asistencia y minutas de las tres Ãºltimas sesiones que hayan tenido lugar en 2015 y 2016 de cada mecanismo en funcionamiento. Si se trata de participaciÃ³n ciudadana vÃ­a correo o algÃºn medio electrÃ³nico, entonces se solicita cualquier evidencia sobre su seguimiento durante 2015. d. Cualquier documento que evidencie el seguimiento a los acuerdos, opiniones o decisiones que hayan resultado de los mecanismos de participaciÃ³n ciudadana en funcionamiento. e. La lista de los mecanismos de participaciÃ³n ciudadana informales (es decir, que no estÃ¡n previstos en la normatividad) que estÃ¡n en funcionamiento.&lt;br&gt;</v>
          </cell>
        </row>
        <row r="23">
          <cell r="A23">
            <v>6110000009416</v>
          </cell>
          <cell r="B23">
            <v>61100</v>
          </cell>
          <cell r="C23">
            <v>1</v>
          </cell>
          <cell r="D23">
            <v>42562</v>
          </cell>
          <cell r="E23" t="str">
            <v>NULL</v>
          </cell>
          <cell r="F23" t="str">
            <v>NULL</v>
          </cell>
          <cell r="G23" t="str">
            <v>AGUIRRE</v>
          </cell>
          <cell r="H23" t="str">
            <v>NULL</v>
          </cell>
          <cell r="I23" t="str">
            <v>DIEGO</v>
          </cell>
          <cell r="J23" t="str">
            <v>NULL</v>
          </cell>
          <cell r="K23" t="str">
            <v>FLAMENCOS</v>
          </cell>
          <cell r="L23">
            <v>3121</v>
          </cell>
          <cell r="M23" t="str">
            <v>NULL</v>
          </cell>
          <cell r="N23" t="str">
            <v>San JosÃ© Insurgentes</v>
          </cell>
          <cell r="O23">
            <v>9</v>
          </cell>
          <cell r="P23">
            <v>9014</v>
          </cell>
          <cell r="Q23">
            <v>3900</v>
          </cell>
          <cell r="R23" t="str">
            <v>NULL</v>
          </cell>
          <cell r="S23" t="str">
            <v>diegoaguirre365@outlook.com</v>
          </cell>
          <cell r="T23">
            <v>131</v>
          </cell>
          <cell r="U23" t="str">
            <v>NULL</v>
          </cell>
          <cell r="V23" t="str">
            <v>NULL</v>
          </cell>
          <cell r="W23" t="str">
            <v>NULL</v>
          </cell>
          <cell r="X23" t="str">
            <v>NULL</v>
          </cell>
          <cell r="Y23">
            <v>0</v>
          </cell>
          <cell r="Z23">
            <v>5</v>
          </cell>
          <cell r="AA23" t="str">
            <v>NULL</v>
          </cell>
          <cell r="AB23" t="str">
            <v>NULL</v>
          </cell>
          <cell r="AC23" t="str">
            <v>Monto del presupuesto destinado a vales de despensa, apoyos para compra de canasta bÃ¡sica o concepto equivalente, para el personal de la instituciÃ³n&lt;br&gt;</v>
          </cell>
        </row>
        <row r="24">
          <cell r="A24">
            <v>6110000009316</v>
          </cell>
          <cell r="B24">
            <v>61100</v>
          </cell>
          <cell r="C24">
            <v>1</v>
          </cell>
          <cell r="D24">
            <v>42562</v>
          </cell>
          <cell r="E24" t="str">
            <v>NULL</v>
          </cell>
          <cell r="F24" t="str">
            <v>NULL</v>
          </cell>
          <cell r="G24" t="str">
            <v>TAPIA</v>
          </cell>
          <cell r="H24" t="str">
            <v>NULL</v>
          </cell>
          <cell r="I24" t="str">
            <v>JOSÃ‰</v>
          </cell>
          <cell r="J24" t="str">
            <v>NULL</v>
          </cell>
          <cell r="K24" t="str">
            <v>BATALLA DE COLIMA</v>
          </cell>
          <cell r="L24">
            <v>15240</v>
          </cell>
          <cell r="M24" t="str">
            <v>NULL</v>
          </cell>
          <cell r="N24" t="str">
            <v>Ã¡lvaro ObregÃ³n</v>
          </cell>
          <cell r="O24">
            <v>9</v>
          </cell>
          <cell r="P24">
            <v>9007</v>
          </cell>
          <cell r="Q24">
            <v>9230</v>
          </cell>
          <cell r="R24" t="str">
            <v>NULL</v>
          </cell>
          <cell r="S24" t="str">
            <v>josetapia247@outlook.com</v>
          </cell>
          <cell r="T24">
            <v>131</v>
          </cell>
          <cell r="U24" t="str">
            <v>NULL</v>
          </cell>
          <cell r="V24" t="str">
            <v>NULL</v>
          </cell>
          <cell r="W24" t="str">
            <v>NULL</v>
          </cell>
          <cell r="X24" t="str">
            <v>NULL</v>
          </cell>
          <cell r="Y24">
            <v>0</v>
          </cell>
          <cell r="Z24">
            <v>5</v>
          </cell>
          <cell r="AA24" t="str">
            <v>NULL</v>
          </cell>
          <cell r="AB24" t="str">
            <v>NULL</v>
          </cell>
          <cell r="AC24" t="str">
            <v>Â¿Existen cuartos de lactancia para las madres trabajadoras en alguna de las oficinas de este sujeto obligado?&lt;br&gt;</v>
          </cell>
        </row>
        <row r="25">
          <cell r="A25">
            <v>6110000009216</v>
          </cell>
          <cell r="B25">
            <v>61100</v>
          </cell>
          <cell r="C25">
            <v>1</v>
          </cell>
          <cell r="D25">
            <v>42562</v>
          </cell>
          <cell r="E25" t="str">
            <v>NULL</v>
          </cell>
          <cell r="F25" t="str">
            <v>NULL</v>
          </cell>
          <cell r="G25" t="str">
            <v>RUIZ</v>
          </cell>
          <cell r="H25" t="str">
            <v>DE TERESA</v>
          </cell>
          <cell r="I25" t="str">
            <v>ADRIANA</v>
          </cell>
          <cell r="J25" t="str">
            <v>NULL</v>
          </cell>
          <cell r="K25" t="str">
            <v>LOMA DE VISTA HERMOSA</v>
          </cell>
          <cell r="L25">
            <v>220</v>
          </cell>
          <cell r="M25" t="str">
            <v>NULL</v>
          </cell>
          <cell r="N25" t="str">
            <v>Lomas de Vista Hermosa</v>
          </cell>
          <cell r="O25">
            <v>9</v>
          </cell>
          <cell r="P25">
            <v>9004</v>
          </cell>
          <cell r="Q25">
            <v>5100</v>
          </cell>
          <cell r="R25" t="str">
            <v>52 55 52920679</v>
          </cell>
          <cell r="S25" t="str">
            <v>aruizdeter@prodigy.net.mx</v>
          </cell>
          <cell r="T25">
            <v>131</v>
          </cell>
          <cell r="U25" t="str">
            <v>NULL</v>
          </cell>
          <cell r="V25" t="str">
            <v>NULL</v>
          </cell>
          <cell r="W25" t="str">
            <v>M</v>
          </cell>
          <cell r="X25">
            <v>18643</v>
          </cell>
          <cell r="Y25">
            <v>20</v>
          </cell>
          <cell r="Z25">
            <v>3</v>
          </cell>
          <cell r="AA25" t="str">
            <v>NULL</v>
          </cell>
          <cell r="AB25" t="str">
            <v>NULL</v>
          </cell>
          <cell r="AC25" t="str">
            <v>CON FUNDAMENTO EN EL ART. 22 DE LA LEY DEL MERCADO DE VALORES VIGENTE EN EL MOMENTO DE LA SUSPENSIÃ“N,  LA  CNV DEBIÃ“ OIR LA OPINIÃ“N DEL BANCO DE MÃ‰XICO,  PARA ORDENAR  LA SUSPENSIÃ“N DE LAS OPERACIONES EN BOLSA DE BURSAMEX, CASA DE BOLSA, QUE INFRINJIESEN  LAS DISPOSICIONES,  DESEO CONOCER TAL DOCUMENTO.,  ASÃ COMO CUALQUIER OTRO QUE TENGAN SOBRE GRUPO FINANCIERO DEL SURESTE, S.A. DE C.V. O BURSAMEX, CASA DE BOLSA.&lt;br&gt;</v>
          </cell>
        </row>
        <row r="26">
          <cell r="A26">
            <v>6110000009116</v>
          </cell>
          <cell r="B26">
            <v>61100</v>
          </cell>
          <cell r="C26">
            <v>1</v>
          </cell>
          <cell r="D26">
            <v>42562</v>
          </cell>
          <cell r="E26" t="str">
            <v>NULL</v>
          </cell>
          <cell r="F26" t="str">
            <v>NULL</v>
          </cell>
          <cell r="G26" t="str">
            <v>AGUIRRE</v>
          </cell>
          <cell r="H26" t="str">
            <v>NULL</v>
          </cell>
          <cell r="I26" t="str">
            <v>DIEGO</v>
          </cell>
          <cell r="J26" t="str">
            <v>NULL</v>
          </cell>
          <cell r="K26" t="str">
            <v>FLAMENCOS</v>
          </cell>
          <cell r="L26">
            <v>3121</v>
          </cell>
          <cell r="M26" t="str">
            <v>NULL</v>
          </cell>
          <cell r="N26" t="str">
            <v>San JosÃ© Insurgentes</v>
          </cell>
          <cell r="O26">
            <v>9</v>
          </cell>
          <cell r="P26">
            <v>9014</v>
          </cell>
          <cell r="Q26">
            <v>3900</v>
          </cell>
          <cell r="R26" t="str">
            <v>NULL</v>
          </cell>
          <cell r="S26" t="str">
            <v>diegoaguirre365@outlook.com</v>
          </cell>
          <cell r="T26">
            <v>131</v>
          </cell>
          <cell r="U26" t="str">
            <v>NULL</v>
          </cell>
          <cell r="V26" t="str">
            <v>NULL</v>
          </cell>
          <cell r="W26" t="str">
            <v>NULL</v>
          </cell>
          <cell r="X26" t="str">
            <v>NULL</v>
          </cell>
          <cell r="Y26">
            <v>0</v>
          </cell>
          <cell r="Z26">
            <v>5</v>
          </cell>
          <cell r="AA26" t="str">
            <v>NULL</v>
          </cell>
          <cell r="AB26" t="str">
            <v>6110000009116.docx</v>
          </cell>
          <cell r="AC26" t="str">
            <v>Solicitud adjunta&lt;br&gt;</v>
          </cell>
        </row>
        <row r="27">
          <cell r="A27">
            <v>6110000009816</v>
          </cell>
          <cell r="B27">
            <v>61100</v>
          </cell>
          <cell r="C27">
            <v>1</v>
          </cell>
          <cell r="D27">
            <v>42565</v>
          </cell>
          <cell r="E27" t="str">
            <v>NULL</v>
          </cell>
          <cell r="F27" t="str">
            <v>NULL</v>
          </cell>
          <cell r="G27" t="str">
            <v>CASTILLO</v>
          </cell>
          <cell r="H27" t="str">
            <v>NULL</v>
          </cell>
          <cell r="I27" t="str">
            <v>ALEJANDRO</v>
          </cell>
          <cell r="J27" t="str">
            <v>NULL</v>
          </cell>
          <cell r="K27" t="str">
            <v>LORO</v>
          </cell>
          <cell r="L27">
            <v>5</v>
          </cell>
          <cell r="M27" t="str">
            <v>NULL</v>
          </cell>
          <cell r="N27" t="str">
            <v>Rinconada de AragÃ³n</v>
          </cell>
          <cell r="O27">
            <v>15</v>
          </cell>
          <cell r="P27">
            <v>15033</v>
          </cell>
          <cell r="Q27">
            <v>55140</v>
          </cell>
          <cell r="R27">
            <v>445523005025</v>
          </cell>
          <cell r="S27" t="str">
            <v>acast1871@hotmail.com</v>
          </cell>
          <cell r="T27">
            <v>131</v>
          </cell>
          <cell r="U27" t="str">
            <v>NULL</v>
          </cell>
          <cell r="V27" t="str">
            <v>NULL</v>
          </cell>
          <cell r="W27" t="str">
            <v>H</v>
          </cell>
          <cell r="X27" t="str">
            <v>NULL</v>
          </cell>
          <cell r="Y27">
            <v>31</v>
          </cell>
          <cell r="Z27">
            <v>5</v>
          </cell>
          <cell r="AA27" t="str">
            <v>NULL</v>
          </cell>
          <cell r="AB27" t="str">
            <v>NULL</v>
          </cell>
          <cell r="AC27" t="str">
            <v>Una versiÃ³n pÃºblica al mes de junio de 2016 de la nÃ³mina completa de jubilados y pensionados del Banco de MÃ©xico para conocer el piso y el tope de los pensiones brutas que se pagan. El propÃ³sito es puramente informativo, para obtener rangos sobre lo que ganan los trabajadores una vez que se retiran. NO SE NECESITAN NOMBRES NI DATOS PERSONALES DE LOS JUBILADOS Y PENSIONADOS.&lt;br&gt;</v>
          </cell>
        </row>
        <row r="28">
          <cell r="A28">
            <v>6110000010116</v>
          </cell>
          <cell r="B28">
            <v>61100</v>
          </cell>
          <cell r="C28">
            <v>0</v>
          </cell>
          <cell r="D28">
            <v>42583</v>
          </cell>
          <cell r="E28" t="str">
            <v>LEONCIO DE JESUS LEAL ARIAS</v>
          </cell>
          <cell r="F28" t="str">
            <v>NULL</v>
          </cell>
          <cell r="G28" t="str">
            <v>NULL</v>
          </cell>
          <cell r="H28" t="str">
            <v>NULL</v>
          </cell>
          <cell r="I28" t="str">
            <v>AION, SA DE CV</v>
          </cell>
          <cell r="J28" t="str">
            <v>NULL</v>
          </cell>
          <cell r="K28" t="str">
            <v>SENDA CELESTIAL</v>
          </cell>
          <cell r="L28">
            <v>9</v>
          </cell>
          <cell r="M28" t="str">
            <v>NULL</v>
          </cell>
          <cell r="N28" t="str">
            <v>Milenio III Fase A</v>
          </cell>
          <cell r="O28">
            <v>22</v>
          </cell>
          <cell r="P28">
            <v>22014</v>
          </cell>
          <cell r="Q28">
            <v>76060</v>
          </cell>
          <cell r="R28">
            <v>4424677358</v>
          </cell>
          <cell r="S28" t="str">
            <v>leoncio.leal@prodigy.net.mx</v>
          </cell>
          <cell r="T28">
            <v>131</v>
          </cell>
          <cell r="U28" t="str">
            <v>NULL</v>
          </cell>
          <cell r="V28" t="str">
            <v>NULL</v>
          </cell>
          <cell r="W28" t="str">
            <v>NULL</v>
          </cell>
          <cell r="X28" t="str">
            <v>NULL</v>
          </cell>
          <cell r="Y28">
            <v>10</v>
          </cell>
          <cell r="Z28">
            <v>5</v>
          </cell>
          <cell r="AA28" t="str">
            <v>NULL</v>
          </cell>
          <cell r="AB28" t="str">
            <v>6110000010116.docx</v>
          </cell>
          <cell r="AC28" t="str">
            <v>Por medio de la presente solicitamos a su dependencia la RazÃ³n Social o DenominaciÃ³n Social de las personas morales y su correspondiente RFC (Registro Federal de Contribuyente) que se encuentren registrados en cualquiera de sus bases de datos y ademÃ¡s si es posible el motivo del registro, como se muestra en el ejemplo del documento adjunto.&lt;br&gt;</v>
          </cell>
        </row>
        <row r="29">
          <cell r="A29">
            <v>6110000010216</v>
          </cell>
          <cell r="B29">
            <v>61100</v>
          </cell>
          <cell r="C29">
            <v>1</v>
          </cell>
          <cell r="D29">
            <v>42583</v>
          </cell>
          <cell r="E29" t="str">
            <v>NINGUNO</v>
          </cell>
          <cell r="F29" t="str">
            <v>NULL</v>
          </cell>
          <cell r="G29" t="str">
            <v xml:space="preserve">  </v>
          </cell>
          <cell r="H29" t="str">
            <v xml:space="preserve">  </v>
          </cell>
          <cell r="I29" t="str">
            <v xml:space="preserve">  </v>
          </cell>
          <cell r="J29" t="str">
            <v>NULL</v>
          </cell>
          <cell r="K29" t="str">
            <v>RÃO CHURUBUSCO</v>
          </cell>
          <cell r="L29">
            <v>590</v>
          </cell>
          <cell r="M29" t="str">
            <v xml:space="preserve">  </v>
          </cell>
          <cell r="N29" t="str">
            <v>Del Carmen</v>
          </cell>
          <cell r="O29">
            <v>9</v>
          </cell>
          <cell r="P29">
            <v>9003</v>
          </cell>
          <cell r="Q29">
            <v>4100</v>
          </cell>
          <cell r="R29">
            <v>0</v>
          </cell>
          <cell r="S29" t="str">
            <v>mauromero@comunidad.unam.mx</v>
          </cell>
          <cell r="T29">
            <v>131</v>
          </cell>
          <cell r="U29" t="str">
            <v>NULL</v>
          </cell>
          <cell r="V29" t="str">
            <v>NULL</v>
          </cell>
          <cell r="W29" t="str">
            <v>H</v>
          </cell>
          <cell r="X29">
            <v>42370</v>
          </cell>
          <cell r="Y29">
            <v>0</v>
          </cell>
          <cell r="Z29">
            <v>6</v>
          </cell>
          <cell r="AA29" t="str">
            <v>Ninguno</v>
          </cell>
          <cell r="AB29" t="str">
            <v>NULL</v>
          </cell>
          <cell r="AC29" t="str">
            <v>Montos pagados -asÃ­ como los conceptos (compras, servicios adquisiciones, etcÃ©tera) por los que se dieron los pagos- del 1 de diciembre de 2012 al 18 de julio de 2016 a la empresa Rolls-Royce.</v>
          </cell>
        </row>
        <row r="30">
          <cell r="A30">
            <v>6110000010316</v>
          </cell>
          <cell r="B30">
            <v>61100</v>
          </cell>
          <cell r="C30">
            <v>1</v>
          </cell>
          <cell r="D30">
            <v>42583</v>
          </cell>
          <cell r="E30" t="str">
            <v>NULL</v>
          </cell>
          <cell r="F30" t="str">
            <v>NULL</v>
          </cell>
          <cell r="G30" t="str">
            <v>ZENTENO</v>
          </cell>
          <cell r="H30" t="str">
            <v>NOLASCO</v>
          </cell>
          <cell r="I30" t="str">
            <v>ANALUZ</v>
          </cell>
          <cell r="J30" t="str">
            <v>NULL</v>
          </cell>
          <cell r="K30" t="str">
            <v>REFORMA</v>
          </cell>
          <cell r="L30">
            <v>12</v>
          </cell>
          <cell r="M30" t="str">
            <v>NULL</v>
          </cell>
          <cell r="N30" t="str">
            <v>AcatlÃ¡n de Osorio Centro</v>
          </cell>
          <cell r="O30">
            <v>21</v>
          </cell>
          <cell r="P30">
            <v>21003</v>
          </cell>
          <cell r="Q30">
            <v>74949</v>
          </cell>
          <cell r="R30" t="str">
            <v>NULL</v>
          </cell>
          <cell r="S30" t="str">
            <v>alajesyc@hotmail.com</v>
          </cell>
          <cell r="T30">
            <v>131</v>
          </cell>
          <cell r="U30" t="str">
            <v>NULL</v>
          </cell>
          <cell r="V30" t="str">
            <v>NULL</v>
          </cell>
          <cell r="W30" t="str">
            <v>M</v>
          </cell>
          <cell r="X30">
            <v>29642</v>
          </cell>
          <cell r="Y30">
            <v>21</v>
          </cell>
          <cell r="Z30">
            <v>2</v>
          </cell>
          <cell r="AA30" t="str">
            <v>NULL</v>
          </cell>
          <cell r="AB30" t="str">
            <v>NULL</v>
          </cell>
          <cell r="AC30" t="str">
            <v>publica&lt;br&gt;</v>
          </cell>
        </row>
        <row r="31">
          <cell r="A31">
            <v>6110000010416</v>
          </cell>
          <cell r="B31">
            <v>61100</v>
          </cell>
          <cell r="C31">
            <v>1</v>
          </cell>
          <cell r="D31">
            <v>42583</v>
          </cell>
          <cell r="E31" t="str">
            <v>NULL</v>
          </cell>
          <cell r="F31" t="str">
            <v>NULL</v>
          </cell>
          <cell r="G31" t="str">
            <v>ABURTO</v>
          </cell>
          <cell r="H31" t="str">
            <v>CARRASCO</v>
          </cell>
          <cell r="I31" t="str">
            <v>LOLO</v>
          </cell>
          <cell r="J31" t="str">
            <v>NULL</v>
          </cell>
          <cell r="K31" t="str">
            <v>RÃO DE LAS CAÃ‘AS</v>
          </cell>
          <cell r="L31">
            <v>727</v>
          </cell>
          <cell r="M31">
            <v>727</v>
          </cell>
          <cell r="N31" t="str">
            <v>Estero</v>
          </cell>
          <cell r="O31">
            <v>25</v>
          </cell>
          <cell r="P31">
            <v>25012</v>
          </cell>
          <cell r="Q31">
            <v>82010</v>
          </cell>
          <cell r="R31">
            <v>9801011</v>
          </cell>
          <cell r="S31" t="str">
            <v>lolo_aburto@hotmail.com</v>
          </cell>
          <cell r="T31">
            <v>131</v>
          </cell>
          <cell r="U31" t="str">
            <v>NULL</v>
          </cell>
          <cell r="V31" t="str">
            <v>NULL</v>
          </cell>
          <cell r="W31" t="str">
            <v>H</v>
          </cell>
          <cell r="X31">
            <v>42660</v>
          </cell>
          <cell r="Y31">
            <v>44</v>
          </cell>
          <cell r="Z31">
            <v>5</v>
          </cell>
          <cell r="AA31" t="str">
            <v>NULL</v>
          </cell>
          <cell r="AB31" t="str">
            <v>6110000010416.pdf</v>
          </cell>
          <cell r="AC31" t="str">
            <v>La requerida&lt;br&gt;</v>
          </cell>
        </row>
        <row r="32">
          <cell r="A32">
            <v>6110000010516</v>
          </cell>
          <cell r="B32">
            <v>61100</v>
          </cell>
          <cell r="C32">
            <v>1</v>
          </cell>
          <cell r="D32">
            <v>42583</v>
          </cell>
          <cell r="E32" t="str">
            <v>NULL</v>
          </cell>
          <cell r="F32" t="str">
            <v>NULL</v>
          </cell>
          <cell r="G32" t="str">
            <v>BARRIOS</v>
          </cell>
          <cell r="H32" t="str">
            <v>MARTÃNEZ</v>
          </cell>
          <cell r="I32" t="str">
            <v>CONDESA</v>
          </cell>
          <cell r="J32" t="str">
            <v>NULL</v>
          </cell>
          <cell r="K32" t="str">
            <v>CAFETALES</v>
          </cell>
          <cell r="L32">
            <v>124</v>
          </cell>
          <cell r="M32" t="str">
            <v>NULL</v>
          </cell>
          <cell r="N32" t="str">
            <v>Ex Hacienda Coapa</v>
          </cell>
          <cell r="O32">
            <v>9</v>
          </cell>
          <cell r="P32">
            <v>9012</v>
          </cell>
          <cell r="Q32">
            <v>14308</v>
          </cell>
          <cell r="R32" t="str">
            <v>NULL</v>
          </cell>
          <cell r="S32" t="str">
            <v>ciudadanocondudas@gmail.com</v>
          </cell>
          <cell r="T32">
            <v>131</v>
          </cell>
          <cell r="U32" t="str">
            <v>NULL</v>
          </cell>
          <cell r="V32" t="str">
            <v>NULL</v>
          </cell>
          <cell r="W32" t="str">
            <v>M</v>
          </cell>
          <cell r="X32" t="str">
            <v>NULL</v>
          </cell>
          <cell r="Y32">
            <v>50</v>
          </cell>
          <cell r="Z32">
            <v>5</v>
          </cell>
          <cell r="AA32" t="str">
            <v>NULL</v>
          </cell>
          <cell r="AB32" t="str">
            <v>NULL</v>
          </cell>
          <cell r="AC32" t="str">
            <v>Â¿CuÃ¡ntas personas integran la Unidad de Transparencia de su instituciÃ³n?&lt;br&gt;</v>
          </cell>
        </row>
        <row r="33">
          <cell r="A33">
            <v>6110000010616</v>
          </cell>
          <cell r="B33">
            <v>61100</v>
          </cell>
          <cell r="C33">
            <v>1</v>
          </cell>
          <cell r="D33">
            <v>42583</v>
          </cell>
          <cell r="E33" t="str">
            <v>NULL</v>
          </cell>
          <cell r="F33" t="str">
            <v>NULL</v>
          </cell>
          <cell r="G33" t="str">
            <v>TRINIDAD</v>
          </cell>
          <cell r="H33" t="str">
            <v>SIGUENZA</v>
          </cell>
          <cell r="I33" t="str">
            <v>CESAR</v>
          </cell>
          <cell r="J33" t="str">
            <v>NULL</v>
          </cell>
          <cell r="K33" t="str">
            <v>CUAUHTEMOC</v>
          </cell>
          <cell r="L33">
            <v>676</v>
          </cell>
          <cell r="M33" t="str">
            <v>NULL</v>
          </cell>
          <cell r="N33" t="str">
            <v>Villa Ãºrsulo Galvan</v>
          </cell>
          <cell r="O33">
            <v>30</v>
          </cell>
          <cell r="P33">
            <v>30191</v>
          </cell>
          <cell r="Q33">
            <v>91667</v>
          </cell>
          <cell r="R33" t="str">
            <v>01 2292050519</v>
          </cell>
          <cell r="S33" t="str">
            <v>sesarr1@live.com.mx</v>
          </cell>
          <cell r="T33">
            <v>131</v>
          </cell>
          <cell r="U33" t="str">
            <v>NULL</v>
          </cell>
          <cell r="V33" t="str">
            <v>NULL</v>
          </cell>
          <cell r="W33" t="str">
            <v>H</v>
          </cell>
          <cell r="X33">
            <v>26703</v>
          </cell>
          <cell r="Y33">
            <v>0</v>
          </cell>
          <cell r="Z33">
            <v>2</v>
          </cell>
          <cell r="AA33" t="str">
            <v>NULL</v>
          </cell>
          <cell r="AB33" t="str">
            <v>NULL</v>
          </cell>
          <cell r="AC33" t="str">
            <v>soy estudiante de la carrera de Licenciatura en Derecho por parte de la Universidad Intercontinental, ubicada en Av. Insurgentes Sur No. 4135 Col. Santa Ursula Xitla, Del. Tlalpan CP 14420 Cd. de MÃ©xico tel. 54871300 y solicito si no existe inconveniente para el cumplimiento de una tarea asignada sobre el derecho a la InformaciÃ³n lo siguiente:  - El sueldo que percibe mensual y anualmente el Presidente de los Estados Unidos Mexicanos&lt;br&gt;</v>
          </cell>
        </row>
        <row r="34">
          <cell r="A34">
            <v>6110000010716</v>
          </cell>
          <cell r="B34">
            <v>61100</v>
          </cell>
          <cell r="C34">
            <v>1</v>
          </cell>
          <cell r="D34">
            <v>42583</v>
          </cell>
          <cell r="E34" t="str">
            <v>NULL</v>
          </cell>
          <cell r="F34" t="str">
            <v>NULL</v>
          </cell>
          <cell r="G34" t="str">
            <v>RINCON</v>
          </cell>
          <cell r="H34" t="str">
            <v>XXXXXXXXXXXX</v>
          </cell>
          <cell r="I34" t="str">
            <v>RICARDO</v>
          </cell>
          <cell r="J34" t="str">
            <v>NULL</v>
          </cell>
          <cell r="K34" t="str">
            <v>XXXXXXXXX</v>
          </cell>
          <cell r="L34" t="str">
            <v>XXXX</v>
          </cell>
          <cell r="M34" t="str">
            <v>NULL</v>
          </cell>
          <cell r="N34" t="str">
            <v>DelegaciÃ³n PolÃ­tica CuauhtÃ©moc</v>
          </cell>
          <cell r="O34">
            <v>9</v>
          </cell>
          <cell r="P34">
            <v>9015</v>
          </cell>
          <cell r="Q34">
            <v>6357</v>
          </cell>
          <cell r="R34" t="str">
            <v>NULL</v>
          </cell>
          <cell r="S34" t="str">
            <v>NULL</v>
          </cell>
          <cell r="T34">
            <v>131</v>
          </cell>
          <cell r="U34" t="str">
            <v>NULL</v>
          </cell>
          <cell r="V34" t="str">
            <v>NULL</v>
          </cell>
          <cell r="W34" t="str">
            <v>H</v>
          </cell>
          <cell r="X34" t="str">
            <v>NULL</v>
          </cell>
          <cell r="Y34">
            <v>50</v>
          </cell>
          <cell r="Z34">
            <v>5</v>
          </cell>
          <cell r="AA34" t="str">
            <v>NULL</v>
          </cell>
          <cell r="AB34" t="str">
            <v>NULL</v>
          </cell>
          <cell r="AC34" t="str">
            <v>DESEO SABER:   A) EL COSTO REAL DE LA PRODUCCIÃ“N DE LAS MONEDAS QUE TIENEN UN VALOR NOMINAL DE 10, 20 Y 50 CENTAVOS, DE PRINCIPIO A FIN. B) CUAL ES LA DIFERENCIA ENTRE COSTO DE PRODUCCIÃ“N Y VALOR NOMINAL.  C) SI EL PESO SE COMPONE DE 100 CENTAVOS Y LA MONEDA DE UN CENTAVO YA DESAPARECIÃ“, PORQUÃ‰ ES QUE LAS TRANSACCIONES FISCALES, CONTABLES, COMERCIALES, ETC., SE SIGUEN UTILIZANDO, SOBRE TODO EN LOS COMERCIOS QUE PUBLICITAN PRECIOS DE OFERTA COMO: $299.99, QUE ACASO EL BANCO DE MÃ‰XICO NO TIENE LA AUTORIDAD PARA QUE SE CIERREN TODAS LAS TRANSACCIONES CITADAS AL PESO Y EVITAR USAR CENTAVOS?.   D)SI NO ES ASÃ ME PUEDEN INDICAR A QUIEN CORRESPONDE TOMAR DICHA MEDIDA??.&lt;br&gt;</v>
          </cell>
        </row>
        <row r="35">
          <cell r="A35">
            <v>6110000011916</v>
          </cell>
          <cell r="B35">
            <v>61100</v>
          </cell>
          <cell r="C35">
            <v>1</v>
          </cell>
          <cell r="D35">
            <v>42583</v>
          </cell>
          <cell r="E35" t="str">
            <v>NINGUNO</v>
          </cell>
          <cell r="F35" t="str">
            <v>NULL</v>
          </cell>
          <cell r="G35" t="str">
            <v xml:space="preserve">  </v>
          </cell>
          <cell r="H35" t="str">
            <v xml:space="preserve">  </v>
          </cell>
          <cell r="I35" t="str">
            <v xml:space="preserve">  </v>
          </cell>
          <cell r="J35" t="str">
            <v>NULL</v>
          </cell>
          <cell r="K35" t="str">
            <v>INSURGENTES SUR</v>
          </cell>
          <cell r="L35">
            <v>1143</v>
          </cell>
          <cell r="M35" t="str">
            <v xml:space="preserve">  </v>
          </cell>
          <cell r="N35" t="str">
            <v>Nochebuena</v>
          </cell>
          <cell r="O35">
            <v>9</v>
          </cell>
          <cell r="P35">
            <v>9014</v>
          </cell>
          <cell r="Q35">
            <v>3720</v>
          </cell>
          <cell r="R35">
            <v>0</v>
          </cell>
          <cell r="S35" t="str">
            <v>alfhernan@hotmail.com</v>
          </cell>
          <cell r="T35">
            <v>131</v>
          </cell>
          <cell r="U35" t="str">
            <v>NULL</v>
          </cell>
          <cell r="V35" t="str">
            <v>NULL</v>
          </cell>
          <cell r="W35" t="str">
            <v>H</v>
          </cell>
          <cell r="X35">
            <v>42370</v>
          </cell>
          <cell r="Y35">
            <v>0</v>
          </cell>
          <cell r="Z35">
            <v>5</v>
          </cell>
          <cell r="AA35" t="str">
            <v>Ninguno</v>
          </cell>
          <cell r="AB35" t="str">
            <v>6110000011916.docx</v>
          </cell>
          <cell r="AC35" t="str">
            <v>FAVOR DE REMITIRSE AL DOCUMENTO ADJUNTO PARA VER SOLICITUD.</v>
          </cell>
        </row>
        <row r="36">
          <cell r="A36">
            <v>6110000010916</v>
          </cell>
          <cell r="B36">
            <v>61100</v>
          </cell>
          <cell r="C36">
            <v>1</v>
          </cell>
          <cell r="D36">
            <v>42583</v>
          </cell>
          <cell r="E36" t="str">
            <v>NULL</v>
          </cell>
          <cell r="F36" t="str">
            <v>NULL</v>
          </cell>
          <cell r="G36" t="str">
            <v>LAGUNAS</v>
          </cell>
          <cell r="H36" t="str">
            <v>ALCANTARA</v>
          </cell>
          <cell r="I36" t="str">
            <v>ALFONSO</v>
          </cell>
          <cell r="J36" t="str">
            <v>NULL</v>
          </cell>
          <cell r="K36" t="str">
            <v>ORRICO DE LOS LLANOS</v>
          </cell>
          <cell r="L36">
            <v>8</v>
          </cell>
          <cell r="M36" t="str">
            <v>NULL</v>
          </cell>
          <cell r="N36" t="str">
            <v>CÃ¡rdenas Centro</v>
          </cell>
          <cell r="O36">
            <v>27</v>
          </cell>
          <cell r="P36">
            <v>27002</v>
          </cell>
          <cell r="Q36">
            <v>86500</v>
          </cell>
          <cell r="R36" t="str">
            <v>NULL</v>
          </cell>
          <cell r="S36" t="str">
            <v>alex_triano6@hotmail.com</v>
          </cell>
          <cell r="T36">
            <v>131</v>
          </cell>
          <cell r="U36" t="str">
            <v>NULL</v>
          </cell>
          <cell r="V36" t="str">
            <v>NULL</v>
          </cell>
          <cell r="W36" t="str">
            <v>H</v>
          </cell>
          <cell r="X36">
            <v>30004</v>
          </cell>
          <cell r="Y36">
            <v>21</v>
          </cell>
          <cell r="Z36">
            <v>5</v>
          </cell>
          <cell r="AA36" t="str">
            <v>NULL</v>
          </cell>
          <cell r="AB36" t="str">
            <v>NULL</v>
          </cell>
          <cell r="AC36" t="str">
            <v>Monto del sueldo mensual que percibe el Presidente de Mexico&lt;br&gt;</v>
          </cell>
        </row>
        <row r="37">
          <cell r="A37">
            <v>6110000011016</v>
          </cell>
          <cell r="B37">
            <v>61100</v>
          </cell>
          <cell r="C37">
            <v>1</v>
          </cell>
          <cell r="D37">
            <v>42583</v>
          </cell>
          <cell r="E37" t="str">
            <v>NULL</v>
          </cell>
          <cell r="F37" t="str">
            <v>NULL</v>
          </cell>
          <cell r="G37" t="str">
            <v>OROZCO</v>
          </cell>
          <cell r="H37" t="str">
            <v>QUIÃ‘ONEZ</v>
          </cell>
          <cell r="I37" t="str">
            <v>MARCO ANTONIO</v>
          </cell>
          <cell r="J37" t="str">
            <v>NULL</v>
          </cell>
          <cell r="K37" t="str">
            <v>MAR DE CORTES</v>
          </cell>
          <cell r="L37">
            <v>3612</v>
          </cell>
          <cell r="M37" t="str">
            <v>NULL</v>
          </cell>
          <cell r="N37" t="str">
            <v>Fovissste</v>
          </cell>
          <cell r="O37">
            <v>8</v>
          </cell>
          <cell r="P37">
            <v>8019</v>
          </cell>
          <cell r="Q37">
            <v>31206</v>
          </cell>
          <cell r="R37">
            <v>6141115881</v>
          </cell>
          <cell r="S37" t="str">
            <v>marco.orozco97@gmail.com</v>
          </cell>
          <cell r="T37">
            <v>131</v>
          </cell>
          <cell r="U37" t="str">
            <v>NULL</v>
          </cell>
          <cell r="V37" t="str">
            <v>NULL</v>
          </cell>
          <cell r="W37" t="str">
            <v>H</v>
          </cell>
          <cell r="X37">
            <v>35200</v>
          </cell>
          <cell r="Y37">
            <v>21</v>
          </cell>
          <cell r="Z37">
            <v>5</v>
          </cell>
          <cell r="AA37" t="str">
            <v>NULL</v>
          </cell>
          <cell r="AB37" t="str">
            <v>NULL</v>
          </cell>
          <cell r="AC37" t="str">
            <v>Cual es el salario que percibe el titular del Banco de Mexico&lt;br&gt;</v>
          </cell>
        </row>
        <row r="38">
          <cell r="A38">
            <v>6110000011116</v>
          </cell>
          <cell r="B38">
            <v>61100</v>
          </cell>
          <cell r="C38">
            <v>1</v>
          </cell>
          <cell r="D38">
            <v>42583</v>
          </cell>
          <cell r="E38" t="str">
            <v>NULL</v>
          </cell>
          <cell r="F38" t="str">
            <v>NULL</v>
          </cell>
          <cell r="G38" t="str">
            <v>SEGURA</v>
          </cell>
          <cell r="H38" t="str">
            <v>SANCHEZ</v>
          </cell>
          <cell r="I38" t="str">
            <v>ABEL</v>
          </cell>
          <cell r="J38" t="str">
            <v>NULL</v>
          </cell>
          <cell r="K38" t="str">
            <v>ANDADOR AZUETA</v>
          </cell>
          <cell r="L38">
            <v>42</v>
          </cell>
          <cell r="M38" t="str">
            <v>NULL</v>
          </cell>
          <cell r="N38" t="str">
            <v>San Jose</v>
          </cell>
          <cell r="O38">
            <v>30</v>
          </cell>
          <cell r="P38">
            <v>30068</v>
          </cell>
          <cell r="Q38">
            <v>94475</v>
          </cell>
          <cell r="R38">
            <v>2711910430</v>
          </cell>
          <cell r="S38" t="str">
            <v>ana.laura.89@hotmail.com</v>
          </cell>
          <cell r="T38">
            <v>131</v>
          </cell>
          <cell r="U38" t="str">
            <v>NULL</v>
          </cell>
          <cell r="V38" t="str">
            <v>NULL</v>
          </cell>
          <cell r="W38" t="str">
            <v>H</v>
          </cell>
          <cell r="X38">
            <v>25055</v>
          </cell>
          <cell r="Y38">
            <v>99</v>
          </cell>
          <cell r="Z38">
            <v>3</v>
          </cell>
          <cell r="AA38" t="str">
            <v>NULL</v>
          </cell>
          <cell r="AB38" t="str">
            <v>NULL</v>
          </cell>
          <cell r="AC38" t="str">
            <v>sin que se me remita a mi unidad, solicito copia simple de mi formato de pension por invalidez, el cual me lo dieron hace poco, mi nombre es abel segura sanchez y mi numero de seguridad social es 6796682548&lt;br&gt;</v>
          </cell>
        </row>
        <row r="39">
          <cell r="A39">
            <v>6110000011216</v>
          </cell>
          <cell r="B39">
            <v>61100</v>
          </cell>
          <cell r="C39">
            <v>1</v>
          </cell>
          <cell r="D39">
            <v>42583</v>
          </cell>
          <cell r="E39" t="str">
            <v>NULL</v>
          </cell>
          <cell r="F39" t="str">
            <v>NULL</v>
          </cell>
          <cell r="G39" t="str">
            <v>ÃLVAREZ</v>
          </cell>
          <cell r="H39" t="str">
            <v>FERNÃNDEZ</v>
          </cell>
          <cell r="I39" t="str">
            <v>SARA DEL CARMEN</v>
          </cell>
          <cell r="J39" t="str">
            <v>NULL</v>
          </cell>
          <cell r="K39" t="str">
            <v>PEDRO GARCÃA ROJAS</v>
          </cell>
          <cell r="L39">
            <v>503</v>
          </cell>
          <cell r="M39" t="str">
            <v>NULL</v>
          </cell>
          <cell r="N39" t="str">
            <v>Miravalle</v>
          </cell>
          <cell r="O39">
            <v>1</v>
          </cell>
          <cell r="P39">
            <v>1001</v>
          </cell>
          <cell r="Q39">
            <v>20040</v>
          </cell>
          <cell r="R39">
            <v>444491959729</v>
          </cell>
          <cell r="S39" t="str">
            <v>sarapagina24@gmail.com</v>
          </cell>
          <cell r="T39">
            <v>131</v>
          </cell>
          <cell r="U39" t="str">
            <v>NULL</v>
          </cell>
          <cell r="V39" t="str">
            <v>NULL</v>
          </cell>
          <cell r="W39" t="str">
            <v>M</v>
          </cell>
          <cell r="X39">
            <v>32056</v>
          </cell>
          <cell r="Y39">
            <v>44</v>
          </cell>
          <cell r="Z39">
            <v>5</v>
          </cell>
          <cell r="AA39" t="str">
            <v>NULL</v>
          </cell>
          <cell r="AB39" t="str">
            <v>NULL</v>
          </cell>
          <cell r="AC39" t="str">
            <v>Â¿CuÃ¡ntos billetes y monedas falsas se han decomisado en Aguascalientes en lo que va del aÃ±o? AsÃ­ como su denominaciÃ³n. Gracias&lt;br&gt;</v>
          </cell>
        </row>
        <row r="40">
          <cell r="A40">
            <v>6110000011316</v>
          </cell>
          <cell r="B40">
            <v>61100</v>
          </cell>
          <cell r="C40">
            <v>1</v>
          </cell>
          <cell r="D40">
            <v>42583</v>
          </cell>
          <cell r="E40" t="str">
            <v>NULL</v>
          </cell>
          <cell r="F40" t="str">
            <v>NULL</v>
          </cell>
          <cell r="G40" t="str">
            <v>GOMEZ</v>
          </cell>
          <cell r="H40" t="str">
            <v>NULL</v>
          </cell>
          <cell r="I40" t="str">
            <v>JESSICA</v>
          </cell>
          <cell r="J40" t="str">
            <v>NULL</v>
          </cell>
          <cell r="K40" t="str">
            <v>AHUEHUETES</v>
          </cell>
          <cell r="L40">
            <v>10</v>
          </cell>
          <cell r="M40" t="str">
            <v>NULL</v>
          </cell>
          <cell r="N40" t="str">
            <v>Ahuehuetes</v>
          </cell>
          <cell r="O40">
            <v>15</v>
          </cell>
          <cell r="P40">
            <v>15104</v>
          </cell>
          <cell r="Q40">
            <v>54150</v>
          </cell>
          <cell r="R40" t="str">
            <v>NULL</v>
          </cell>
          <cell r="S40" t="str">
            <v>jessgoma28@gmail.com</v>
          </cell>
          <cell r="T40">
            <v>131</v>
          </cell>
          <cell r="U40" t="str">
            <v>NULL</v>
          </cell>
          <cell r="V40" t="str">
            <v>NULL</v>
          </cell>
          <cell r="W40" t="str">
            <v>NULL</v>
          </cell>
          <cell r="X40" t="str">
            <v>NULL</v>
          </cell>
          <cell r="Y40">
            <v>0</v>
          </cell>
          <cell r="Z40">
            <v>5</v>
          </cell>
          <cell r="AA40" t="str">
            <v>NULL</v>
          </cell>
          <cell r="AB40" t="str">
            <v>NULL</v>
          </cell>
          <cell r="AC40" t="str">
            <v>Quisiera saber si el C. VÃCTOR AMAURY SIMENTAL FRANCO, se encuientra actualmente laborando en esa instituciÃ³n y en caso de ser afirmativo favor de indicar puesto, funciÃ³n, horario y remuneraciÃ³n.&lt;br&gt;</v>
          </cell>
        </row>
        <row r="41">
          <cell r="A41">
            <v>6110000011416</v>
          </cell>
          <cell r="B41">
            <v>61100</v>
          </cell>
          <cell r="C41">
            <v>1</v>
          </cell>
          <cell r="D41">
            <v>42583</v>
          </cell>
          <cell r="E41" t="str">
            <v>NULL</v>
          </cell>
          <cell r="F41" t="str">
            <v>NULL</v>
          </cell>
          <cell r="G41" t="str">
            <v>JIMENEZ</v>
          </cell>
          <cell r="H41" t="str">
            <v>GARCIA</v>
          </cell>
          <cell r="I41" t="str">
            <v>GERARDO DANIEL</v>
          </cell>
          <cell r="J41" t="str">
            <v>NULL</v>
          </cell>
          <cell r="K41" t="str">
            <v>IGNACIO ALLENDE</v>
          </cell>
          <cell r="L41">
            <v>237</v>
          </cell>
          <cell r="M41">
            <v>203</v>
          </cell>
          <cell r="N41" t="str">
            <v>Argentina Antigua</v>
          </cell>
          <cell r="O41">
            <v>9</v>
          </cell>
          <cell r="P41">
            <v>9016</v>
          </cell>
          <cell r="Q41">
            <v>11270</v>
          </cell>
          <cell r="R41">
            <v>5567911745</v>
          </cell>
          <cell r="S41" t="str">
            <v>gdanieljimenezgarcia@gmail.com</v>
          </cell>
          <cell r="T41">
            <v>131</v>
          </cell>
          <cell r="U41" t="str">
            <v>NULL</v>
          </cell>
          <cell r="V41" t="str">
            <v>NULL</v>
          </cell>
          <cell r="W41" t="str">
            <v>H</v>
          </cell>
          <cell r="X41">
            <v>33481</v>
          </cell>
          <cell r="Y41">
            <v>10</v>
          </cell>
          <cell r="Z41">
            <v>5</v>
          </cell>
          <cell r="AA41" t="str">
            <v>NULL</v>
          </cell>
          <cell r="AB41" t="str">
            <v>NULL</v>
          </cell>
          <cell r="AC41" t="str">
            <v>Solicitud de informacion&lt;br&gt;</v>
          </cell>
        </row>
        <row r="42">
          <cell r="A42">
            <v>6110000011516</v>
          </cell>
          <cell r="B42">
            <v>61100</v>
          </cell>
          <cell r="C42">
            <v>1</v>
          </cell>
          <cell r="D42">
            <v>42583</v>
          </cell>
          <cell r="E42" t="str">
            <v>NULL</v>
          </cell>
          <cell r="F42" t="str">
            <v>NULL</v>
          </cell>
          <cell r="G42" t="str">
            <v>JASSO</v>
          </cell>
          <cell r="H42" t="str">
            <v>DE ANDA</v>
          </cell>
          <cell r="I42" t="str">
            <v>CARLOS VÃCTOR</v>
          </cell>
          <cell r="J42" t="str">
            <v>NULL</v>
          </cell>
          <cell r="K42" t="str">
            <v>CARRILLO PUERTO</v>
          </cell>
          <cell r="L42">
            <v>206</v>
          </cell>
          <cell r="M42" t="str">
            <v>C-101</v>
          </cell>
          <cell r="N42" t="str">
            <v>Anahuac I SecciÃ³n</v>
          </cell>
          <cell r="O42">
            <v>9</v>
          </cell>
          <cell r="P42">
            <v>9016</v>
          </cell>
          <cell r="Q42">
            <v>11320</v>
          </cell>
          <cell r="R42">
            <v>445518346398</v>
          </cell>
          <cell r="S42" t="str">
            <v>inai_ocas2016@yahoo.com</v>
          </cell>
          <cell r="T42">
            <v>131</v>
          </cell>
          <cell r="U42" t="str">
            <v>NULL</v>
          </cell>
          <cell r="V42" t="str">
            <v>NULL</v>
          </cell>
          <cell r="W42" t="str">
            <v>H</v>
          </cell>
          <cell r="X42">
            <v>25742</v>
          </cell>
          <cell r="Y42">
            <v>21</v>
          </cell>
          <cell r="Z42">
            <v>5</v>
          </cell>
          <cell r="AA42" t="str">
            <v>NULL</v>
          </cell>
          <cell r="AB42" t="str">
            <v>NULL</v>
          </cell>
          <cell r="AC42" t="str">
            <v>Buenas tardes.  De conformidad con lo dispuesto en los artÃ­culos 4, 6, 11, 12, 13, 15, 16, 17, 18, 19, 22 y demÃ¡s relativos y aplicables de la Ley General de Transparencia y Acceso a la InformaciÃ³n PÃºblica (LGTAIP), atentamente solicito lo siguiente:  Cualquier documento (entendido en tÃ©rminos del artÃ­culo 3 fracciÃ³n VII de la LGTAIP), que contenga un anÃ¡lisis (el mÃ¡s reciente con que se cuente) de la situaciÃ³n actual de ese organismo, es decir, que se determinen sus fortalezas y debilidades (brechas, Ã¡reas de oportunidad) o cÃ³mo se les denomine. El mismo puede ser un entregable de alguna consultorÃ­a, anÃ¡lisis realizado por la propia organizaciÃ³n o como resultado de auditorÃ­as internas o externas. Para mÃ¡s datos de la peticiÃ³n, les comento que lo que estoy buscando es un documento que permita visualizar las fortalezas, oportunidades, debilidades y amenazas, comÃºnmente denominados anÃ¡lisis FODA (o cualquier otro estudio de ese tipo) que ayude a establecer la situaciÃ³n por la que atraviesa ese ente pÃºblico.  En un primer tÃ©rmino, lo solicito vÃ­a la herramienta de acceso a la informaciÃ³n denominada Plataforma Nacional de Transparencia Gobierno Federal, pero en caso de que la informaciÃ³n sea muy pesada, la segunda opciÃ³n serÃ­a por el correo registrado y como tercera opciÃ³n mediante disco magnÃ©tico con el costo correspondiente.  Muchas gracias. &lt;br&gt;</v>
          </cell>
        </row>
        <row r="43">
          <cell r="A43">
            <v>6110000011616</v>
          </cell>
          <cell r="B43">
            <v>61100</v>
          </cell>
          <cell r="C43">
            <v>1</v>
          </cell>
          <cell r="D43">
            <v>42583</v>
          </cell>
          <cell r="E43" t="str">
            <v>NULL</v>
          </cell>
          <cell r="F43" t="str">
            <v>NULL</v>
          </cell>
          <cell r="G43" t="str">
            <v>JASSO</v>
          </cell>
          <cell r="H43" t="str">
            <v>DE ANDA</v>
          </cell>
          <cell r="I43" t="str">
            <v>CARLOS VÃCTOR</v>
          </cell>
          <cell r="J43" t="str">
            <v>NULL</v>
          </cell>
          <cell r="K43" t="str">
            <v>CARRILLO PUERTO</v>
          </cell>
          <cell r="L43">
            <v>206</v>
          </cell>
          <cell r="M43" t="str">
            <v>C-101</v>
          </cell>
          <cell r="N43" t="str">
            <v>Anahuac I SecciÃ³n</v>
          </cell>
          <cell r="O43">
            <v>9</v>
          </cell>
          <cell r="P43">
            <v>9016</v>
          </cell>
          <cell r="Q43">
            <v>11320</v>
          </cell>
          <cell r="R43">
            <v>445518346398</v>
          </cell>
          <cell r="S43" t="str">
            <v>inai_ocas2016@yahoo.com</v>
          </cell>
          <cell r="T43">
            <v>131</v>
          </cell>
          <cell r="U43" t="str">
            <v>NULL</v>
          </cell>
          <cell r="V43" t="str">
            <v>NULL</v>
          </cell>
          <cell r="W43" t="str">
            <v>H</v>
          </cell>
          <cell r="X43">
            <v>25742</v>
          </cell>
          <cell r="Y43">
            <v>21</v>
          </cell>
          <cell r="Z43">
            <v>5</v>
          </cell>
          <cell r="AA43" t="str">
            <v>NULL</v>
          </cell>
          <cell r="AB43" t="str">
            <v>NULL</v>
          </cell>
          <cell r="AC43" t="str">
            <v>Buenas tardes.  De conformidad con lo dispuesto en los artÃ­culos 4, 6, 11, 12, 13, 15, 16, 17, 18, 19, 22 y demÃ¡s relativos y aplicables de la Ley General de Transparencia y Acceso a la InformaciÃ³n PÃºblica (LGTAIP), atentamente solicito lo siguiente:  Cualquier documento (entendido en tÃ©rminos del artÃ­culo 3 fracciÃ³n VII de la LGTAIP), que contenga:  1.- La evoluciÃ³n de ese organismo desde el 1 de enero de 1993 al 30 de junio de 2016, de darse el caso que desde el aÃ±o 1993 no se tuviera la personalidad jurÃ­dica actual, les estimarÃ© indicarme sus cambios asÃ­ como la fecha real de la transiciÃ³n a la nueva condiciÃ³n jurÃ­dica hasta llegar a la actual. A manera de ejemplo, puedo citar que algunos Ã³rganos constitucionales autÃ³nomos han pasado por organizaciÃ³n no gubernamental, organismo descentralizado entre otras figuras jurÃ­dicas antes de llegar a la actual, por lo que es de suma importancia conocer esta evoluciÃ³n asÃ­ como la fecha en la que se operaron los cambios. 2.- Indicar la forma en la que se han establecido los cuerpos de gobierno, consejos, Ã³rganos de direcciÃ³n o como se les denomine en todas las etapas referidas en el punto anterior, asÃ­ como si este es unipersonal o colegiado en la etapa que corresponda. 3.- CurrÃ­culum de todos los titulares, consejeros, comisionados o como se les denomine que hayan ocupado los cuerpos de gobierno referidos en punto anterior, indicando la fecha de inicio y tÃ©rmino del cargo, asÃ­ como el motivo del tÃ©rmino del cargo, es decir, si fue por conclusiÃ³n del periodo, por cambio de la personalidad jurÃ­dica del Ã³rgano, por renuncia, por destituciÃ³n, o cualquier otro motivo. 4.- En caso que para ocupar los cargos de direcciÃ³n referidos en el punto 2 de esta solicitud, requieran ratificaciÃ³n o designaciÃ³n por parte de alguna de las CÃ¡maras del Congreso o del Presidente de la RepÃºblica, incorporar copia del acta con que se cuente que apoye la designaciÃ³n o selecciÃ³n. AsÃ­ mismo, se deberÃ¡ adjuntar copia de los documentos en los que se valorÃ³ la aptitud para el cargo del ciudadano o la ciudadana correspondiente, que apoyaron la toma de decisiÃ³n de la designaciÃ³n.  En un primer tÃ©rmino, lo solicito vÃ­a la herramienta de acceso a la informaciÃ³n denominada Plataforma Nacional de Transparencia Gobierno Federal, pero en caso de que la informaciÃ³n sea muy pesada, la segunda opciÃ³n serÃ­a por el correo registrado y como tercera opciÃ³n mediante disco magnÃ©tico con el costo correspondiente. Muchas gracias. &lt;br&gt;</v>
          </cell>
        </row>
        <row r="44">
          <cell r="A44">
            <v>6110000011716</v>
          </cell>
          <cell r="B44">
            <v>61100</v>
          </cell>
          <cell r="C44">
            <v>1</v>
          </cell>
          <cell r="D44">
            <v>42583</v>
          </cell>
          <cell r="E44" t="str">
            <v>NULL</v>
          </cell>
          <cell r="F44" t="str">
            <v>NULL</v>
          </cell>
          <cell r="G44" t="str">
            <v>JASSO</v>
          </cell>
          <cell r="H44" t="str">
            <v>DE ANDA</v>
          </cell>
          <cell r="I44" t="str">
            <v>CARLOS VÃCTOR</v>
          </cell>
          <cell r="J44" t="str">
            <v>NULL</v>
          </cell>
          <cell r="K44" t="str">
            <v>CARRILLO PUERTO</v>
          </cell>
          <cell r="L44">
            <v>206</v>
          </cell>
          <cell r="M44" t="str">
            <v>C-101</v>
          </cell>
          <cell r="N44" t="str">
            <v>Anahuac I SecciÃ³n</v>
          </cell>
          <cell r="O44">
            <v>9</v>
          </cell>
          <cell r="P44">
            <v>9016</v>
          </cell>
          <cell r="Q44">
            <v>11320</v>
          </cell>
          <cell r="R44">
            <v>445518346398</v>
          </cell>
          <cell r="S44" t="str">
            <v>inai_ocas2016@yahoo.com</v>
          </cell>
          <cell r="T44">
            <v>131</v>
          </cell>
          <cell r="U44" t="str">
            <v>NULL</v>
          </cell>
          <cell r="V44" t="str">
            <v>NULL</v>
          </cell>
          <cell r="W44" t="str">
            <v>H</v>
          </cell>
          <cell r="X44">
            <v>25742</v>
          </cell>
          <cell r="Y44">
            <v>21</v>
          </cell>
          <cell r="Z44">
            <v>5</v>
          </cell>
          <cell r="AA44" t="str">
            <v>NULL</v>
          </cell>
          <cell r="AB44" t="str">
            <v>NULL</v>
          </cell>
          <cell r="AC44" t="str">
            <v>Buenas tardes.  De conformidad con lo dispuesto en los artÃ­culos 4, 6, 11, 12, 13, 15, 16, 17, 18, 19, 22 y demÃ¡s relativos y aplicables de la Ley General de Transparencia y Acceso a la InformaciÃ³n PÃºblica (LGTAIP), atentamente solicito lo siguiente:  Cualquier documento (entendido en tÃ©rminos del artÃ­culo 3 fracciÃ³n VII de la LGTAIP), que contenga:  1.- El presupuesto anual ejercido por ese organismo desde el aÃ±o 1993 al aÃ±o 2015, de darse el caso que desde el aÃ±o 1993 no se tuviera la personalidad jurÃ­dica actual, les estimarÃ© indicarme el presupuesto, independientemente de la personalidad jurÃ­dica con que se contara. 2.- Indicar durante el periodo de 1993 a 2016 (con corte al 30 de junio de cada aÃ±o) el nÃºmero de plazas con que se contÃ³ separadas por confianza, base, definitivas, temporales, mandos superiores, honorarios, o cualquier otra divisiÃ³n con que se cuente y como se les denomine dentro de ese organismo. 3.- Indicar durante el periodo de 1993 a 2015 el costo anual del gasto de mano de obra, independientemente de la personalidad jurÃ­dica de ese organismo.  En un primer tÃ©rmino, lo solicito vÃ­a la herramienta de acceso a la informaciÃ³n denominada Plataforma Nacional de Transparencia Gobierno Federal, pero en caso de que la informaciÃ³n sea muy pesada, la segunda opciÃ³n serÃ­a por el correo registrado y como tercera opciÃ³n mediante disco magnÃ©tico con el costo correspondiente. Muchas gracias. &lt;br&gt;</v>
          </cell>
        </row>
        <row r="45">
          <cell r="A45">
            <v>6110000011816</v>
          </cell>
          <cell r="B45">
            <v>61100</v>
          </cell>
          <cell r="C45">
            <v>1</v>
          </cell>
          <cell r="D45">
            <v>42583</v>
          </cell>
          <cell r="E45" t="str">
            <v>NULL</v>
          </cell>
          <cell r="F45" t="str">
            <v>NULL</v>
          </cell>
          <cell r="G45" t="str">
            <v>JASSO</v>
          </cell>
          <cell r="H45" t="str">
            <v>DE ANDA</v>
          </cell>
          <cell r="I45" t="str">
            <v>CARLOS VÃCTOR</v>
          </cell>
          <cell r="J45" t="str">
            <v>NULL</v>
          </cell>
          <cell r="K45" t="str">
            <v>CARRILLO PUERTO</v>
          </cell>
          <cell r="L45">
            <v>206</v>
          </cell>
          <cell r="M45" t="str">
            <v>C-101</v>
          </cell>
          <cell r="N45" t="str">
            <v>Anahuac I SecciÃ³n</v>
          </cell>
          <cell r="O45">
            <v>9</v>
          </cell>
          <cell r="P45">
            <v>9016</v>
          </cell>
          <cell r="Q45">
            <v>11320</v>
          </cell>
          <cell r="R45">
            <v>445518346398</v>
          </cell>
          <cell r="S45" t="str">
            <v>inai_ocas2016@yahoo.com</v>
          </cell>
          <cell r="T45">
            <v>131</v>
          </cell>
          <cell r="U45" t="str">
            <v>NULL</v>
          </cell>
          <cell r="V45" t="str">
            <v>NULL</v>
          </cell>
          <cell r="W45" t="str">
            <v>H</v>
          </cell>
          <cell r="X45">
            <v>25742</v>
          </cell>
          <cell r="Y45">
            <v>21</v>
          </cell>
          <cell r="Z45">
            <v>5</v>
          </cell>
          <cell r="AA45" t="str">
            <v>NULL</v>
          </cell>
          <cell r="AB45" t="str">
            <v>NULL</v>
          </cell>
          <cell r="AC45" t="str">
            <v>Buenas tardes.  De conformidad con lo dispuesto en los artÃ­culos 4, 6, 11, 12, 13, 15, 16, 17, 18, 19, 22 y demÃ¡s relativos y aplicables de la Ley General de Transparencia y Acceso a la InformaciÃ³n PÃºblica (LGTAIP), atentamente solicito lo siguiente:  Cualquier documento (entendido en tÃ©rminos del artÃ­culo 3 fracciÃ³n VII de la LGTAIP), que contenga:  1.- Informe anual de resultados desde el aÃ±o 1993 al aÃ±o 2015 de darse el caso que desde el aÃ±o 1993 no se tuviera la personalidad jurÃ­dica actual, les estimarÃ© entregar el documento, independientemente de la personalidad jurÃ­dica con que se contara. 2.- Documento (estudio, anÃ¡lisis, medio comparativo o como se le denomine), que establezca si existen referentes de la actividad de ese organismo a nivel mundial, la estructura de esos organismos en diferentes paÃ­ses, si existe una clasificaciÃ³n de mayor a menor, Ãºtil para establecer criterios de valoraciÃ³n (o ranking), o cualquier documento que permita visualizar si las funciones encomendadas a ese Ã³rgano, tienen algunas homÃ³logas en otro paÃ­s. 3.- Estudio o informe prospectivo con que se cuente (mÃ¡s reciente), que establezca la posiciÃ³n o grado de avance que se pretende tener en cuanto a las funciones de ese organismo, el aÃ±o en que se espera lograrlo asÃ­ como las estrategias a implementar para conseguirlo. 4.- Informe o copia de premios, preseas, distinciones, reconocimientos o cualquier situaciÃ³n similar que haya recibido el organismo desde 1993 a la fecha, independientemente de la personalidad jurÃ­dica con que se haya contado desde ese aÃ±o. En un primer tÃ©rmino, lo solicito vÃ­a la herramienta de acceso a la informaciÃ³n denominada Plataforma Nacional de Transparencia Gobierno Federal, pero en caso de que la informaciÃ³n sea muy pesada, la segunda opciÃ³n serÃ­a por el correo registrado y como tercera opciÃ³n mediante disco magnÃ©tico con el costo correspondiente. Muchas gracias. &lt;br&gt;</v>
          </cell>
        </row>
        <row r="46">
          <cell r="A46">
            <v>6110000010016</v>
          </cell>
          <cell r="B46">
            <v>61100</v>
          </cell>
          <cell r="C46">
            <v>1</v>
          </cell>
          <cell r="D46">
            <v>42583</v>
          </cell>
          <cell r="E46" t="str">
            <v>NULL</v>
          </cell>
          <cell r="F46" t="str">
            <v>NULL</v>
          </cell>
          <cell r="G46" t="str">
            <v>ÃLVAREZ</v>
          </cell>
          <cell r="H46" t="str">
            <v>FERNÃNDEZ</v>
          </cell>
          <cell r="I46" t="str">
            <v>SARA DEL CARMEN</v>
          </cell>
          <cell r="J46" t="str">
            <v>NULL</v>
          </cell>
          <cell r="K46" t="str">
            <v>PEDRO GARCÃA ROJAS</v>
          </cell>
          <cell r="L46">
            <v>503</v>
          </cell>
          <cell r="M46" t="str">
            <v>NULL</v>
          </cell>
          <cell r="N46" t="str">
            <v>Miravalle</v>
          </cell>
          <cell r="O46">
            <v>1</v>
          </cell>
          <cell r="P46">
            <v>1001</v>
          </cell>
          <cell r="Q46">
            <v>20040</v>
          </cell>
          <cell r="R46">
            <v>444493276966</v>
          </cell>
          <cell r="S46" t="str">
            <v>sarapagina24@gmail.com</v>
          </cell>
          <cell r="T46">
            <v>131</v>
          </cell>
          <cell r="U46" t="str">
            <v>NULL</v>
          </cell>
          <cell r="V46" t="str">
            <v>NULL</v>
          </cell>
          <cell r="W46" t="str">
            <v>M</v>
          </cell>
          <cell r="X46">
            <v>32056</v>
          </cell>
          <cell r="Y46">
            <v>44</v>
          </cell>
          <cell r="Z46">
            <v>5</v>
          </cell>
          <cell r="AA46" t="str">
            <v>NULL</v>
          </cell>
          <cell r="AB46" t="str">
            <v>NULL</v>
          </cell>
          <cell r="AC46" t="str">
            <v>Â¿CuÃ¡ntos cuentahabientes de Aguascalientes han reclamado por billetes falsos expedidos por un cajero bancario o en ventanillas bancarias? El monto de lo reclamado, asÃ­ como la resoluciÃ³n del Banco de MÃ©xico&lt;br&gt;</v>
          </cell>
        </row>
        <row r="47">
          <cell r="A47">
            <v>6110000009916</v>
          </cell>
          <cell r="B47">
            <v>61100</v>
          </cell>
          <cell r="C47">
            <v>1</v>
          </cell>
          <cell r="D47">
            <v>42583</v>
          </cell>
          <cell r="E47" t="str">
            <v>NULL</v>
          </cell>
          <cell r="F47" t="str">
            <v>NULL</v>
          </cell>
          <cell r="G47" t="str">
            <v>LELO DE LARREA</v>
          </cell>
          <cell r="H47" t="str">
            <v>NULL</v>
          </cell>
          <cell r="I47" t="str">
            <v>ALEJANDRO</v>
          </cell>
          <cell r="J47" t="str">
            <v>NULL</v>
          </cell>
          <cell r="K47" t="str">
            <v>CALZADA MÃ‰XICO-TACUBA</v>
          </cell>
          <cell r="L47">
            <v>235</v>
          </cell>
          <cell r="M47" t="str">
            <v>4TO PISO</v>
          </cell>
          <cell r="N47" t="str">
            <v>Un Hogar Para Nosotros</v>
          </cell>
          <cell r="O47">
            <v>9</v>
          </cell>
          <cell r="P47">
            <v>9016</v>
          </cell>
          <cell r="Q47">
            <v>11330</v>
          </cell>
          <cell r="R47">
            <v>5567328499</v>
          </cell>
          <cell r="S47" t="str">
            <v>allpolanco30@yahoo.com.mx</v>
          </cell>
          <cell r="T47">
            <v>131</v>
          </cell>
          <cell r="U47" t="str">
            <v>NULL</v>
          </cell>
          <cell r="V47" t="str">
            <v>NULL</v>
          </cell>
          <cell r="W47" t="str">
            <v>H</v>
          </cell>
          <cell r="X47" t="str">
            <v>NULL</v>
          </cell>
          <cell r="Y47">
            <v>40</v>
          </cell>
          <cell r="Z47">
            <v>5</v>
          </cell>
          <cell r="AA47" t="str">
            <v>NULL</v>
          </cell>
          <cell r="AB47" t="str">
            <v>6110000009916.doc</v>
          </cell>
          <cell r="AC47" t="str">
            <v>Adjunto archivo&lt;br&gt;</v>
          </cell>
        </row>
        <row r="48">
          <cell r="A48">
            <v>6110000010816</v>
          </cell>
          <cell r="B48">
            <v>61100</v>
          </cell>
          <cell r="C48">
            <v>1</v>
          </cell>
          <cell r="D48">
            <v>42583</v>
          </cell>
          <cell r="E48" t="str">
            <v>NULL</v>
          </cell>
          <cell r="F48" t="str">
            <v>NULL</v>
          </cell>
          <cell r="G48" t="str">
            <v>RICO</v>
          </cell>
          <cell r="H48" t="str">
            <v>TRIANO</v>
          </cell>
          <cell r="I48" t="str">
            <v>ALEJANDRINA</v>
          </cell>
          <cell r="J48" t="str">
            <v>NULL</v>
          </cell>
          <cell r="K48" t="str">
            <v>EZEQUIAS TABOADA</v>
          </cell>
          <cell r="L48">
            <v>8</v>
          </cell>
          <cell r="M48" t="str">
            <v>NULL</v>
          </cell>
          <cell r="N48" t="str">
            <v>Santa Rita Infonavit</v>
          </cell>
          <cell r="O48">
            <v>27</v>
          </cell>
          <cell r="P48">
            <v>27002</v>
          </cell>
          <cell r="Q48">
            <v>86528</v>
          </cell>
          <cell r="R48" t="str">
            <v>NULL</v>
          </cell>
          <cell r="S48" t="str">
            <v>alex_triano6@hotmail.com</v>
          </cell>
          <cell r="T48">
            <v>131</v>
          </cell>
          <cell r="U48" t="str">
            <v>NULL</v>
          </cell>
          <cell r="V48" t="str">
            <v>NULL</v>
          </cell>
          <cell r="W48" t="str">
            <v>M</v>
          </cell>
          <cell r="X48">
            <v>34736</v>
          </cell>
          <cell r="Y48">
            <v>21</v>
          </cell>
          <cell r="Z48">
            <v>5</v>
          </cell>
          <cell r="AA48" t="str">
            <v>NULL</v>
          </cell>
          <cell r="AB48" t="str">
            <v>NULL</v>
          </cell>
          <cell r="AC48" t="str">
            <v>monto del sueldo mensual que percibe el Presidente de Mexico&lt;br&gt;</v>
          </cell>
        </row>
        <row r="49">
          <cell r="A49">
            <v>6110000012016</v>
          </cell>
          <cell r="B49">
            <v>61100</v>
          </cell>
          <cell r="C49">
            <v>1</v>
          </cell>
          <cell r="D49">
            <v>42585</v>
          </cell>
          <cell r="E49" t="str">
            <v>NULL</v>
          </cell>
          <cell r="F49" t="str">
            <v>NULL</v>
          </cell>
          <cell r="G49" t="str">
            <v>BERNAL</v>
          </cell>
          <cell r="H49" t="str">
            <v>CASTAÃ‘EDA</v>
          </cell>
          <cell r="I49" t="str">
            <v>VERÃ“NICA BELÃ‰N</v>
          </cell>
          <cell r="J49" t="str">
            <v>NULL</v>
          </cell>
          <cell r="K49" t="str">
            <v>LUIS ECHEVERRÃA</v>
          </cell>
          <cell r="L49">
            <v>51</v>
          </cell>
          <cell r="M49">
            <v>4</v>
          </cell>
          <cell r="N49" t="str">
            <v>Miguel Hidalgo</v>
          </cell>
          <cell r="O49">
            <v>9</v>
          </cell>
          <cell r="P49">
            <v>9012</v>
          </cell>
          <cell r="Q49">
            <v>14250</v>
          </cell>
          <cell r="R49" t="str">
            <v>0155 54461844</v>
          </cell>
          <cell r="S49" t="str">
            <v>bc_orev1@hotmail.com</v>
          </cell>
          <cell r="T49">
            <v>131</v>
          </cell>
          <cell r="U49" t="str">
            <v>NULL</v>
          </cell>
          <cell r="V49" t="str">
            <v>NULL</v>
          </cell>
          <cell r="W49" t="str">
            <v>M</v>
          </cell>
          <cell r="X49">
            <v>33961</v>
          </cell>
          <cell r="Y49">
            <v>21</v>
          </cell>
          <cell r="Z49">
            <v>5</v>
          </cell>
          <cell r="AA49" t="str">
            <v>NULL</v>
          </cell>
          <cell r="AB49" t="str">
            <v>6110000012016.pdf</v>
          </cell>
          <cell r="AC49" t="str">
            <v>Requiero informaciÃ³n para saber cuÃ¡les son las obras de las que MAGDALENA CARMEN FRIDA KAHLO CALDERÃ“N (FRIDA KAHLO) es autora, o titular de derechos, y quiÃ©n es la persona facultada para expedir autorizaciones de uso de dichas obras.&lt;br&gt;</v>
          </cell>
        </row>
        <row r="50">
          <cell r="A50">
            <v>6110000012316</v>
          </cell>
          <cell r="B50">
            <v>61100</v>
          </cell>
          <cell r="C50">
            <v>1</v>
          </cell>
          <cell r="D50">
            <v>42586</v>
          </cell>
          <cell r="E50" t="str">
            <v>NULL</v>
          </cell>
          <cell r="F50" t="str">
            <v>NULL</v>
          </cell>
          <cell r="G50" t="str">
            <v>GIRÃ“N</v>
          </cell>
          <cell r="H50" t="str">
            <v>RODRÃGUEZ</v>
          </cell>
          <cell r="I50" t="str">
            <v>SOLEDAD</v>
          </cell>
          <cell r="J50" t="str">
            <v>NULL</v>
          </cell>
          <cell r="K50" t="str">
            <v>MERIDA</v>
          </cell>
          <cell r="L50">
            <v>209</v>
          </cell>
          <cell r="M50">
            <v>4</v>
          </cell>
          <cell r="N50" t="str">
            <v>Roma Norte</v>
          </cell>
          <cell r="O50">
            <v>9</v>
          </cell>
          <cell r="P50">
            <v>9015</v>
          </cell>
          <cell r="Q50">
            <v>6700</v>
          </cell>
          <cell r="R50" t="str">
            <v>NULL</v>
          </cell>
          <cell r="S50" t="str">
            <v>aboga-justo@hotmail.com</v>
          </cell>
          <cell r="T50">
            <v>131</v>
          </cell>
          <cell r="U50" t="str">
            <v>NULL</v>
          </cell>
          <cell r="V50" t="str">
            <v>NULL</v>
          </cell>
          <cell r="W50" t="str">
            <v>M</v>
          </cell>
          <cell r="X50">
            <v>28870</v>
          </cell>
          <cell r="Y50">
            <v>21</v>
          </cell>
          <cell r="Z50">
            <v>5</v>
          </cell>
          <cell r="AA50" t="str">
            <v>NULL</v>
          </cell>
          <cell r="AB50" t="str">
            <v>NULL</v>
          </cell>
          <cell r="AC50" t="str">
            <v>solicitud de informaciÃ³n publica. por medio del presente dirijo al banco nacional de MÃ©xico para preguntar, cuanto gana el AgustÃ­n carstens de sueldo mensual como representante del banco de MÃ©xico.&lt;br&gt;</v>
          </cell>
        </row>
        <row r="51">
          <cell r="A51">
            <v>6110000012416</v>
          </cell>
          <cell r="B51">
            <v>61100</v>
          </cell>
          <cell r="C51">
            <v>1</v>
          </cell>
          <cell r="D51">
            <v>42586</v>
          </cell>
          <cell r="E51" t="str">
            <v>NINGUNO</v>
          </cell>
          <cell r="F51" t="str">
            <v>NULL</v>
          </cell>
          <cell r="G51" t="str">
            <v>BASURTO</v>
          </cell>
          <cell r="H51" t="str">
            <v>KHAN</v>
          </cell>
          <cell r="I51" t="str">
            <v>YOSGAR</v>
          </cell>
          <cell r="J51" t="str">
            <v>NULL</v>
          </cell>
          <cell r="K51" t="str">
            <v>DE LA MANO</v>
          </cell>
          <cell r="L51">
            <v>4</v>
          </cell>
          <cell r="M51" t="str">
            <v xml:space="preserve">  </v>
          </cell>
          <cell r="N51" t="str">
            <v>Amistad</v>
          </cell>
          <cell r="O51">
            <v>5</v>
          </cell>
          <cell r="P51">
            <v>5030</v>
          </cell>
          <cell r="Q51">
            <v>25010</v>
          </cell>
          <cell r="R51">
            <v>0</v>
          </cell>
          <cell r="S51" t="str">
            <v>oliver_khan@hotmail.com</v>
          </cell>
          <cell r="T51">
            <v>131</v>
          </cell>
          <cell r="U51" t="str">
            <v>NULL</v>
          </cell>
          <cell r="V51" t="str">
            <v>NULL</v>
          </cell>
          <cell r="W51" t="str">
            <v>H</v>
          </cell>
          <cell r="X51">
            <v>42370</v>
          </cell>
          <cell r="Y51">
            <v>0</v>
          </cell>
          <cell r="Z51">
            <v>5</v>
          </cell>
          <cell r="AA51" t="str">
            <v>Ninguno</v>
          </cell>
          <cell r="AB51" t="str">
            <v>NULL</v>
          </cell>
          <cell r="AC51" t="str">
            <v>NÃšMERO DE PLAZAS VACANTES AL DÃA DE HOY, DENOMINACIÃ“N DE LA PLAZA, ADSCRICPCIÃ“N, ANTIGÃœEDAD DE LA VACANTE, PERFIL REQUERIDO DE CADA UNA</v>
          </cell>
        </row>
        <row r="52">
          <cell r="A52">
            <v>6110000012516</v>
          </cell>
          <cell r="B52">
            <v>61100</v>
          </cell>
          <cell r="C52">
            <v>1</v>
          </cell>
          <cell r="D52">
            <v>42586</v>
          </cell>
          <cell r="E52" t="str">
            <v>NULL</v>
          </cell>
          <cell r="F52" t="str">
            <v>NULL</v>
          </cell>
          <cell r="G52" t="str">
            <v>GUERRERO</v>
          </cell>
          <cell r="H52" t="str">
            <v>LOPEZ</v>
          </cell>
          <cell r="I52" t="str">
            <v>OSCAR</v>
          </cell>
          <cell r="J52" t="str">
            <v>NULL</v>
          </cell>
          <cell r="K52">
            <v>86</v>
          </cell>
          <cell r="L52">
            <v>12</v>
          </cell>
          <cell r="M52" t="str">
            <v>NULL</v>
          </cell>
          <cell r="N52" t="str">
            <v>AmpliaciÃ³n Emiliano Zapata</v>
          </cell>
          <cell r="O52">
            <v>9</v>
          </cell>
          <cell r="P52">
            <v>9007</v>
          </cell>
          <cell r="Q52">
            <v>9638</v>
          </cell>
          <cell r="R52" t="str">
            <v>NULL</v>
          </cell>
          <cell r="S52" t="str">
            <v>oaguerreroh1991@gmail.com</v>
          </cell>
          <cell r="T52">
            <v>131</v>
          </cell>
          <cell r="U52" t="str">
            <v>NULL</v>
          </cell>
          <cell r="V52" t="str">
            <v>NULL</v>
          </cell>
          <cell r="W52" t="str">
            <v>H</v>
          </cell>
          <cell r="X52">
            <v>17632</v>
          </cell>
          <cell r="Y52">
            <v>50</v>
          </cell>
          <cell r="Z52">
            <v>5</v>
          </cell>
          <cell r="AA52" t="str">
            <v>NULL</v>
          </cell>
          <cell r="AB52" t="str">
            <v>NULL</v>
          </cell>
          <cell r="AC52" t="str">
            <v>Solicito la documentaciÃ³n que indique el numero de veces que el Estado mexicano ha sido denunciado por inversionistas para el arbitraje de reclamaciones, mecanismo establecido por el capitulo XI (articulo 1120) del Tratado de Libre Comercio con Estados Unidos y Canada.&lt;br&gt;</v>
          </cell>
        </row>
        <row r="53">
          <cell r="A53">
            <v>6110000012616</v>
          </cell>
          <cell r="B53">
            <v>61100</v>
          </cell>
          <cell r="C53">
            <v>1</v>
          </cell>
          <cell r="D53">
            <v>42586</v>
          </cell>
          <cell r="E53" t="str">
            <v>NINGUNO</v>
          </cell>
          <cell r="F53" t="str">
            <v>NULL</v>
          </cell>
          <cell r="G53" t="str">
            <v xml:space="preserve">  </v>
          </cell>
          <cell r="H53" t="str">
            <v xml:space="preserve">  </v>
          </cell>
          <cell r="I53" t="str">
            <v>DEMMIAN</v>
          </cell>
          <cell r="J53" t="str">
            <v>NULL</v>
          </cell>
          <cell r="K53" t="str">
            <v xml:space="preserve">  </v>
          </cell>
          <cell r="L53" t="str">
            <v xml:space="preserve">  </v>
          </cell>
          <cell r="M53" t="str">
            <v xml:space="preserve">  </v>
          </cell>
          <cell r="N53" t="str">
            <v xml:space="preserve">  </v>
          </cell>
          <cell r="O53">
            <v>99</v>
          </cell>
          <cell r="P53">
            <v>999</v>
          </cell>
          <cell r="Q53" t="str">
            <v>null</v>
          </cell>
          <cell r="R53">
            <v>0</v>
          </cell>
          <cell r="S53" t="str">
            <v>demmianafergo@gmail.com</v>
          </cell>
          <cell r="T53">
            <v>131</v>
          </cell>
          <cell r="U53" t="str">
            <v>NULL</v>
          </cell>
          <cell r="V53" t="str">
            <v>NULL</v>
          </cell>
          <cell r="W53" t="str">
            <v>H</v>
          </cell>
          <cell r="X53">
            <v>42370</v>
          </cell>
          <cell r="Y53">
            <v>0</v>
          </cell>
          <cell r="Z53">
            <v>5</v>
          </cell>
          <cell r="AA53" t="str">
            <v>Ninguno</v>
          </cell>
          <cell r="AB53" t="str">
            <v>NULL</v>
          </cell>
          <cell r="AC53" t="str">
            <v>La C. Aura Lorena Madrid Mendoza labora en ese Sujeto Obligado</v>
          </cell>
        </row>
        <row r="54">
          <cell r="A54">
            <v>6110000012116</v>
          </cell>
          <cell r="B54">
            <v>61100</v>
          </cell>
          <cell r="C54">
            <v>1</v>
          </cell>
          <cell r="D54">
            <v>42586</v>
          </cell>
          <cell r="E54" t="str">
            <v>NULL</v>
          </cell>
          <cell r="F54" t="str">
            <v>NULL</v>
          </cell>
          <cell r="G54" t="str">
            <v>CASTILLO</v>
          </cell>
          <cell r="H54" t="str">
            <v>TOBON</v>
          </cell>
          <cell r="I54" t="str">
            <v>EDGAR</v>
          </cell>
          <cell r="J54" t="str">
            <v>NULL</v>
          </cell>
          <cell r="K54" t="str">
            <v>GERANIO</v>
          </cell>
          <cell r="L54">
            <v>112</v>
          </cell>
          <cell r="M54">
            <v>8</v>
          </cell>
          <cell r="N54" t="str">
            <v>Lomas de San Miguel</v>
          </cell>
          <cell r="O54">
            <v>15</v>
          </cell>
          <cell r="P54">
            <v>15013</v>
          </cell>
          <cell r="Q54">
            <v>52928</v>
          </cell>
          <cell r="R54">
            <v>15549546788</v>
          </cell>
          <cell r="S54" t="str">
            <v>castillo_tobon@hotmail.com</v>
          </cell>
          <cell r="T54">
            <v>131</v>
          </cell>
          <cell r="U54" t="str">
            <v>NULL</v>
          </cell>
          <cell r="V54" t="str">
            <v>NULL</v>
          </cell>
          <cell r="W54" t="str">
            <v>H</v>
          </cell>
          <cell r="X54">
            <v>31000</v>
          </cell>
          <cell r="Y54">
            <v>50</v>
          </cell>
          <cell r="Z54">
            <v>5</v>
          </cell>
          <cell r="AA54" t="str">
            <v>NULL</v>
          </cell>
          <cell r="AB54" t="str">
            <v>NULL</v>
          </cell>
          <cell r="AC54" t="str">
            <v>Le pregunto al Doctor Agustin Carstens Â¿usted podria vivir por el proximo medio aÃ±o ganando $7,000 pesos M.N.? lo pregunto para que vea la verdadera inflaciÃ³n que sienten los mexicanos al aumento de los servicios e hidrocarburos.&lt;br&gt;</v>
          </cell>
        </row>
        <row r="55">
          <cell r="A55">
            <v>6110000012216</v>
          </cell>
          <cell r="B55">
            <v>61100</v>
          </cell>
          <cell r="C55">
            <v>1</v>
          </cell>
          <cell r="D55">
            <v>42586</v>
          </cell>
          <cell r="E55" t="str">
            <v>NULL</v>
          </cell>
          <cell r="F55" t="str">
            <v>NULL</v>
          </cell>
          <cell r="G55" t="str">
            <v>AGUIRRE</v>
          </cell>
          <cell r="H55" t="str">
            <v>MENDOZA</v>
          </cell>
          <cell r="I55" t="str">
            <v>PAOLA XOCHITL</v>
          </cell>
          <cell r="J55" t="str">
            <v>NULL</v>
          </cell>
          <cell r="K55" t="str">
            <v>EJIDO SAN PABLO TEPETLAPA</v>
          </cell>
          <cell r="L55">
            <v>198</v>
          </cell>
          <cell r="M55" t="str">
            <v>NULL</v>
          </cell>
          <cell r="N55" t="str">
            <v>Ex-ejido de San Pablo Tepetlapa</v>
          </cell>
          <cell r="O55">
            <v>9</v>
          </cell>
          <cell r="P55">
            <v>9003</v>
          </cell>
          <cell r="Q55">
            <v>4840</v>
          </cell>
          <cell r="R55">
            <v>445521908534</v>
          </cell>
          <cell r="S55" t="str">
            <v>paoaguirremdz@hotmail.com</v>
          </cell>
          <cell r="T55">
            <v>131</v>
          </cell>
          <cell r="U55" t="str">
            <v>NULL</v>
          </cell>
          <cell r="V55" t="str">
            <v>NULL</v>
          </cell>
          <cell r="W55" t="str">
            <v>M</v>
          </cell>
          <cell r="X55">
            <v>33855</v>
          </cell>
          <cell r="Y55">
            <v>32</v>
          </cell>
          <cell r="Z55">
            <v>5</v>
          </cell>
          <cell r="AA55" t="str">
            <v>NULL</v>
          </cell>
          <cell r="AB55" t="str">
            <v>NULL</v>
          </cell>
          <cell r="AC55" t="str">
            <v>Cuanto tiraje de billetes emiten por mes&lt;br&gt;</v>
          </cell>
        </row>
        <row r="56">
          <cell r="A56">
            <v>6110000012716</v>
          </cell>
          <cell r="B56">
            <v>61100</v>
          </cell>
          <cell r="C56">
            <v>1</v>
          </cell>
          <cell r="D56">
            <v>42587</v>
          </cell>
          <cell r="E56" t="str">
            <v>NULL</v>
          </cell>
          <cell r="F56" t="str">
            <v>NULL</v>
          </cell>
          <cell r="G56" t="str">
            <v>MERCADO</v>
          </cell>
          <cell r="H56" t="str">
            <v>LLAMAS</v>
          </cell>
          <cell r="I56" t="str">
            <v>HECTOR</v>
          </cell>
          <cell r="J56" t="str">
            <v>NULL</v>
          </cell>
          <cell r="K56" t="str">
            <v>AMERICAS</v>
          </cell>
          <cell r="L56">
            <v>1297</v>
          </cell>
          <cell r="M56">
            <v>205</v>
          </cell>
          <cell r="N56" t="str">
            <v>Providencia 1a Secc</v>
          </cell>
          <cell r="O56">
            <v>14</v>
          </cell>
          <cell r="P56">
            <v>14039</v>
          </cell>
          <cell r="Q56">
            <v>44630</v>
          </cell>
          <cell r="R56">
            <v>3338174957</v>
          </cell>
          <cell r="S56" t="str">
            <v>corp_jurid@hotmail.com</v>
          </cell>
          <cell r="T56">
            <v>131</v>
          </cell>
          <cell r="U56" t="str">
            <v>NULL</v>
          </cell>
          <cell r="V56" t="str">
            <v>NULL</v>
          </cell>
          <cell r="W56" t="str">
            <v>H</v>
          </cell>
          <cell r="X56">
            <v>31585</v>
          </cell>
          <cell r="Y56">
            <v>50</v>
          </cell>
          <cell r="Z56">
            <v>5</v>
          </cell>
          <cell r="AA56" t="str">
            <v>NULL</v>
          </cell>
          <cell r="AB56" t="str">
            <v>NULL</v>
          </cell>
          <cell r="AC56" t="str">
            <v>TASA  DE INTERÃ‰S MORATORIO PROMEDIO FIJADA POR LAS DOS MAYORES INSTITUCIONES DE CRÃ‰DITO DEL PAÃS EN PRÃ‰STAMOS ORDINARIOS QUIROGRAFARIOS A TREINTA DÃAS, DE 2012 A LA FECHA.&lt;br&gt;</v>
          </cell>
        </row>
        <row r="57">
          <cell r="A57">
            <v>6110000012816</v>
          </cell>
          <cell r="B57">
            <v>61100</v>
          </cell>
          <cell r="C57">
            <v>1</v>
          </cell>
          <cell r="D57">
            <v>42590</v>
          </cell>
          <cell r="E57" t="str">
            <v>NULL</v>
          </cell>
          <cell r="F57" t="str">
            <v>NULL</v>
          </cell>
          <cell r="G57" t="str">
            <v>GRANDE</v>
          </cell>
          <cell r="H57" t="str">
            <v>ZAMORA</v>
          </cell>
          <cell r="I57" t="str">
            <v>SERGIO IVAN</v>
          </cell>
          <cell r="J57" t="str">
            <v>NULL</v>
          </cell>
          <cell r="K57" t="str">
            <v>PASEO DE LOS TAMARINDOS</v>
          </cell>
          <cell r="L57" t="str">
            <v>400-A</v>
          </cell>
          <cell r="M57" t="str">
            <v>PISO 20</v>
          </cell>
          <cell r="N57" t="str">
            <v>Bosques de las Lomas</v>
          </cell>
          <cell r="O57">
            <v>9</v>
          </cell>
          <cell r="P57">
            <v>9004</v>
          </cell>
          <cell r="Q57">
            <v>5120</v>
          </cell>
          <cell r="R57">
            <v>15552580202</v>
          </cell>
          <cell r="S57" t="str">
            <v>s.grande@mah.com.mx</v>
          </cell>
          <cell r="T57">
            <v>131</v>
          </cell>
          <cell r="U57" t="str">
            <v>NULL</v>
          </cell>
          <cell r="V57" t="str">
            <v>NULL</v>
          </cell>
          <cell r="W57" t="str">
            <v>H</v>
          </cell>
          <cell r="X57">
            <v>32448</v>
          </cell>
          <cell r="Y57">
            <v>50</v>
          </cell>
          <cell r="Z57">
            <v>5</v>
          </cell>
          <cell r="AA57" t="str">
            <v>NULL</v>
          </cell>
          <cell r="AB57" t="str">
            <v>NULL</v>
          </cell>
          <cell r="AC57" t="str">
            <v>De conformidad con lo dispuesto por el artÃ­culo 14 de la Ley OrgÃ¡nica del Banco de MÃ©xico, vigente a 1986, asÃ­ como a la Circular 1935/85 emitida por Banco de MÃ©xico, en la cual se estableciÃ³ que Banco de MÃ©xico, fijarÃ­a las tasas mÃ¡ximas de interÃ©s correspondientes a las operaciones pasivas en moneda nacional, aplicables entre otros instrumentos a los depÃ³sitos de dinero a plazo fijo de 90 dÃ­as o tres meses, dichas tasas se mantuvieron aplicables o vigentes del mes de mayo de 1986 y hasta el mes de marzo de 1989.  Con base en lo anterior, se desea saber: Â¿CuÃ¡les fueron las tasas mÃ¡ximas publicadas por Banco de MÃ©xico durante el periodo de mayo de 1986 a marzo de 1989, para las operaciones pasivas en moneda nacional aplicables a los depÃ³sitos de dinero a plazo fijo de 90 dÃ­as o tres meses? &lt;br&gt;</v>
          </cell>
        </row>
        <row r="58">
          <cell r="A58">
            <v>6110000012916</v>
          </cell>
          <cell r="B58">
            <v>61100</v>
          </cell>
          <cell r="C58">
            <v>1</v>
          </cell>
          <cell r="D58">
            <v>42590</v>
          </cell>
          <cell r="E58" t="str">
            <v>NULL</v>
          </cell>
          <cell r="F58" t="str">
            <v>NULL</v>
          </cell>
          <cell r="G58" t="str">
            <v>GRANDE</v>
          </cell>
          <cell r="H58" t="str">
            <v>ZAMORA</v>
          </cell>
          <cell r="I58" t="str">
            <v>SERGIO IVAN</v>
          </cell>
          <cell r="J58" t="str">
            <v>NULL</v>
          </cell>
          <cell r="K58" t="str">
            <v>PASEO DE LOS TAMARINDOS</v>
          </cell>
          <cell r="L58" t="str">
            <v>400-A</v>
          </cell>
          <cell r="M58" t="str">
            <v>PISO 20</v>
          </cell>
          <cell r="N58" t="str">
            <v>Bosques de las Lomas</v>
          </cell>
          <cell r="O58">
            <v>9</v>
          </cell>
          <cell r="P58">
            <v>9004</v>
          </cell>
          <cell r="Q58">
            <v>5120</v>
          </cell>
          <cell r="R58">
            <v>15552580202</v>
          </cell>
          <cell r="S58" t="str">
            <v>s.grande@mah.com.mx</v>
          </cell>
          <cell r="T58">
            <v>131</v>
          </cell>
          <cell r="U58" t="str">
            <v>NULL</v>
          </cell>
          <cell r="V58" t="str">
            <v>NULL</v>
          </cell>
          <cell r="W58" t="str">
            <v>H</v>
          </cell>
          <cell r="X58">
            <v>32448</v>
          </cell>
          <cell r="Y58">
            <v>50</v>
          </cell>
          <cell r="Z58">
            <v>5</v>
          </cell>
          <cell r="AA58" t="str">
            <v>NULL</v>
          </cell>
          <cell r="AB58" t="str">
            <v>NULL</v>
          </cell>
          <cell r="AC58" t="str">
            <v>Â¿CuÃ¡les han sido las tasas mÃ¡ximas publicadas por Banco de MÃ©xico durante el periodo de enero de 1986 a agosto de 2016, para las operaciones pasivas en moneda nacional aplicables a los depÃ³sitos de dinero a plazo fijo de 90 dÃ­as o tres meses?&lt;br&gt;</v>
          </cell>
        </row>
        <row r="59">
          <cell r="A59">
            <v>6110000013016</v>
          </cell>
          <cell r="B59">
            <v>61100</v>
          </cell>
          <cell r="C59">
            <v>1</v>
          </cell>
          <cell r="D59">
            <v>42590</v>
          </cell>
          <cell r="E59" t="str">
            <v>NULL</v>
          </cell>
          <cell r="F59" t="str">
            <v>NULL</v>
          </cell>
          <cell r="G59" t="str">
            <v>SANTOYO</v>
          </cell>
          <cell r="H59" t="str">
            <v>NULL</v>
          </cell>
          <cell r="I59" t="str">
            <v>JACQUELINE</v>
          </cell>
          <cell r="J59" t="str">
            <v>NULL</v>
          </cell>
          <cell r="K59" t="str">
            <v>CLAVELES</v>
          </cell>
          <cell r="L59">
            <v>137</v>
          </cell>
          <cell r="M59">
            <v>60</v>
          </cell>
          <cell r="N59" t="str">
            <v>Ojo de Agua</v>
          </cell>
          <cell r="O59">
            <v>15</v>
          </cell>
          <cell r="P59">
            <v>15081</v>
          </cell>
          <cell r="Q59">
            <v>55770</v>
          </cell>
          <cell r="R59">
            <v>5563545428</v>
          </cell>
          <cell r="S59" t="str">
            <v>jacco21@hotmail.com</v>
          </cell>
          <cell r="T59">
            <v>131</v>
          </cell>
          <cell r="U59" t="str">
            <v>NULL</v>
          </cell>
          <cell r="V59" t="str">
            <v>NULL</v>
          </cell>
          <cell r="W59" t="str">
            <v>M</v>
          </cell>
          <cell r="X59">
            <v>27652</v>
          </cell>
          <cell r="Y59">
            <v>55</v>
          </cell>
          <cell r="Z59">
            <v>5</v>
          </cell>
          <cell r="AA59" t="str">
            <v>NULL</v>
          </cell>
          <cell r="AB59" t="str">
            <v>NULL</v>
          </cell>
          <cell r="AC59" t="str">
            <v>Buenas tardes, necesito conocer las cuentas bancarias de las cuales realizan los pagos a los empleados del H. Ayuntamiento de Texcoco de la administracion del 2016, asi como de los que erogan los gastos del propio ayuntamiento&lt;br&gt;</v>
          </cell>
        </row>
        <row r="60">
          <cell r="A60">
            <v>6110000013716</v>
          </cell>
          <cell r="B60">
            <v>61100</v>
          </cell>
          <cell r="C60">
            <v>1</v>
          </cell>
          <cell r="D60">
            <v>42591</v>
          </cell>
          <cell r="E60" t="str">
            <v>NULL</v>
          </cell>
          <cell r="F60" t="str">
            <v>NULL</v>
          </cell>
          <cell r="G60" t="str">
            <v>RODRÃGUEZ</v>
          </cell>
          <cell r="H60" t="str">
            <v>GARCÃA</v>
          </cell>
          <cell r="I60" t="str">
            <v>MELISA</v>
          </cell>
          <cell r="J60" t="str">
            <v>NULL</v>
          </cell>
          <cell r="K60" t="str">
            <v>OYAMEL</v>
          </cell>
          <cell r="L60">
            <v>22</v>
          </cell>
          <cell r="M60" t="str">
            <v>NULL</v>
          </cell>
          <cell r="N60" t="str">
            <v>Bosques</v>
          </cell>
          <cell r="O60">
            <v>13</v>
          </cell>
          <cell r="P60">
            <v>13061</v>
          </cell>
          <cell r="Q60">
            <v>43994</v>
          </cell>
          <cell r="R60">
            <v>7751007203</v>
          </cell>
          <cell r="S60" t="str">
            <v>melisita811@gmail.com</v>
          </cell>
          <cell r="T60">
            <v>131</v>
          </cell>
          <cell r="U60" t="str">
            <v>NULL</v>
          </cell>
          <cell r="V60" t="str">
            <v>NULL</v>
          </cell>
          <cell r="W60" t="str">
            <v>M</v>
          </cell>
          <cell r="X60">
            <v>35377</v>
          </cell>
          <cell r="Y60">
            <v>21</v>
          </cell>
          <cell r="Z60">
            <v>5</v>
          </cell>
          <cell r="AA60" t="str">
            <v>NULL</v>
          </cell>
          <cell r="AB60" t="str">
            <v>NULL</v>
          </cell>
          <cell r="AC60" t="str">
            <v>Â¿QuÃ© hace el Banco de MÃ©xico en el sistema financiero?&lt;br&gt;</v>
          </cell>
        </row>
        <row r="61">
          <cell r="A61">
            <v>6110000013816</v>
          </cell>
          <cell r="B61">
            <v>61100</v>
          </cell>
          <cell r="C61">
            <v>1</v>
          </cell>
          <cell r="D61">
            <v>42591</v>
          </cell>
          <cell r="E61" t="str">
            <v>NULL</v>
          </cell>
          <cell r="F61" t="str">
            <v>NULL</v>
          </cell>
          <cell r="G61" t="str">
            <v>RODRÃGUEZ</v>
          </cell>
          <cell r="H61" t="str">
            <v>GARCÃA</v>
          </cell>
          <cell r="I61" t="str">
            <v>MELISA</v>
          </cell>
          <cell r="J61" t="str">
            <v>NULL</v>
          </cell>
          <cell r="K61" t="str">
            <v>OYAMEL</v>
          </cell>
          <cell r="L61">
            <v>22</v>
          </cell>
          <cell r="M61" t="str">
            <v>NULL</v>
          </cell>
          <cell r="N61" t="str">
            <v>Bosques</v>
          </cell>
          <cell r="O61">
            <v>13</v>
          </cell>
          <cell r="P61">
            <v>13061</v>
          </cell>
          <cell r="Q61">
            <v>43994</v>
          </cell>
          <cell r="R61">
            <v>7751007203</v>
          </cell>
          <cell r="S61" t="str">
            <v>melisita811@gmail.com</v>
          </cell>
          <cell r="T61">
            <v>131</v>
          </cell>
          <cell r="U61" t="str">
            <v>NULL</v>
          </cell>
          <cell r="V61" t="str">
            <v>NULL</v>
          </cell>
          <cell r="W61" t="str">
            <v>M</v>
          </cell>
          <cell r="X61">
            <v>35377</v>
          </cell>
          <cell r="Y61">
            <v>21</v>
          </cell>
          <cell r="Z61">
            <v>5</v>
          </cell>
          <cell r="AA61" t="str">
            <v>NULL</v>
          </cell>
          <cell r="AB61" t="str">
            <v>NULL</v>
          </cell>
          <cell r="AC61" t="str">
            <v>Â¿QuÃ© es y de quÃ© se ocupa el Banco de MÃ©xico?&lt;br&gt;</v>
          </cell>
        </row>
        <row r="62">
          <cell r="A62">
            <v>6110000013916</v>
          </cell>
          <cell r="B62">
            <v>61100</v>
          </cell>
          <cell r="C62">
            <v>1</v>
          </cell>
          <cell r="D62">
            <v>42591</v>
          </cell>
          <cell r="E62" t="str">
            <v>NULL</v>
          </cell>
          <cell r="F62" t="str">
            <v>NULL</v>
          </cell>
          <cell r="G62" t="str">
            <v>RODRÃGUEZ</v>
          </cell>
          <cell r="H62" t="str">
            <v>GARCÃA</v>
          </cell>
          <cell r="I62" t="str">
            <v>MELISA</v>
          </cell>
          <cell r="J62" t="str">
            <v>NULL</v>
          </cell>
          <cell r="K62" t="str">
            <v>OYAMEL</v>
          </cell>
          <cell r="L62">
            <v>22</v>
          </cell>
          <cell r="M62" t="str">
            <v>NULL</v>
          </cell>
          <cell r="N62" t="str">
            <v>Bosques</v>
          </cell>
          <cell r="O62">
            <v>13</v>
          </cell>
          <cell r="P62">
            <v>13061</v>
          </cell>
          <cell r="Q62">
            <v>43994</v>
          </cell>
          <cell r="R62">
            <v>7751007203</v>
          </cell>
          <cell r="S62" t="str">
            <v>melisita811@gmail.com</v>
          </cell>
          <cell r="T62">
            <v>131</v>
          </cell>
          <cell r="U62" t="str">
            <v>NULL</v>
          </cell>
          <cell r="V62" t="str">
            <v>NULL</v>
          </cell>
          <cell r="W62" t="str">
            <v>M</v>
          </cell>
          <cell r="X62">
            <v>35377</v>
          </cell>
          <cell r="Y62">
            <v>21</v>
          </cell>
          <cell r="Z62">
            <v>5</v>
          </cell>
          <cell r="AA62" t="str">
            <v>NULL</v>
          </cell>
          <cell r="AB62" t="str">
            <v>NULL</v>
          </cell>
          <cell r="AC62" t="str">
            <v>Â¿CÃ³mo actÃºa el Banco de MÃ©xico para el desarrollo econÃ³mico de MÃ©xico?&lt;br&gt;</v>
          </cell>
        </row>
        <row r="63">
          <cell r="A63">
            <v>6110000014016</v>
          </cell>
          <cell r="B63">
            <v>61100</v>
          </cell>
          <cell r="C63">
            <v>1</v>
          </cell>
          <cell r="D63">
            <v>42591</v>
          </cell>
          <cell r="E63" t="str">
            <v>NULL</v>
          </cell>
          <cell r="F63" t="str">
            <v>NULL</v>
          </cell>
          <cell r="G63" t="str">
            <v>RODRÃGUEZ</v>
          </cell>
          <cell r="H63" t="str">
            <v>GARCÃA</v>
          </cell>
          <cell r="I63" t="str">
            <v>MELISA</v>
          </cell>
          <cell r="J63" t="str">
            <v>NULL</v>
          </cell>
          <cell r="K63" t="str">
            <v>OYAMEL</v>
          </cell>
          <cell r="L63">
            <v>22</v>
          </cell>
          <cell r="M63" t="str">
            <v>NULL</v>
          </cell>
          <cell r="N63" t="str">
            <v>Bosques</v>
          </cell>
          <cell r="O63">
            <v>13</v>
          </cell>
          <cell r="P63">
            <v>13061</v>
          </cell>
          <cell r="Q63">
            <v>43994</v>
          </cell>
          <cell r="R63">
            <v>7751007203</v>
          </cell>
          <cell r="S63" t="str">
            <v>melisita811@gmail.com</v>
          </cell>
          <cell r="T63">
            <v>131</v>
          </cell>
          <cell r="U63" t="str">
            <v>NULL</v>
          </cell>
          <cell r="V63" t="str">
            <v>NULL</v>
          </cell>
          <cell r="W63" t="str">
            <v>M</v>
          </cell>
          <cell r="X63">
            <v>35377</v>
          </cell>
          <cell r="Y63">
            <v>21</v>
          </cell>
          <cell r="Z63">
            <v>5</v>
          </cell>
          <cell r="AA63" t="str">
            <v>NULL</v>
          </cell>
          <cell r="AB63" t="str">
            <v>NULL</v>
          </cell>
          <cell r="AC63" t="str">
            <v>Â¿El Banco de MÃ©xico es autÃ³nomo a alguna otra instituciÃ³n o gobierno?&lt;br&gt;</v>
          </cell>
        </row>
        <row r="64">
          <cell r="A64">
            <v>6110000014116</v>
          </cell>
          <cell r="B64">
            <v>61100</v>
          </cell>
          <cell r="C64">
            <v>1</v>
          </cell>
          <cell r="D64">
            <v>42591</v>
          </cell>
          <cell r="E64" t="str">
            <v>NULL</v>
          </cell>
          <cell r="F64" t="str">
            <v>NULL</v>
          </cell>
          <cell r="G64" t="str">
            <v>RODRÃGUEZ</v>
          </cell>
          <cell r="H64" t="str">
            <v>GARCÃA</v>
          </cell>
          <cell r="I64" t="str">
            <v>MELISA</v>
          </cell>
          <cell r="J64" t="str">
            <v>NULL</v>
          </cell>
          <cell r="K64" t="str">
            <v>OYAMEL</v>
          </cell>
          <cell r="L64">
            <v>22</v>
          </cell>
          <cell r="M64" t="str">
            <v>NULL</v>
          </cell>
          <cell r="N64" t="str">
            <v>Bosques</v>
          </cell>
          <cell r="O64">
            <v>13</v>
          </cell>
          <cell r="P64">
            <v>13061</v>
          </cell>
          <cell r="Q64">
            <v>43994</v>
          </cell>
          <cell r="R64">
            <v>7751007203</v>
          </cell>
          <cell r="S64" t="str">
            <v>melisita811@gmail.com</v>
          </cell>
          <cell r="T64">
            <v>131</v>
          </cell>
          <cell r="U64" t="str">
            <v>NULL</v>
          </cell>
          <cell r="V64" t="str">
            <v>NULL</v>
          </cell>
          <cell r="W64" t="str">
            <v>M</v>
          </cell>
          <cell r="X64">
            <v>35377</v>
          </cell>
          <cell r="Y64">
            <v>21</v>
          </cell>
          <cell r="Z64">
            <v>5</v>
          </cell>
          <cell r="AA64" t="str">
            <v>NULL</v>
          </cell>
          <cell r="AB64" t="str">
            <v>NULL</v>
          </cell>
          <cell r="AC64" t="str">
            <v>Â¿El Banco de MÃ©xico fija el tipo de cambio de divisas?&lt;br&gt;</v>
          </cell>
        </row>
        <row r="65">
          <cell r="A65">
            <v>6110000014216</v>
          </cell>
          <cell r="B65">
            <v>61100</v>
          </cell>
          <cell r="C65">
            <v>1</v>
          </cell>
          <cell r="D65">
            <v>42591</v>
          </cell>
          <cell r="E65" t="str">
            <v>NULL</v>
          </cell>
          <cell r="F65" t="str">
            <v>NULL</v>
          </cell>
          <cell r="G65" t="str">
            <v>NAVARRETE</v>
          </cell>
          <cell r="H65" t="str">
            <v>GUTIERREZ</v>
          </cell>
          <cell r="I65" t="str">
            <v>MARCO ANTONIO</v>
          </cell>
          <cell r="J65" t="str">
            <v>NULL</v>
          </cell>
          <cell r="K65" t="str">
            <v>MARIANO ESCOBEDO</v>
          </cell>
          <cell r="L65">
            <v>19</v>
          </cell>
          <cell r="M65" t="str">
            <v>NULL</v>
          </cell>
          <cell r="N65" t="str">
            <v>Dina</v>
          </cell>
          <cell r="O65">
            <v>13</v>
          </cell>
          <cell r="P65">
            <v>13061</v>
          </cell>
          <cell r="Q65">
            <v>43995</v>
          </cell>
          <cell r="R65">
            <v>457757511300</v>
          </cell>
          <cell r="S65" t="str">
            <v>marco_navarrete@hotmail.com</v>
          </cell>
          <cell r="T65">
            <v>131</v>
          </cell>
          <cell r="U65" t="str">
            <v>NULL</v>
          </cell>
          <cell r="V65" t="str">
            <v>NULL</v>
          </cell>
          <cell r="W65" t="str">
            <v>H</v>
          </cell>
          <cell r="X65">
            <v>35013</v>
          </cell>
          <cell r="Y65">
            <v>21</v>
          </cell>
          <cell r="Z65">
            <v>5</v>
          </cell>
          <cell r="AA65" t="str">
            <v>NULL</v>
          </cell>
          <cell r="AB65" t="str">
            <v>NULL</v>
          </cell>
          <cell r="AC65" t="str">
            <v>como rinde cuentas el banco de mexico&lt;br&gt;</v>
          </cell>
        </row>
        <row r="66">
          <cell r="A66">
            <v>6110000014316</v>
          </cell>
          <cell r="B66">
            <v>61100</v>
          </cell>
          <cell r="C66">
            <v>1</v>
          </cell>
          <cell r="D66">
            <v>42591</v>
          </cell>
          <cell r="E66" t="str">
            <v>NULL</v>
          </cell>
          <cell r="F66" t="str">
            <v>NULL</v>
          </cell>
          <cell r="G66" t="str">
            <v>NAVARRETE</v>
          </cell>
          <cell r="H66" t="str">
            <v>GUTIERREZ</v>
          </cell>
          <cell r="I66" t="str">
            <v>MARCO ANTONIO</v>
          </cell>
          <cell r="J66" t="str">
            <v>NULL</v>
          </cell>
          <cell r="K66" t="str">
            <v>MARIANO ESCOBEDO</v>
          </cell>
          <cell r="L66">
            <v>19</v>
          </cell>
          <cell r="M66" t="str">
            <v>NULL</v>
          </cell>
          <cell r="N66" t="str">
            <v>Dina</v>
          </cell>
          <cell r="O66">
            <v>13</v>
          </cell>
          <cell r="P66">
            <v>13061</v>
          </cell>
          <cell r="Q66">
            <v>43995</v>
          </cell>
          <cell r="R66">
            <v>457757511300</v>
          </cell>
          <cell r="S66" t="str">
            <v>marco_navarrete@hotmail.com</v>
          </cell>
          <cell r="T66">
            <v>131</v>
          </cell>
          <cell r="U66" t="str">
            <v>NULL</v>
          </cell>
          <cell r="V66" t="str">
            <v>NULL</v>
          </cell>
          <cell r="W66" t="str">
            <v>H</v>
          </cell>
          <cell r="X66">
            <v>35013</v>
          </cell>
          <cell r="Y66">
            <v>21</v>
          </cell>
          <cell r="Z66">
            <v>5</v>
          </cell>
          <cell r="AA66" t="str">
            <v>NULL</v>
          </cell>
          <cell r="AB66" t="str">
            <v>NULL</v>
          </cell>
          <cell r="AC66" t="str">
            <v>que es la inflaciÃ³n?&lt;br&gt;</v>
          </cell>
        </row>
        <row r="67">
          <cell r="A67">
            <v>6110000014416</v>
          </cell>
          <cell r="B67">
            <v>61100</v>
          </cell>
          <cell r="C67">
            <v>1</v>
          </cell>
          <cell r="D67">
            <v>42591</v>
          </cell>
          <cell r="E67" t="str">
            <v>NULL</v>
          </cell>
          <cell r="F67" t="str">
            <v>NULL</v>
          </cell>
          <cell r="G67" t="str">
            <v>PEREZ</v>
          </cell>
          <cell r="H67" t="str">
            <v>FLETA</v>
          </cell>
          <cell r="I67" t="str">
            <v>DIEGO</v>
          </cell>
          <cell r="J67" t="str">
            <v>NULL</v>
          </cell>
          <cell r="K67" t="str">
            <v>ALONSO DE CORDOVA</v>
          </cell>
          <cell r="L67">
            <v>5045</v>
          </cell>
          <cell r="M67">
            <v>1504</v>
          </cell>
          <cell r="N67" t="str">
            <v>NULL</v>
          </cell>
          <cell r="O67">
            <v>33</v>
          </cell>
          <cell r="P67">
            <v>0</v>
          </cell>
          <cell r="Q67">
            <v>12345</v>
          </cell>
          <cell r="R67">
            <v>56961120520</v>
          </cell>
          <cell r="S67" t="str">
            <v>diegoperezfleta@hotmail.com</v>
          </cell>
          <cell r="T67">
            <v>39</v>
          </cell>
          <cell r="U67" t="str">
            <v>METROPOLITANA</v>
          </cell>
          <cell r="V67" t="str">
            <v>SANTIAGO</v>
          </cell>
          <cell r="W67" t="str">
            <v>H</v>
          </cell>
          <cell r="X67">
            <v>31842</v>
          </cell>
          <cell r="Y67">
            <v>10</v>
          </cell>
          <cell r="Z67">
            <v>5</v>
          </cell>
          <cell r="AA67" t="str">
            <v>NULL</v>
          </cell>
          <cell r="AB67" t="str">
            <v>NULL</v>
          </cell>
          <cell r="AC67" t="str">
            <v>Me gustarÃ­a pedirles apoyo para hacer una bÃºsqueda. Necesitamos saber el nÃºmero de clientes empresariales y de gobierno que tienen en cada uno de los estados de la RepÃºblica Mexicana los siguientes 4 bancos: Santander Banamex Banorte HSBC &lt;br&gt;</v>
          </cell>
        </row>
        <row r="68">
          <cell r="A68">
            <v>6110000014516</v>
          </cell>
          <cell r="B68">
            <v>61100</v>
          </cell>
          <cell r="C68">
            <v>1</v>
          </cell>
          <cell r="D68">
            <v>42591</v>
          </cell>
          <cell r="E68" t="str">
            <v>NULL</v>
          </cell>
          <cell r="F68" t="str">
            <v>NULL</v>
          </cell>
          <cell r="G68" t="str">
            <v>CABRERA</v>
          </cell>
          <cell r="H68" t="str">
            <v>BENÃTEZ</v>
          </cell>
          <cell r="I68" t="str">
            <v>SONIA</v>
          </cell>
          <cell r="J68" t="str">
            <v>NULL</v>
          </cell>
          <cell r="K68" t="str">
            <v>ESPERANZA ORTEGA</v>
          </cell>
          <cell r="L68">
            <v>19</v>
          </cell>
          <cell r="M68">
            <v>2</v>
          </cell>
          <cell r="N68" t="str">
            <v>JesÃºs Angeles Contreras</v>
          </cell>
          <cell r="O68">
            <v>13</v>
          </cell>
          <cell r="P68">
            <v>13051</v>
          </cell>
          <cell r="Q68">
            <v>42186</v>
          </cell>
          <cell r="R68" t="str">
            <v>NULL</v>
          </cell>
          <cell r="S68" t="str">
            <v>soniamonserratcb@hotmail.com</v>
          </cell>
          <cell r="T68">
            <v>131</v>
          </cell>
          <cell r="U68" t="str">
            <v>NULL</v>
          </cell>
          <cell r="V68" t="str">
            <v>NULL</v>
          </cell>
          <cell r="W68" t="str">
            <v>M</v>
          </cell>
          <cell r="X68">
            <v>35912</v>
          </cell>
          <cell r="Y68">
            <v>21</v>
          </cell>
          <cell r="Z68">
            <v>5</v>
          </cell>
          <cell r="AA68" t="str">
            <v>NULL</v>
          </cell>
          <cell r="AB68" t="str">
            <v>NULL</v>
          </cell>
          <cell r="AC68" t="str">
            <v>Â¿CuÃ¡l es la polÃ­tica monetaria del Banco de MÃ©xico?&lt;br&gt;</v>
          </cell>
        </row>
        <row r="69">
          <cell r="A69">
            <v>6110000013116</v>
          </cell>
          <cell r="B69">
            <v>61100</v>
          </cell>
          <cell r="C69">
            <v>1</v>
          </cell>
          <cell r="D69">
            <v>42591</v>
          </cell>
          <cell r="E69" t="str">
            <v>NULL</v>
          </cell>
          <cell r="F69" t="str">
            <v>NULL</v>
          </cell>
          <cell r="G69" t="str">
            <v>TAPIA</v>
          </cell>
          <cell r="H69" t="str">
            <v>BUSTAMANTE</v>
          </cell>
          <cell r="I69" t="str">
            <v>JOANA LIZBETH</v>
          </cell>
          <cell r="J69" t="str">
            <v>NULL</v>
          </cell>
          <cell r="K69" t="str">
            <v>CIIRCUITO GOBERNADORES</v>
          </cell>
          <cell r="L69">
            <v>912</v>
          </cell>
          <cell r="M69">
            <v>3</v>
          </cell>
          <cell r="N69" t="str">
            <v>Parque de Poblamiento</v>
          </cell>
          <cell r="O69">
            <v>13</v>
          </cell>
          <cell r="P69">
            <v>13048</v>
          </cell>
          <cell r="Q69">
            <v>42032</v>
          </cell>
          <cell r="R69">
            <v>7713563112</v>
          </cell>
          <cell r="S69" t="str">
            <v>joana_liz27@outlook.com</v>
          </cell>
          <cell r="T69">
            <v>131</v>
          </cell>
          <cell r="U69" t="str">
            <v>NULL</v>
          </cell>
          <cell r="V69" t="str">
            <v>NULL</v>
          </cell>
          <cell r="W69" t="str">
            <v>M</v>
          </cell>
          <cell r="X69">
            <v>35791</v>
          </cell>
          <cell r="Y69">
            <v>21</v>
          </cell>
          <cell r="Z69">
            <v>5</v>
          </cell>
          <cell r="AA69" t="str">
            <v>NULL</v>
          </cell>
          <cell r="AB69" t="str">
            <v>NULL</v>
          </cell>
          <cell r="AC69" t="str">
            <v xml:space="preserve"> Â¿Como rinde cuentas el banco de Mexico?&lt;br&gt;</v>
          </cell>
        </row>
        <row r="70">
          <cell r="A70">
            <v>6110000013216</v>
          </cell>
          <cell r="B70">
            <v>61100</v>
          </cell>
          <cell r="C70">
            <v>1</v>
          </cell>
          <cell r="D70">
            <v>42591</v>
          </cell>
          <cell r="E70" t="str">
            <v>NULL</v>
          </cell>
          <cell r="F70" t="str">
            <v>NULL</v>
          </cell>
          <cell r="G70" t="str">
            <v>MARTINEZ</v>
          </cell>
          <cell r="H70" t="str">
            <v>TREJO</v>
          </cell>
          <cell r="I70" t="str">
            <v>CITLALI</v>
          </cell>
          <cell r="J70" t="str">
            <v>NULL</v>
          </cell>
          <cell r="K70" t="str">
            <v>CIRCUITO GOBERNADORES</v>
          </cell>
          <cell r="L70">
            <v>912</v>
          </cell>
          <cell r="M70">
            <v>3</v>
          </cell>
          <cell r="N70" t="str">
            <v>Ciudad de Pachuca</v>
          </cell>
          <cell r="O70">
            <v>13</v>
          </cell>
          <cell r="P70">
            <v>13048</v>
          </cell>
          <cell r="Q70">
            <v>42099</v>
          </cell>
          <cell r="R70">
            <v>7713563112</v>
          </cell>
          <cell r="S70" t="str">
            <v>citla_30_1997@hotmail.com</v>
          </cell>
          <cell r="T70">
            <v>131</v>
          </cell>
          <cell r="U70" t="str">
            <v>NULL</v>
          </cell>
          <cell r="V70" t="str">
            <v>NULL</v>
          </cell>
          <cell r="W70" t="str">
            <v>M</v>
          </cell>
          <cell r="X70">
            <v>35599</v>
          </cell>
          <cell r="Y70">
            <v>21</v>
          </cell>
          <cell r="Z70">
            <v>5</v>
          </cell>
          <cell r="AA70" t="str">
            <v>NULL</v>
          </cell>
          <cell r="AB70" t="str">
            <v>NULL</v>
          </cell>
          <cell r="AC70" t="str">
            <v xml:space="preserve"> Â¿quien toma las decisiones de polÃ­tica monetaria en el Banco de Mexico?&lt;br&gt;</v>
          </cell>
        </row>
        <row r="71">
          <cell r="A71">
            <v>6110000013316</v>
          </cell>
          <cell r="B71">
            <v>61100</v>
          </cell>
          <cell r="C71">
            <v>1</v>
          </cell>
          <cell r="D71">
            <v>42591</v>
          </cell>
          <cell r="E71" t="str">
            <v>NULL</v>
          </cell>
          <cell r="F71" t="str">
            <v>NULL</v>
          </cell>
          <cell r="G71" t="str">
            <v>GONZALEZ</v>
          </cell>
          <cell r="H71" t="str">
            <v>LOPEZ</v>
          </cell>
          <cell r="I71" t="str">
            <v>EDSON SHAED</v>
          </cell>
          <cell r="J71" t="str">
            <v>NULL</v>
          </cell>
          <cell r="K71" t="str">
            <v>CIRCUITO ARBOLEDAS</v>
          </cell>
          <cell r="L71">
            <v>31</v>
          </cell>
          <cell r="M71" t="str">
            <v>NULL</v>
          </cell>
          <cell r="N71" t="str">
            <v>Cuztitla</v>
          </cell>
          <cell r="O71">
            <v>13</v>
          </cell>
          <cell r="P71">
            <v>13069</v>
          </cell>
          <cell r="Q71">
            <v>43803</v>
          </cell>
          <cell r="R71">
            <v>5585874703</v>
          </cell>
          <cell r="S71" t="str">
            <v>edsongl16@outlook.com</v>
          </cell>
          <cell r="T71">
            <v>131</v>
          </cell>
          <cell r="U71" t="str">
            <v>NULL</v>
          </cell>
          <cell r="V71" t="str">
            <v>NULL</v>
          </cell>
          <cell r="W71" t="str">
            <v>H</v>
          </cell>
          <cell r="X71">
            <v>36101</v>
          </cell>
          <cell r="Y71">
            <v>21</v>
          </cell>
          <cell r="Z71">
            <v>5</v>
          </cell>
          <cell r="AA71" t="str">
            <v>NULL</v>
          </cell>
          <cell r="AB71" t="str">
            <v>NULL</v>
          </cell>
          <cell r="AC71" t="str">
            <v>Â¿QuÃ© hace el Banco de MÃ©xico en el sistema financiero?&lt;br&gt;</v>
          </cell>
        </row>
        <row r="72">
          <cell r="A72">
            <v>6110000013416</v>
          </cell>
          <cell r="B72">
            <v>61100</v>
          </cell>
          <cell r="C72">
            <v>1</v>
          </cell>
          <cell r="D72">
            <v>42591</v>
          </cell>
          <cell r="E72" t="str">
            <v>NULL</v>
          </cell>
          <cell r="F72" t="str">
            <v>NULL</v>
          </cell>
          <cell r="G72" t="str">
            <v>HERNÃNDEZ</v>
          </cell>
          <cell r="H72" t="str">
            <v>GUZMÃN</v>
          </cell>
          <cell r="I72" t="str">
            <v>ESMERALDA</v>
          </cell>
          <cell r="J72" t="str">
            <v>NULL</v>
          </cell>
          <cell r="K72" t="str">
            <v>JUAN MANUEL M. KAPFNER</v>
          </cell>
          <cell r="L72">
            <v>60</v>
          </cell>
          <cell r="M72" t="str">
            <v>NULL</v>
          </cell>
          <cell r="N72" t="str">
            <v>El Hiloche</v>
          </cell>
          <cell r="O72">
            <v>13</v>
          </cell>
          <cell r="P72">
            <v>13039</v>
          </cell>
          <cell r="Q72">
            <v>42140</v>
          </cell>
          <cell r="R72" t="str">
            <v>NULL</v>
          </cell>
          <cell r="S72" t="str">
            <v>esmeralda-hdezguz@hotmail.com</v>
          </cell>
          <cell r="T72">
            <v>131</v>
          </cell>
          <cell r="U72" t="str">
            <v>NULL</v>
          </cell>
          <cell r="V72" t="str">
            <v>NULL</v>
          </cell>
          <cell r="W72" t="str">
            <v>M</v>
          </cell>
          <cell r="X72">
            <v>35842</v>
          </cell>
          <cell r="Y72">
            <v>21</v>
          </cell>
          <cell r="Z72">
            <v>5</v>
          </cell>
          <cell r="AA72" t="str">
            <v>NULL</v>
          </cell>
          <cell r="AB72" t="str">
            <v>NULL</v>
          </cell>
          <cell r="AC72" t="str">
            <v>Â¿Cualquier persona puede tener una copia de su reporte de crÃ©dito?&lt;br&gt;</v>
          </cell>
        </row>
        <row r="73">
          <cell r="A73">
            <v>6110000013516</v>
          </cell>
          <cell r="B73">
            <v>61100</v>
          </cell>
          <cell r="C73">
            <v>1</v>
          </cell>
          <cell r="D73">
            <v>42591</v>
          </cell>
          <cell r="E73" t="str">
            <v>NULL</v>
          </cell>
          <cell r="F73" t="str">
            <v>NULL</v>
          </cell>
          <cell r="G73" t="str">
            <v>BAXCAJAY</v>
          </cell>
          <cell r="H73" t="str">
            <v>RAMIREZ</v>
          </cell>
          <cell r="I73" t="str">
            <v>HECTOR</v>
          </cell>
          <cell r="J73" t="str">
            <v>NULL</v>
          </cell>
          <cell r="K73" t="str">
            <v>PRIMERA CERRADA DE PROGRESO</v>
          </cell>
          <cell r="L73">
            <v>10</v>
          </cell>
          <cell r="M73">
            <v>10</v>
          </cell>
          <cell r="N73" t="str">
            <v>El Progreso</v>
          </cell>
          <cell r="O73">
            <v>13</v>
          </cell>
          <cell r="P73">
            <v>13030</v>
          </cell>
          <cell r="Q73">
            <v>42302</v>
          </cell>
          <cell r="R73">
            <v>7597238717</v>
          </cell>
          <cell r="S73" t="str">
            <v>tiger981@live.com.mx</v>
          </cell>
          <cell r="T73">
            <v>131</v>
          </cell>
          <cell r="U73" t="str">
            <v>NULL</v>
          </cell>
          <cell r="V73" t="str">
            <v>NULL</v>
          </cell>
          <cell r="W73" t="str">
            <v>H</v>
          </cell>
          <cell r="X73">
            <v>35893</v>
          </cell>
          <cell r="Y73">
            <v>21</v>
          </cell>
          <cell r="Z73">
            <v>5</v>
          </cell>
          <cell r="AA73" t="str">
            <v>NULL</v>
          </cell>
          <cell r="AB73" t="str">
            <v>NULL</v>
          </cell>
          <cell r="AC73" t="str">
            <v>Â¿Que medidas toma en acciÃ³n el banco de MÃ©xico cuando ocurre un incremento el las monedas extranjeras y como afecta directamente a la economÃ­a Mexicana?&lt;br&gt;</v>
          </cell>
        </row>
        <row r="74">
          <cell r="A74">
            <v>6110000013616</v>
          </cell>
          <cell r="B74">
            <v>61100</v>
          </cell>
          <cell r="C74">
            <v>1</v>
          </cell>
          <cell r="D74">
            <v>42591</v>
          </cell>
          <cell r="E74" t="str">
            <v>NULL</v>
          </cell>
          <cell r="F74" t="str">
            <v>NULL</v>
          </cell>
          <cell r="G74" t="str">
            <v>LOPEZ</v>
          </cell>
          <cell r="H74" t="str">
            <v>ORDOÃ‘EZ</v>
          </cell>
          <cell r="I74" t="str">
            <v>VIANEY</v>
          </cell>
          <cell r="J74" t="str">
            <v>NULL</v>
          </cell>
          <cell r="K74" t="str">
            <v>DORACELI</v>
          </cell>
          <cell r="L74">
            <v>103</v>
          </cell>
          <cell r="M74" t="str">
            <v>NULL</v>
          </cell>
          <cell r="N74" t="str">
            <v>Santa Julia</v>
          </cell>
          <cell r="O74">
            <v>13</v>
          </cell>
          <cell r="P74">
            <v>13048</v>
          </cell>
          <cell r="Q74">
            <v>42080</v>
          </cell>
          <cell r="R74">
            <v>7717140241</v>
          </cell>
          <cell r="S74" t="str">
            <v>vianey.or04@gmail.com</v>
          </cell>
          <cell r="T74">
            <v>131</v>
          </cell>
          <cell r="U74" t="str">
            <v>NULL</v>
          </cell>
          <cell r="V74" t="str">
            <v>NULL</v>
          </cell>
          <cell r="W74" t="str">
            <v>M</v>
          </cell>
          <cell r="X74">
            <v>36133</v>
          </cell>
          <cell r="Y74">
            <v>21</v>
          </cell>
          <cell r="Z74">
            <v>5</v>
          </cell>
          <cell r="AA74" t="str">
            <v>NULL</v>
          </cell>
          <cell r="AB74" t="str">
            <v>NULL</v>
          </cell>
          <cell r="AC74" t="str">
            <v>Â¿A cuanto asciende las importaciones en el paÃ­s?&lt;br&gt;</v>
          </cell>
        </row>
        <row r="75">
          <cell r="A75">
            <v>6110000014616</v>
          </cell>
          <cell r="B75">
            <v>61100</v>
          </cell>
          <cell r="C75">
            <v>1</v>
          </cell>
          <cell r="D75">
            <v>42592</v>
          </cell>
          <cell r="E75" t="str">
            <v>NULL</v>
          </cell>
          <cell r="F75" t="str">
            <v>NULL</v>
          </cell>
          <cell r="G75" t="str">
            <v>SANCHEZ</v>
          </cell>
          <cell r="H75" t="str">
            <v>DIAZ</v>
          </cell>
          <cell r="I75" t="str">
            <v>JOSE ALFREDO</v>
          </cell>
          <cell r="J75" t="str">
            <v>NULL</v>
          </cell>
          <cell r="K75" t="str">
            <v>VALLE GRANDE</v>
          </cell>
          <cell r="L75">
            <v>200</v>
          </cell>
          <cell r="M75" t="str">
            <v>NULL</v>
          </cell>
          <cell r="N75" t="str">
            <v>Residencial Valle de San Javier</v>
          </cell>
          <cell r="O75">
            <v>13</v>
          </cell>
          <cell r="P75">
            <v>13048</v>
          </cell>
          <cell r="Q75">
            <v>42086</v>
          </cell>
          <cell r="R75">
            <v>447712581361</v>
          </cell>
          <cell r="S75" t="str">
            <v>chiky_sd@hotmail.com</v>
          </cell>
          <cell r="T75">
            <v>131</v>
          </cell>
          <cell r="U75" t="str">
            <v>NULL</v>
          </cell>
          <cell r="V75" t="str">
            <v>NULL</v>
          </cell>
          <cell r="W75" t="str">
            <v>H</v>
          </cell>
          <cell r="X75">
            <v>35865</v>
          </cell>
          <cell r="Y75">
            <v>21</v>
          </cell>
          <cell r="Z75">
            <v>5</v>
          </cell>
          <cell r="AA75" t="str">
            <v>NULL</v>
          </cell>
          <cell r="AB75" t="str">
            <v>NULL</v>
          </cell>
          <cell r="AC75" t="str">
            <v>SOLICITUD PARA OBTENER INFORMACIÃ“N RELACIONADA CON EL EJERCICIO DE LAS FACULTADES O ACTIVIDADES DE Y ENTRE LAS DEPENDENCIAS Y ENTIDADES DEL GOBIERNO FEDERAL Y SUS SERVIDORES PÃšBLICOS SIN IMPORTAR SU FUENTE O FECHA DE ELABORACIÃ“N,CONTENIDA EN DOCUMENTOS O REGISTROS QUE OBRAN EN SUS ARCHIVOS&lt;br&gt;</v>
          </cell>
        </row>
        <row r="76">
          <cell r="A76">
            <v>6110000014716</v>
          </cell>
          <cell r="B76">
            <v>61100</v>
          </cell>
          <cell r="C76">
            <v>1</v>
          </cell>
          <cell r="D76">
            <v>42592</v>
          </cell>
          <cell r="E76" t="str">
            <v>NULL</v>
          </cell>
          <cell r="F76" t="str">
            <v>NULL</v>
          </cell>
          <cell r="G76" t="str">
            <v>HERNANDEZ</v>
          </cell>
          <cell r="H76" t="str">
            <v>OSORIO</v>
          </cell>
          <cell r="I76" t="str">
            <v>MARITZA</v>
          </cell>
          <cell r="J76" t="str">
            <v>NULL</v>
          </cell>
          <cell r="K76">
            <v>15</v>
          </cell>
          <cell r="L76">
            <v>28</v>
          </cell>
          <cell r="M76">
            <v>101</v>
          </cell>
          <cell r="N76" t="str">
            <v>Piracantos</v>
          </cell>
          <cell r="O76">
            <v>13</v>
          </cell>
          <cell r="P76">
            <v>13048</v>
          </cell>
          <cell r="Q76">
            <v>42088</v>
          </cell>
          <cell r="R76">
            <v>7713430130</v>
          </cell>
          <cell r="S76" t="str">
            <v>shemarittza@hotmail.com</v>
          </cell>
          <cell r="T76">
            <v>131</v>
          </cell>
          <cell r="U76" t="str">
            <v>NULL</v>
          </cell>
          <cell r="V76" t="str">
            <v>NULL</v>
          </cell>
          <cell r="W76" t="str">
            <v>M</v>
          </cell>
          <cell r="X76">
            <v>36055</v>
          </cell>
          <cell r="Y76">
            <v>0</v>
          </cell>
          <cell r="Z76">
            <v>5</v>
          </cell>
          <cell r="AA76" t="str">
            <v>NULL</v>
          </cell>
          <cell r="AB76" t="str">
            <v>NULL</v>
          </cell>
          <cell r="AC76" t="str">
            <v>Â¿De quÃ© forma el Banco de MÃ©xico comunica su polÃ­tica monetaria?&lt;br&gt;</v>
          </cell>
        </row>
        <row r="77">
          <cell r="A77">
            <v>6110000014816</v>
          </cell>
          <cell r="B77">
            <v>61100</v>
          </cell>
          <cell r="C77">
            <v>1</v>
          </cell>
          <cell r="D77">
            <v>42592</v>
          </cell>
          <cell r="E77" t="str">
            <v>NULL</v>
          </cell>
          <cell r="F77" t="str">
            <v>NULL</v>
          </cell>
          <cell r="G77" t="str">
            <v>MARQUEZ</v>
          </cell>
          <cell r="H77" t="str">
            <v>ESCAMILLA</v>
          </cell>
          <cell r="I77" t="str">
            <v>DIEGO PAUL</v>
          </cell>
          <cell r="J77" t="str">
            <v>NULL</v>
          </cell>
          <cell r="K77" t="str">
            <v>TLAXCALA</v>
          </cell>
          <cell r="L77">
            <v>3</v>
          </cell>
          <cell r="M77">
            <v>3</v>
          </cell>
          <cell r="N77" t="str">
            <v>Huitzila</v>
          </cell>
          <cell r="O77">
            <v>13</v>
          </cell>
          <cell r="P77">
            <v>13069</v>
          </cell>
          <cell r="Q77">
            <v>43820</v>
          </cell>
          <cell r="R77">
            <v>5536386946</v>
          </cell>
          <cell r="S77" t="str">
            <v>diegopaul2398@hotmail.es</v>
          </cell>
          <cell r="T77">
            <v>131</v>
          </cell>
          <cell r="U77" t="str">
            <v>NULL</v>
          </cell>
          <cell r="V77" t="str">
            <v>NULL</v>
          </cell>
          <cell r="W77" t="str">
            <v>H</v>
          </cell>
          <cell r="X77">
            <v>35818</v>
          </cell>
          <cell r="Y77">
            <v>21</v>
          </cell>
          <cell r="Z77">
            <v>2</v>
          </cell>
          <cell r="AA77" t="str">
            <v>NULL</v>
          </cell>
          <cell r="AB77" t="str">
            <v>NULL</v>
          </cell>
          <cell r="AC77" t="str">
            <v>Â¿CuÃ¡l es el proceso para ingresar un trÃ¡mite electrÃ³nico? &lt;br&gt;</v>
          </cell>
        </row>
        <row r="78">
          <cell r="A78">
            <v>6110000014916</v>
          </cell>
          <cell r="B78">
            <v>61100</v>
          </cell>
          <cell r="C78">
            <v>1</v>
          </cell>
          <cell r="D78">
            <v>42592</v>
          </cell>
          <cell r="E78" t="str">
            <v>NULL</v>
          </cell>
          <cell r="F78" t="str">
            <v>NULL</v>
          </cell>
          <cell r="G78" t="str">
            <v>ESQUIVEL</v>
          </cell>
          <cell r="H78" t="str">
            <v>REYES</v>
          </cell>
          <cell r="I78" t="str">
            <v>MEYSEL</v>
          </cell>
          <cell r="J78" t="str">
            <v>NULL</v>
          </cell>
          <cell r="K78" t="str">
            <v>ARAUCARIA</v>
          </cell>
          <cell r="L78">
            <v>215</v>
          </cell>
          <cell r="M78" t="str">
            <v>NULL</v>
          </cell>
          <cell r="N78" t="str">
            <v>Campestre Villas del Ã¡lamo</v>
          </cell>
          <cell r="O78">
            <v>13</v>
          </cell>
          <cell r="P78">
            <v>13051</v>
          </cell>
          <cell r="Q78">
            <v>42184</v>
          </cell>
          <cell r="R78">
            <v>7717106466</v>
          </cell>
          <cell r="S78" t="str">
            <v>meysel.tareas@gmail.com</v>
          </cell>
          <cell r="T78">
            <v>131</v>
          </cell>
          <cell r="U78" t="str">
            <v>NULL</v>
          </cell>
          <cell r="V78" t="str">
            <v>NULL</v>
          </cell>
          <cell r="W78" t="str">
            <v>NULL</v>
          </cell>
          <cell r="X78">
            <v>35636</v>
          </cell>
          <cell r="Y78">
            <v>21</v>
          </cell>
          <cell r="Z78">
            <v>5</v>
          </cell>
          <cell r="AA78" t="str">
            <v>NULL</v>
          </cell>
          <cell r="AB78" t="str">
            <v>NULL</v>
          </cell>
          <cell r="AC78" t="str">
            <v>de cuanto es la deuda externa del pais? y que es lo que resta?&lt;br&gt;</v>
          </cell>
        </row>
        <row r="79">
          <cell r="A79">
            <v>6110000015016</v>
          </cell>
          <cell r="B79">
            <v>61100</v>
          </cell>
          <cell r="C79">
            <v>1</v>
          </cell>
          <cell r="D79">
            <v>42592</v>
          </cell>
          <cell r="E79" t="str">
            <v>NULL</v>
          </cell>
          <cell r="F79" t="str">
            <v>NULL</v>
          </cell>
          <cell r="G79" t="str">
            <v>MORENO</v>
          </cell>
          <cell r="H79" t="str">
            <v>VALADÃ‰S</v>
          </cell>
          <cell r="I79" t="str">
            <v>MARCELA</v>
          </cell>
          <cell r="J79" t="str">
            <v>NULL</v>
          </cell>
          <cell r="K79" t="str">
            <v>IRLANDA</v>
          </cell>
          <cell r="L79">
            <v>13</v>
          </cell>
          <cell r="M79" t="str">
            <v>NULL</v>
          </cell>
          <cell r="N79" t="str">
            <v>Parque San AndrÃ©s</v>
          </cell>
          <cell r="O79">
            <v>9</v>
          </cell>
          <cell r="P79">
            <v>9003</v>
          </cell>
          <cell r="Q79">
            <v>4040</v>
          </cell>
          <cell r="R79" t="str">
            <v>NULL</v>
          </cell>
          <cell r="S79" t="str">
            <v>capacitamoreno@gmail.com</v>
          </cell>
          <cell r="T79">
            <v>131</v>
          </cell>
          <cell r="U79" t="str">
            <v>NULL</v>
          </cell>
          <cell r="V79" t="str">
            <v>NULL</v>
          </cell>
          <cell r="W79" t="str">
            <v>M</v>
          </cell>
          <cell r="X79" t="str">
            <v>06/01/1878</v>
          </cell>
          <cell r="Y79">
            <v>20</v>
          </cell>
          <cell r="Z79">
            <v>5</v>
          </cell>
          <cell r="AA79" t="str">
            <v>NULL</v>
          </cell>
          <cell r="AB79" t="str">
            <v>NULL</v>
          </cell>
          <cell r="AC79" t="str">
            <v>Programa Anual de CapacitaciÃ³n 2016, para jefes de departamento hasta Directores Generales .&lt;br&gt;</v>
          </cell>
        </row>
        <row r="80">
          <cell r="A80">
            <v>6110000015116</v>
          </cell>
          <cell r="B80">
            <v>61100</v>
          </cell>
          <cell r="C80">
            <v>1</v>
          </cell>
          <cell r="D80">
            <v>42592</v>
          </cell>
          <cell r="E80" t="str">
            <v>NULL</v>
          </cell>
          <cell r="F80" t="str">
            <v>NULL</v>
          </cell>
          <cell r="G80" t="str">
            <v>VILLANUEVA</v>
          </cell>
          <cell r="H80" t="str">
            <v>GUERRERO</v>
          </cell>
          <cell r="I80" t="str">
            <v>MÃ“NICA</v>
          </cell>
          <cell r="J80" t="str">
            <v>NULL</v>
          </cell>
          <cell r="K80" t="str">
            <v>PEDRO BARANDA</v>
          </cell>
          <cell r="L80">
            <v>13</v>
          </cell>
          <cell r="M80" t="str">
            <v>E</v>
          </cell>
          <cell r="N80" t="str">
            <v>Tabacalera</v>
          </cell>
          <cell r="O80">
            <v>9</v>
          </cell>
          <cell r="P80">
            <v>9015</v>
          </cell>
          <cell r="Q80">
            <v>6030</v>
          </cell>
          <cell r="R80">
            <v>15555354433</v>
          </cell>
          <cell r="S80" t="str">
            <v>monivillag@gmail.com</v>
          </cell>
          <cell r="T80">
            <v>131</v>
          </cell>
          <cell r="U80" t="str">
            <v>NULL</v>
          </cell>
          <cell r="V80" t="str">
            <v>NULL</v>
          </cell>
          <cell r="W80" t="str">
            <v>M</v>
          </cell>
          <cell r="X80">
            <v>27884</v>
          </cell>
          <cell r="Y80">
            <v>40</v>
          </cell>
          <cell r="Z80">
            <v>5</v>
          </cell>
          <cell r="AA80" t="str">
            <v>NULL</v>
          </cell>
          <cell r="AB80" t="str">
            <v>NULL</v>
          </cell>
          <cell r="AC80" t="str">
            <v>Requiero una copia pÃºblica de todos los contratos que se hayan firmado para la construcciÃ³n de la fÃ¡brica de billetes que se construye o construirÃ¡ El Salto, Jalisco. AsÃ­ como las licitaciones o adjudicaciones de las que deriven esos contratos y las que estÃ©n en proceso para el mismo fin.&lt;br&gt;</v>
          </cell>
        </row>
        <row r="81">
          <cell r="A81">
            <v>6110000015216</v>
          </cell>
          <cell r="B81">
            <v>61100</v>
          </cell>
          <cell r="C81">
            <v>1</v>
          </cell>
          <cell r="D81">
            <v>42592</v>
          </cell>
          <cell r="E81" t="str">
            <v>NULL</v>
          </cell>
          <cell r="F81" t="str">
            <v>NULL</v>
          </cell>
          <cell r="G81" t="str">
            <v>DONALD</v>
          </cell>
          <cell r="H81" t="str">
            <v>TRUMP</v>
          </cell>
          <cell r="I81" t="str">
            <v>PATO</v>
          </cell>
          <cell r="J81" t="str">
            <v>NULL</v>
          </cell>
          <cell r="K81">
            <v>1</v>
          </cell>
          <cell r="L81">
            <v>161</v>
          </cell>
          <cell r="M81" t="str">
            <v>NULL</v>
          </cell>
          <cell r="N81" t="str">
            <v>Azcorra II</v>
          </cell>
          <cell r="O81">
            <v>31</v>
          </cell>
          <cell r="P81">
            <v>31050</v>
          </cell>
          <cell r="Q81">
            <v>97174</v>
          </cell>
          <cell r="R81" t="str">
            <v>NULL</v>
          </cell>
          <cell r="S81" t="str">
            <v>lavalle82@hotmail.com</v>
          </cell>
          <cell r="T81">
            <v>131</v>
          </cell>
          <cell r="U81" t="str">
            <v>NULL</v>
          </cell>
          <cell r="V81" t="str">
            <v>NULL</v>
          </cell>
          <cell r="W81" t="str">
            <v>H</v>
          </cell>
          <cell r="X81" t="str">
            <v>NULL</v>
          </cell>
          <cell r="Y81">
            <v>10</v>
          </cell>
          <cell r="Z81">
            <v>5</v>
          </cell>
          <cell r="AA81" t="str">
            <v>NULL</v>
          </cell>
          <cell r="AB81" t="str">
            <v>NULL</v>
          </cell>
          <cell r="AC81" t="str">
            <v>si ha sido apoyado por alguna dependencia de Gobierno Municipal de SucilÃ¡, Tizimin, MÃ©rida; especÃ­ficamente en que rubro empresarial y/o agropecuario o el que resulte, montos apoyados de Gobierno del estado de YucatÃ¡n, Dependencia Federal o cualquier otra Dependencia de Gobierno, Sobre cualquier apoyo de cualquier Ã­ndole de los aÃ±os; 2009, 2010, 2011, 2012, 2013, 2014, 2015, 2016 a la fecha, AsÃ­ como las Organizaciones de toda Ã­ndole a nivel municipios de YucatÃ¡n, Estado de YucatÃ¡n, federales y las que resulten; al C. Lorenzo Alejandro Paredes Monsreal, Ana Gabriela Paredes Monsreal; Ana Margarita Monsreal JimÃ©nez, Gabriel Paredes Gonzalez y Estrella Azucena RodrÃ­guez Zentella.&lt;br&gt;</v>
          </cell>
        </row>
        <row r="82">
          <cell r="A82">
            <v>6110000015316</v>
          </cell>
          <cell r="B82">
            <v>61100</v>
          </cell>
          <cell r="C82">
            <v>1</v>
          </cell>
          <cell r="D82">
            <v>42592</v>
          </cell>
          <cell r="E82" t="str">
            <v>NULL</v>
          </cell>
          <cell r="F82" t="str">
            <v>NULL</v>
          </cell>
          <cell r="G82" t="str">
            <v>MENESES</v>
          </cell>
          <cell r="H82" t="str">
            <v>VÃZQUEZ</v>
          </cell>
          <cell r="I82" t="str">
            <v>PAMELA DENISE</v>
          </cell>
          <cell r="J82" t="str">
            <v>NULL</v>
          </cell>
          <cell r="K82" t="str">
            <v>5 DE FEBRERO</v>
          </cell>
          <cell r="L82" t="str">
            <v>7717115620                                        77115620</v>
          </cell>
          <cell r="M82">
            <v>7711417585</v>
          </cell>
          <cell r="N82" t="str">
            <v>San Antonio</v>
          </cell>
          <cell r="O82">
            <v>13</v>
          </cell>
          <cell r="P82">
            <v>13048</v>
          </cell>
          <cell r="Q82">
            <v>42083</v>
          </cell>
          <cell r="R82">
            <v>7711417585</v>
          </cell>
          <cell r="S82" t="str">
            <v>pamela.denise98@gmail.com</v>
          </cell>
          <cell r="T82">
            <v>131</v>
          </cell>
          <cell r="U82" t="str">
            <v>NULL</v>
          </cell>
          <cell r="V82" t="str">
            <v>NULL</v>
          </cell>
          <cell r="W82" t="str">
            <v>M</v>
          </cell>
          <cell r="X82">
            <v>35867</v>
          </cell>
          <cell r="Y82">
            <v>21</v>
          </cell>
          <cell r="Z82">
            <v>5</v>
          </cell>
          <cell r="AA82" t="str">
            <v>NULL</v>
          </cell>
          <cell r="AB82" t="str">
            <v>NULL</v>
          </cell>
          <cell r="AC82" t="str">
            <v>Â¿el ingreso econÃ³mico de MÃ©xico a crecido o disminuido en los Ãºltimos 3 aÃ±os?&lt;br&gt;</v>
          </cell>
        </row>
        <row r="83">
          <cell r="A83">
            <v>6110000015416</v>
          </cell>
          <cell r="B83">
            <v>61100</v>
          </cell>
          <cell r="C83">
            <v>1</v>
          </cell>
          <cell r="D83">
            <v>42592</v>
          </cell>
          <cell r="E83" t="str">
            <v>NULL</v>
          </cell>
          <cell r="F83" t="str">
            <v>NULL</v>
          </cell>
          <cell r="G83" t="str">
            <v>GUTIERREZ</v>
          </cell>
          <cell r="H83" t="str">
            <v>ALVAREZ</v>
          </cell>
          <cell r="I83" t="str">
            <v>SILVIA ADRIANA</v>
          </cell>
          <cell r="J83" t="str">
            <v>NULL</v>
          </cell>
          <cell r="K83" t="str">
            <v>SIRACUSA</v>
          </cell>
          <cell r="L83" t="str">
            <v>EDIF 34A</v>
          </cell>
          <cell r="M83" t="str">
            <v>DEPTO. 32</v>
          </cell>
          <cell r="N83" t="str">
            <v>Lomas Estrella</v>
          </cell>
          <cell r="O83">
            <v>9</v>
          </cell>
          <cell r="P83">
            <v>9007</v>
          </cell>
          <cell r="Q83">
            <v>9890</v>
          </cell>
          <cell r="R83" t="str">
            <v>55 68320812</v>
          </cell>
          <cell r="S83" t="str">
            <v>adrianita.cafe@hotmail.com</v>
          </cell>
          <cell r="T83">
            <v>131</v>
          </cell>
          <cell r="U83" t="str">
            <v>NULL</v>
          </cell>
          <cell r="V83" t="str">
            <v>NULL</v>
          </cell>
          <cell r="W83" t="str">
            <v>M</v>
          </cell>
          <cell r="X83">
            <v>23440</v>
          </cell>
          <cell r="Y83">
            <v>50</v>
          </cell>
          <cell r="Z83">
            <v>3</v>
          </cell>
          <cell r="AA83" t="str">
            <v>NULL</v>
          </cell>
          <cell r="AB83" t="str">
            <v>NULL</v>
          </cell>
          <cell r="AC83" t="str">
            <v>SOLICITO EN COPIA SIMPLE TODOS LOS DOCUMENTOS QUE SE GENERARON DEL TRAMITE DE PENSIONISSSTE SOBRE EL RETIRO DE MI SAR, TODOS LOS DOCUMENTOS ENVIADOS A BANXICO PARA SOLICITUD DEL FONDO DEL SAR Y RESPUESTA DE BANXICO SOBRE EL MISMO, MI RFC GUAS640304. LA INFORMACIÃ“N LA RECIBIRÃ‰ PERSONALMENTE Y EN ESE MOMENTO ACREDITARÃ‰ MI PERSONALIDAD.&lt;br&gt;</v>
          </cell>
        </row>
        <row r="84">
          <cell r="A84">
            <v>6110000015516</v>
          </cell>
          <cell r="B84">
            <v>61100</v>
          </cell>
          <cell r="C84">
            <v>1</v>
          </cell>
          <cell r="D84">
            <v>42593</v>
          </cell>
          <cell r="E84" t="str">
            <v>NULL</v>
          </cell>
          <cell r="F84" t="str">
            <v>NULL</v>
          </cell>
          <cell r="G84" t="str">
            <v>TOLENTINO</v>
          </cell>
          <cell r="H84" t="str">
            <v>TOMAS</v>
          </cell>
          <cell r="I84" t="str">
            <v>NAYELI</v>
          </cell>
          <cell r="J84" t="str">
            <v>NULL</v>
          </cell>
          <cell r="K84" t="str">
            <v>VICTORIANO HUERTA</v>
          </cell>
          <cell r="L84">
            <v>1</v>
          </cell>
          <cell r="M84" t="str">
            <v>NULL</v>
          </cell>
          <cell r="N84" t="str">
            <v>Lomas de Vista Hermosa</v>
          </cell>
          <cell r="O84">
            <v>13</v>
          </cell>
          <cell r="P84">
            <v>13048</v>
          </cell>
          <cell r="Q84">
            <v>42026</v>
          </cell>
          <cell r="R84">
            <v>7711562874</v>
          </cell>
          <cell r="S84" t="str">
            <v>yelian_njde96@hotmail.com</v>
          </cell>
          <cell r="T84">
            <v>131</v>
          </cell>
          <cell r="U84" t="str">
            <v>NULL</v>
          </cell>
          <cell r="V84" t="str">
            <v>NULL</v>
          </cell>
          <cell r="W84" t="str">
            <v>M</v>
          </cell>
          <cell r="X84">
            <v>35310</v>
          </cell>
          <cell r="Y84">
            <v>21</v>
          </cell>
          <cell r="Z84">
            <v>5</v>
          </cell>
          <cell r="AA84" t="str">
            <v>NULL</v>
          </cell>
          <cell r="AB84" t="str">
            <v>NULL</v>
          </cell>
          <cell r="AC84" t="str">
            <v>Â¿CON QUÃ‰ OBJETIVO EL BANCO CENTRAL SUBE LA TASA DE INTERÃ‰S?&lt;br&gt;</v>
          </cell>
        </row>
        <row r="85">
          <cell r="A85">
            <v>6110000015616</v>
          </cell>
          <cell r="B85">
            <v>61100</v>
          </cell>
          <cell r="C85">
            <v>1</v>
          </cell>
          <cell r="D85">
            <v>42594</v>
          </cell>
          <cell r="E85" t="str">
            <v>NULL</v>
          </cell>
          <cell r="F85" t="str">
            <v>NULL</v>
          </cell>
          <cell r="G85" t="str">
            <v>AGUILAR</v>
          </cell>
          <cell r="H85" t="str">
            <v>MARTINEZ</v>
          </cell>
          <cell r="I85" t="str">
            <v>NOEMI</v>
          </cell>
          <cell r="J85" t="str">
            <v>NULL</v>
          </cell>
          <cell r="K85" t="str">
            <v>AV MORELOS COL CERRITO</v>
          </cell>
          <cell r="L85" t="str">
            <v>S/N</v>
          </cell>
          <cell r="M85" t="str">
            <v>S/N</v>
          </cell>
          <cell r="N85" t="str">
            <v>Acayuca</v>
          </cell>
          <cell r="O85">
            <v>13</v>
          </cell>
          <cell r="P85">
            <v>13082</v>
          </cell>
          <cell r="Q85">
            <v>42191</v>
          </cell>
          <cell r="R85">
            <v>7751869106</v>
          </cell>
          <cell r="S85" t="str">
            <v>mimiaguilarmar@gmail.com</v>
          </cell>
          <cell r="T85">
            <v>131</v>
          </cell>
          <cell r="U85" t="str">
            <v>NULL</v>
          </cell>
          <cell r="V85" t="str">
            <v>NULL</v>
          </cell>
          <cell r="W85" t="str">
            <v>M</v>
          </cell>
          <cell r="X85">
            <v>35855</v>
          </cell>
          <cell r="Y85">
            <v>21</v>
          </cell>
          <cell r="Z85">
            <v>5</v>
          </cell>
          <cell r="AA85" t="str">
            <v>NULL</v>
          </cell>
          <cell r="AB85" t="str">
            <v>NULL</v>
          </cell>
          <cell r="AC85" t="str">
            <v>Â¿como rinde cuentas el banco de MÃ©xico ?&lt;br&gt;</v>
          </cell>
        </row>
        <row r="86">
          <cell r="A86">
            <v>6110000015716</v>
          </cell>
          <cell r="B86">
            <v>61100</v>
          </cell>
          <cell r="C86">
            <v>1</v>
          </cell>
          <cell r="D86">
            <v>42594</v>
          </cell>
          <cell r="E86" t="str">
            <v>NULL</v>
          </cell>
          <cell r="F86" t="str">
            <v>NULL</v>
          </cell>
          <cell r="G86" t="str">
            <v>FERRER</v>
          </cell>
          <cell r="H86" t="str">
            <v>CALDERÃ“N</v>
          </cell>
          <cell r="I86" t="str">
            <v>ALDO IBRAHIM</v>
          </cell>
          <cell r="J86" t="str">
            <v>NULL</v>
          </cell>
          <cell r="K86" t="str">
            <v>REAL DE MINAS</v>
          </cell>
          <cell r="L86">
            <v>312</v>
          </cell>
          <cell r="M86">
            <v>0</v>
          </cell>
          <cell r="N86" t="str">
            <v>Valle de San Javier</v>
          </cell>
          <cell r="O86">
            <v>13</v>
          </cell>
          <cell r="P86">
            <v>13048</v>
          </cell>
          <cell r="Q86">
            <v>42086</v>
          </cell>
          <cell r="R86">
            <v>527717128887</v>
          </cell>
          <cell r="S86" t="str">
            <v>aldofc27@gmail.com</v>
          </cell>
          <cell r="T86">
            <v>131</v>
          </cell>
          <cell r="U86" t="str">
            <v>NULL</v>
          </cell>
          <cell r="V86" t="str">
            <v>NULL</v>
          </cell>
          <cell r="W86" t="str">
            <v>H</v>
          </cell>
          <cell r="X86">
            <v>35986</v>
          </cell>
          <cell r="Y86">
            <v>21</v>
          </cell>
          <cell r="Z86">
            <v>5</v>
          </cell>
          <cell r="AA86" t="str">
            <v>NULL</v>
          </cell>
          <cell r="AB86" t="str">
            <v>NULL</v>
          </cell>
          <cell r="AC86" t="str">
            <v>Â¿De quÃ© forma actua el banco de mÃ©xico para evitar la inflaciÃ³n?&lt;br&gt;</v>
          </cell>
        </row>
        <row r="87">
          <cell r="A87">
            <v>6110000015816</v>
          </cell>
          <cell r="B87">
            <v>61100</v>
          </cell>
          <cell r="C87">
            <v>1</v>
          </cell>
          <cell r="D87">
            <v>42594</v>
          </cell>
          <cell r="E87" t="str">
            <v>NULL</v>
          </cell>
          <cell r="F87" t="str">
            <v>NULL</v>
          </cell>
          <cell r="G87" t="str">
            <v>OLGUÃN</v>
          </cell>
          <cell r="H87" t="str">
            <v>SÃNCHEZ</v>
          </cell>
          <cell r="I87" t="str">
            <v>JESÃšS IGNACIO</v>
          </cell>
          <cell r="J87" t="str">
            <v>NULL</v>
          </cell>
          <cell r="K87" t="str">
            <v>CARBURO</v>
          </cell>
          <cell r="L87">
            <v>21</v>
          </cell>
          <cell r="M87" t="str">
            <v>NULL</v>
          </cell>
          <cell r="N87" t="str">
            <v>11 de Julio 1A SecciÃ³n</v>
          </cell>
          <cell r="O87">
            <v>13</v>
          </cell>
          <cell r="P87">
            <v>13051</v>
          </cell>
          <cell r="Q87">
            <v>42184</v>
          </cell>
          <cell r="R87">
            <v>7142872</v>
          </cell>
          <cell r="S87" t="str">
            <v>ig.jez_05@hotmail.com</v>
          </cell>
          <cell r="T87">
            <v>131</v>
          </cell>
          <cell r="U87" t="str">
            <v>NULL</v>
          </cell>
          <cell r="V87" t="str">
            <v>NULL</v>
          </cell>
          <cell r="W87" t="str">
            <v>H</v>
          </cell>
          <cell r="X87">
            <v>35739</v>
          </cell>
          <cell r="Y87">
            <v>21</v>
          </cell>
          <cell r="Z87">
            <v>5</v>
          </cell>
          <cell r="AA87" t="str">
            <v>NULL</v>
          </cell>
          <cell r="AB87" t="str">
            <v>NULL</v>
          </cell>
          <cell r="AC87" t="str">
            <v>Â¿Que factores intervienen para la producciÃ³n del dinero?&lt;br&gt;</v>
          </cell>
        </row>
        <row r="88">
          <cell r="A88">
            <v>6110000015916</v>
          </cell>
          <cell r="B88">
            <v>61100</v>
          </cell>
          <cell r="C88">
            <v>1</v>
          </cell>
          <cell r="D88">
            <v>42594</v>
          </cell>
          <cell r="E88" t="str">
            <v>NULL</v>
          </cell>
          <cell r="F88" t="str">
            <v>NULL</v>
          </cell>
          <cell r="G88" t="str">
            <v>SANCHEZ</v>
          </cell>
          <cell r="H88" t="str">
            <v>DIAZ</v>
          </cell>
          <cell r="I88" t="str">
            <v>JOSE ALFREDO</v>
          </cell>
          <cell r="J88" t="str">
            <v>NULL</v>
          </cell>
          <cell r="K88" t="str">
            <v>VALLE GRANDE</v>
          </cell>
          <cell r="L88">
            <v>200</v>
          </cell>
          <cell r="M88" t="str">
            <v>NULL</v>
          </cell>
          <cell r="N88" t="str">
            <v>Residencial Valle de San Javier</v>
          </cell>
          <cell r="O88">
            <v>13</v>
          </cell>
          <cell r="P88">
            <v>13048</v>
          </cell>
          <cell r="Q88">
            <v>42086</v>
          </cell>
          <cell r="R88">
            <v>447712581361</v>
          </cell>
          <cell r="S88" t="str">
            <v>chiky_sd@hotmail.com</v>
          </cell>
          <cell r="T88">
            <v>131</v>
          </cell>
          <cell r="U88" t="str">
            <v>NULL</v>
          </cell>
          <cell r="V88" t="str">
            <v>NULL</v>
          </cell>
          <cell r="W88" t="str">
            <v>H</v>
          </cell>
          <cell r="X88">
            <v>35865</v>
          </cell>
          <cell r="Y88">
            <v>21</v>
          </cell>
          <cell r="Z88">
            <v>5</v>
          </cell>
          <cell r="AA88" t="str">
            <v>NULL</v>
          </cell>
          <cell r="AB88" t="str">
            <v>NULL</v>
          </cell>
          <cell r="AC88" t="str">
            <v>Â¿cada cuando hay una subasta de recursos en las reservas?&lt;br&gt;</v>
          </cell>
        </row>
        <row r="89">
          <cell r="A89">
            <v>6110000016016</v>
          </cell>
          <cell r="B89">
            <v>61100</v>
          </cell>
          <cell r="C89">
            <v>1</v>
          </cell>
          <cell r="D89">
            <v>42594</v>
          </cell>
          <cell r="E89" t="str">
            <v>NULL</v>
          </cell>
          <cell r="F89" t="str">
            <v>NULL</v>
          </cell>
          <cell r="G89" t="str">
            <v>GUILLEN</v>
          </cell>
          <cell r="H89" t="str">
            <v>MARQUEZ</v>
          </cell>
          <cell r="I89" t="str">
            <v>JORGE</v>
          </cell>
          <cell r="J89" t="str">
            <v>NULL</v>
          </cell>
          <cell r="K89" t="str">
            <v>ALLENDE</v>
          </cell>
          <cell r="L89">
            <v>923</v>
          </cell>
          <cell r="M89">
            <v>1</v>
          </cell>
          <cell r="N89" t="str">
            <v>Centro SCT Hidalgo</v>
          </cell>
          <cell r="O89">
            <v>13</v>
          </cell>
          <cell r="P89">
            <v>13048</v>
          </cell>
          <cell r="Q89">
            <v>42081</v>
          </cell>
          <cell r="R89" t="str">
            <v>NULL</v>
          </cell>
          <cell r="S89" t="str">
            <v>jgguillen04@gmail.com</v>
          </cell>
          <cell r="T89">
            <v>131</v>
          </cell>
          <cell r="U89" t="str">
            <v>NULL</v>
          </cell>
          <cell r="V89" t="str">
            <v>NULL</v>
          </cell>
          <cell r="W89" t="str">
            <v>H</v>
          </cell>
          <cell r="X89">
            <v>36011</v>
          </cell>
          <cell r="Y89">
            <v>21</v>
          </cell>
          <cell r="Z89">
            <v>5</v>
          </cell>
          <cell r="AA89" t="str">
            <v>NULL</v>
          </cell>
          <cell r="AB89" t="str">
            <v>NULL</v>
          </cell>
          <cell r="AC89" t="str">
            <v>deseo saber como surge la moneda en Mexico&lt;br&gt;</v>
          </cell>
        </row>
        <row r="90">
          <cell r="A90">
            <v>6110000016116</v>
          </cell>
          <cell r="B90">
            <v>61100</v>
          </cell>
          <cell r="C90">
            <v>1</v>
          </cell>
          <cell r="D90">
            <v>42594</v>
          </cell>
          <cell r="E90" t="str">
            <v>NULL</v>
          </cell>
          <cell r="F90" t="str">
            <v>NULL</v>
          </cell>
          <cell r="G90" t="str">
            <v>CONTRERAS</v>
          </cell>
          <cell r="H90" t="str">
            <v>GARCIA</v>
          </cell>
          <cell r="I90" t="str">
            <v>SALMA ABBYNEL</v>
          </cell>
          <cell r="J90" t="str">
            <v>NULL</v>
          </cell>
          <cell r="K90" t="str">
            <v>VERACRUZ</v>
          </cell>
          <cell r="L90">
            <v>109</v>
          </cell>
          <cell r="M90" t="str">
            <v>NULL</v>
          </cell>
          <cell r="N90" t="str">
            <v>Cubitos</v>
          </cell>
          <cell r="O90">
            <v>13</v>
          </cell>
          <cell r="P90">
            <v>13048</v>
          </cell>
          <cell r="Q90">
            <v>42090</v>
          </cell>
          <cell r="R90">
            <v>447711429792</v>
          </cell>
          <cell r="S90" t="str">
            <v>salma_abby_13@hotmail.com</v>
          </cell>
          <cell r="T90">
            <v>131</v>
          </cell>
          <cell r="U90" t="str">
            <v>NULL</v>
          </cell>
          <cell r="V90" t="str">
            <v>NULL</v>
          </cell>
          <cell r="W90" t="str">
            <v>M</v>
          </cell>
          <cell r="X90">
            <v>35502</v>
          </cell>
          <cell r="Y90">
            <v>21</v>
          </cell>
          <cell r="Z90">
            <v>5</v>
          </cell>
          <cell r="AA90" t="str">
            <v>NULL</v>
          </cell>
          <cell r="AB90" t="str">
            <v>NULL</v>
          </cell>
          <cell r="AC90" t="str">
            <v>Â¿Por quÃ© esta tan devaluÃ³ tanto el peso?&lt;br&gt;</v>
          </cell>
        </row>
        <row r="91">
          <cell r="A91">
            <v>6110000016216</v>
          </cell>
          <cell r="B91">
            <v>61100</v>
          </cell>
          <cell r="C91">
            <v>1</v>
          </cell>
          <cell r="D91">
            <v>42594</v>
          </cell>
          <cell r="E91" t="str">
            <v>NULL</v>
          </cell>
          <cell r="F91" t="str">
            <v>NULL</v>
          </cell>
          <cell r="G91" t="str">
            <v>CONTRERAS</v>
          </cell>
          <cell r="H91" t="str">
            <v>GARCIA</v>
          </cell>
          <cell r="I91" t="str">
            <v>JENIFFER ALICIA</v>
          </cell>
          <cell r="J91" t="str">
            <v>NULL</v>
          </cell>
          <cell r="K91" t="str">
            <v>VERACRUZ</v>
          </cell>
          <cell r="L91" t="str">
            <v>109 A</v>
          </cell>
          <cell r="M91">
            <v>109</v>
          </cell>
          <cell r="N91" t="str">
            <v>Cubitos</v>
          </cell>
          <cell r="O91">
            <v>13</v>
          </cell>
          <cell r="P91">
            <v>13048</v>
          </cell>
          <cell r="Q91">
            <v>42090</v>
          </cell>
          <cell r="R91" t="str">
            <v>52 7711345893</v>
          </cell>
          <cell r="S91" t="str">
            <v>jennicga@hotmail.com</v>
          </cell>
          <cell r="T91">
            <v>131</v>
          </cell>
          <cell r="U91" t="str">
            <v>NULL</v>
          </cell>
          <cell r="V91" t="str">
            <v>NULL</v>
          </cell>
          <cell r="W91" t="str">
            <v>M</v>
          </cell>
          <cell r="X91">
            <v>35080</v>
          </cell>
          <cell r="Y91">
            <v>21</v>
          </cell>
          <cell r="Z91">
            <v>5</v>
          </cell>
          <cell r="AA91" t="str">
            <v>NULL</v>
          </cell>
          <cell r="AB91" t="str">
            <v>NULL</v>
          </cell>
          <cell r="AC91" t="str">
            <v>Â¿como afecta las separaciÃ³n de reino unido de la union europea a la economÃ­a de Mexico?&lt;br&gt;</v>
          </cell>
        </row>
        <row r="92">
          <cell r="A92">
            <v>6110000016416</v>
          </cell>
          <cell r="B92">
            <v>61100</v>
          </cell>
          <cell r="C92">
            <v>1</v>
          </cell>
          <cell r="D92">
            <v>42594</v>
          </cell>
          <cell r="E92" t="str">
            <v>NULL</v>
          </cell>
          <cell r="F92" t="str">
            <v>NULL</v>
          </cell>
          <cell r="G92" t="str">
            <v>MEJIA</v>
          </cell>
          <cell r="H92" t="str">
            <v>ORTIZ</v>
          </cell>
          <cell r="I92" t="str">
            <v>LEOBARDO DANIEL</v>
          </cell>
          <cell r="J92" t="str">
            <v>NULL</v>
          </cell>
          <cell r="K92" t="str">
            <v>MOCTEZUMA</v>
          </cell>
          <cell r="L92">
            <v>108</v>
          </cell>
          <cell r="M92">
            <v>2</v>
          </cell>
          <cell r="N92" t="str">
            <v>Centro HistÃ³rico</v>
          </cell>
          <cell r="O92">
            <v>13</v>
          </cell>
          <cell r="P92">
            <v>13048</v>
          </cell>
          <cell r="Q92">
            <v>42000</v>
          </cell>
          <cell r="R92">
            <v>7151155</v>
          </cell>
          <cell r="S92" t="str">
            <v>danielmejiaorti@gmail.com</v>
          </cell>
          <cell r="T92">
            <v>131</v>
          </cell>
          <cell r="U92" t="str">
            <v>NULL</v>
          </cell>
          <cell r="V92" t="str">
            <v>NULL</v>
          </cell>
          <cell r="W92" t="str">
            <v>H</v>
          </cell>
          <cell r="X92">
            <v>35564</v>
          </cell>
          <cell r="Y92">
            <v>24</v>
          </cell>
          <cell r="Z92">
            <v>5</v>
          </cell>
          <cell r="AA92" t="str">
            <v>NULL</v>
          </cell>
          <cell r="AB92" t="str">
            <v>NULL</v>
          </cell>
          <cell r="AC92" t="str">
            <v>Â¿CuÃ¡nto fue el crecimiento aproximado anualmente del peso en los pasados 4 aÃ±os ?&lt;br&gt;</v>
          </cell>
        </row>
        <row r="93">
          <cell r="A93">
            <v>6110000016316</v>
          </cell>
          <cell r="B93">
            <v>61100</v>
          </cell>
          <cell r="C93">
            <v>1</v>
          </cell>
          <cell r="D93">
            <v>42594</v>
          </cell>
          <cell r="E93" t="str">
            <v>NULL</v>
          </cell>
          <cell r="F93" t="str">
            <v>NULL</v>
          </cell>
          <cell r="G93" t="str">
            <v>QUIJANO</v>
          </cell>
          <cell r="H93" t="str">
            <v>TREJO</v>
          </cell>
          <cell r="I93" t="str">
            <v>LESLIE YERID</v>
          </cell>
          <cell r="J93" t="str">
            <v>NULL</v>
          </cell>
          <cell r="K93" t="str">
            <v>PEDRO MA. ANAYA</v>
          </cell>
          <cell r="L93">
            <v>105</v>
          </cell>
          <cell r="M93" t="str">
            <v>A</v>
          </cell>
          <cell r="N93" t="str">
            <v>Antonio Del Castillo</v>
          </cell>
          <cell r="O93">
            <v>13</v>
          </cell>
          <cell r="P93">
            <v>13048</v>
          </cell>
          <cell r="Q93">
            <v>42027</v>
          </cell>
          <cell r="R93">
            <v>7711096635</v>
          </cell>
          <cell r="S93" t="str">
            <v>less.trejo29@gmail.com</v>
          </cell>
          <cell r="T93">
            <v>131</v>
          </cell>
          <cell r="U93" t="str">
            <v>NULL</v>
          </cell>
          <cell r="V93" t="str">
            <v>NULL</v>
          </cell>
          <cell r="W93" t="str">
            <v>M</v>
          </cell>
          <cell r="X93">
            <v>35579</v>
          </cell>
          <cell r="Y93">
            <v>21</v>
          </cell>
          <cell r="Z93">
            <v>5</v>
          </cell>
          <cell r="AA93" t="str">
            <v>NULL</v>
          </cell>
          <cell r="AB93" t="str">
            <v>NULL</v>
          </cell>
          <cell r="AC93" t="str">
            <v>Â¿Que es y para que sirve el Banco De MÃ©xico?&lt;br&gt;</v>
          </cell>
        </row>
        <row r="94">
          <cell r="A94">
            <v>6110000016616</v>
          </cell>
          <cell r="B94">
            <v>61100</v>
          </cell>
          <cell r="C94">
            <v>1</v>
          </cell>
          <cell r="D94">
            <v>42597</v>
          </cell>
          <cell r="E94" t="str">
            <v>NULL</v>
          </cell>
          <cell r="F94" t="str">
            <v>NULL</v>
          </cell>
          <cell r="G94" t="str">
            <v>VARGAS</v>
          </cell>
          <cell r="H94" t="str">
            <v>NULL</v>
          </cell>
          <cell r="I94" t="str">
            <v>PEDRO</v>
          </cell>
          <cell r="J94" t="str">
            <v>NULL</v>
          </cell>
          <cell r="K94" t="str">
            <v>ZARAGOZA</v>
          </cell>
          <cell r="L94">
            <v>2000</v>
          </cell>
          <cell r="M94">
            <v>4</v>
          </cell>
          <cell r="N94" t="str">
            <v>Buenavista</v>
          </cell>
          <cell r="O94">
            <v>9</v>
          </cell>
          <cell r="P94">
            <v>9015</v>
          </cell>
          <cell r="Q94">
            <v>6350</v>
          </cell>
          <cell r="R94" t="str">
            <v>NULL</v>
          </cell>
          <cell r="S94" t="str">
            <v>genesistatu@hotmail.com</v>
          </cell>
          <cell r="T94">
            <v>131</v>
          </cell>
          <cell r="U94" t="str">
            <v>NULL</v>
          </cell>
          <cell r="V94" t="str">
            <v>NULL</v>
          </cell>
          <cell r="W94" t="str">
            <v>H</v>
          </cell>
          <cell r="X94" t="str">
            <v>NULL</v>
          </cell>
          <cell r="Y94">
            <v>0</v>
          </cell>
          <cell r="Z94">
            <v>5</v>
          </cell>
          <cell r="AA94" t="str">
            <v>NULL</v>
          </cell>
          <cell r="AB94" t="str">
            <v>NULL</v>
          </cell>
          <cell r="AC94" t="str">
            <v>En caso de cambio de homologaciÃ³n de documentos por cambio de acta de nacimiento Â¿cual es el procedimiento a seguir en caso de cambio de nombre y genero en en historial bancaria que la persona asÃ­ lo solicite?&lt;br&gt;</v>
          </cell>
        </row>
        <row r="95">
          <cell r="A95">
            <v>6110000016516</v>
          </cell>
          <cell r="B95">
            <v>61100</v>
          </cell>
          <cell r="C95">
            <v>1</v>
          </cell>
          <cell r="D95">
            <v>42597</v>
          </cell>
          <cell r="E95" t="str">
            <v>NULL</v>
          </cell>
          <cell r="F95" t="str">
            <v>NULL</v>
          </cell>
          <cell r="G95" t="str">
            <v>VELAZQUEZ</v>
          </cell>
          <cell r="H95" t="str">
            <v>PEÃ‘A</v>
          </cell>
          <cell r="I95" t="str">
            <v>JESUS GUSTAVO</v>
          </cell>
          <cell r="J95" t="str">
            <v>NULL</v>
          </cell>
          <cell r="K95" t="str">
            <v>CARLOS CASTELAN</v>
          </cell>
          <cell r="L95">
            <v>208</v>
          </cell>
          <cell r="M95" t="str">
            <v>NULL</v>
          </cell>
          <cell r="N95" t="str">
            <v>Maestranza</v>
          </cell>
          <cell r="O95">
            <v>13</v>
          </cell>
          <cell r="P95">
            <v>13048</v>
          </cell>
          <cell r="Q95">
            <v>42060</v>
          </cell>
          <cell r="R95" t="str">
            <v>NULL</v>
          </cell>
          <cell r="S95" t="str">
            <v>tavo_sode@hotmail.com</v>
          </cell>
          <cell r="T95">
            <v>131</v>
          </cell>
          <cell r="U95" t="str">
            <v>NULL</v>
          </cell>
          <cell r="V95" t="str">
            <v>NULL</v>
          </cell>
          <cell r="W95" t="str">
            <v>H</v>
          </cell>
          <cell r="X95">
            <v>35662</v>
          </cell>
          <cell r="Y95">
            <v>21</v>
          </cell>
          <cell r="Z95">
            <v>5</v>
          </cell>
          <cell r="AA95" t="str">
            <v>NULL</v>
          </cell>
          <cell r="AB95" t="str">
            <v>NULL</v>
          </cell>
          <cell r="AC95" t="str">
            <v>Â¿De que manera el Banco de MÃ©xico  promueve el sano desarrollo del paÃ­s?&lt;br&gt;</v>
          </cell>
        </row>
        <row r="96">
          <cell r="A96">
            <v>6110000016816</v>
          </cell>
          <cell r="B96">
            <v>61100</v>
          </cell>
          <cell r="C96">
            <v>1</v>
          </cell>
          <cell r="D96">
            <v>42597</v>
          </cell>
          <cell r="E96" t="str">
            <v>NULL</v>
          </cell>
          <cell r="F96" t="str">
            <v>NULL</v>
          </cell>
          <cell r="G96" t="str">
            <v>BUENDÃA</v>
          </cell>
          <cell r="H96" t="str">
            <v>DELGADILLO</v>
          </cell>
          <cell r="I96" t="str">
            <v>EDUARDO</v>
          </cell>
          <cell r="J96" t="str">
            <v>NULL</v>
          </cell>
          <cell r="K96" t="str">
            <v>JAIME TORRES BODET</v>
          </cell>
          <cell r="L96">
            <v>248</v>
          </cell>
          <cell r="M96" t="str">
            <v>C302</v>
          </cell>
          <cell r="N96" t="str">
            <v>Santa Maria La Ribera</v>
          </cell>
          <cell r="O96">
            <v>9</v>
          </cell>
          <cell r="P96">
            <v>9015</v>
          </cell>
          <cell r="Q96">
            <v>6400</v>
          </cell>
          <cell r="R96">
            <v>5551080778</v>
          </cell>
          <cell r="S96" t="str">
            <v>ebunef@hotmail.com</v>
          </cell>
          <cell r="T96">
            <v>131</v>
          </cell>
          <cell r="U96" t="str">
            <v>NULL</v>
          </cell>
          <cell r="V96" t="str">
            <v>NULL</v>
          </cell>
          <cell r="W96" t="str">
            <v>H</v>
          </cell>
          <cell r="X96">
            <v>33357</v>
          </cell>
          <cell r="Y96">
            <v>40</v>
          </cell>
          <cell r="Z96">
            <v>5</v>
          </cell>
          <cell r="AA96" t="str">
            <v>NULL</v>
          </cell>
          <cell r="AB96" t="str">
            <v>NULL</v>
          </cell>
          <cell r="AC96" t="str">
            <v>Solicito saber cuÃ¡l es la cantidad de consejeros independientes o dependientes que brindan recomendaciones a la dependencia. TambiÃ©n requiero que agreguen la informaciÃ³n de cuÃ¡nto salario perciben mensualmente y por cada sesiÃ³n en la que participan; de tener prestaciones, favor de agregarlo. Requiero se desglose la informaciÃ³n por cada consejero y se estipule cuÃ¡ntos asesores, choferes, secretarios u otros empleados estÃ¡n a cargo de cada consejero. Favor de anexar el monto salarial y de prestaciones destinado a los trabajadores a cargo del consejero. Solicito copias de los documentos que avalen las recomendaciones que cada consejero ha emitido a la dependencia.  La informaciÃ³n antes requerida, pido que cubra desde el aÃ±o 2012 a la fecha en que se reciba esta solicitud. &lt;br&gt;</v>
          </cell>
        </row>
        <row r="97">
          <cell r="A97">
            <v>6110000016716</v>
          </cell>
          <cell r="B97">
            <v>61100</v>
          </cell>
          <cell r="C97">
            <v>1</v>
          </cell>
          <cell r="D97">
            <v>42597</v>
          </cell>
          <cell r="E97" t="str">
            <v>NULL</v>
          </cell>
          <cell r="F97" t="str">
            <v>NULL</v>
          </cell>
          <cell r="G97" t="str">
            <v>MONTES DE OCA</v>
          </cell>
          <cell r="H97" t="str">
            <v>NULL</v>
          </cell>
          <cell r="I97" t="str">
            <v>MAURIZIO</v>
          </cell>
          <cell r="J97" t="str">
            <v>NULL</v>
          </cell>
          <cell r="K97" t="str">
            <v>JACARANDAS</v>
          </cell>
          <cell r="L97">
            <v>7</v>
          </cell>
          <cell r="M97" t="str">
            <v>NULL</v>
          </cell>
          <cell r="N97" t="str">
            <v>RincÃ³n de La Bolsa</v>
          </cell>
          <cell r="O97">
            <v>9</v>
          </cell>
          <cell r="P97">
            <v>9010</v>
          </cell>
          <cell r="Q97">
            <v>1849</v>
          </cell>
          <cell r="R97" t="str">
            <v>NULL</v>
          </cell>
          <cell r="S97" t="str">
            <v>maurizio.mdo@gmail.com</v>
          </cell>
          <cell r="T97">
            <v>131</v>
          </cell>
          <cell r="U97" t="str">
            <v>NULL</v>
          </cell>
          <cell r="V97" t="str">
            <v>NULL</v>
          </cell>
          <cell r="W97" t="str">
            <v>NULL</v>
          </cell>
          <cell r="X97" t="str">
            <v>NULL</v>
          </cell>
          <cell r="Y97">
            <v>0</v>
          </cell>
          <cell r="Z97">
            <v>5</v>
          </cell>
          <cell r="AA97" t="str">
            <v>NULL</v>
          </cell>
          <cell r="AB97" t="str">
            <v>NULL</v>
          </cell>
          <cell r="AC97" t="str">
            <v>Solicito conocer cuÃ¡ntos vehÃ­culos que pertenecen a su dependencia o prestan servicio a la misma han sido blindados y cuÃ¡nto dinero han gastado en ello en los aÃ±os 2012, 2013, 2014, 2015 y 2016.&lt;br&gt;</v>
          </cell>
        </row>
        <row r="98">
          <cell r="A98">
            <v>6110000017116</v>
          </cell>
          <cell r="B98">
            <v>61100</v>
          </cell>
          <cell r="C98">
            <v>1</v>
          </cell>
          <cell r="D98">
            <v>42598</v>
          </cell>
          <cell r="E98" t="str">
            <v>NULL</v>
          </cell>
          <cell r="F98" t="str">
            <v>NULL</v>
          </cell>
          <cell r="G98" t="str">
            <v>GOMEZ</v>
          </cell>
          <cell r="H98" t="str">
            <v>NULL</v>
          </cell>
          <cell r="I98" t="str">
            <v>IDALIA</v>
          </cell>
          <cell r="J98" t="str">
            <v>NULL</v>
          </cell>
          <cell r="K98" t="str">
            <v>CAMPOS ELÃSEOS</v>
          </cell>
          <cell r="L98">
            <v>385</v>
          </cell>
          <cell r="M98">
            <v>11</v>
          </cell>
          <cell r="N98" t="str">
            <v>Polanco V SecciÃ³n</v>
          </cell>
          <cell r="O98">
            <v>9</v>
          </cell>
          <cell r="P98">
            <v>9016</v>
          </cell>
          <cell r="Q98">
            <v>11560</v>
          </cell>
          <cell r="R98">
            <v>5662145301</v>
          </cell>
          <cell r="S98" t="str">
            <v>gosimai@gmail.com</v>
          </cell>
          <cell r="T98">
            <v>131</v>
          </cell>
          <cell r="U98" t="str">
            <v>NULL</v>
          </cell>
          <cell r="V98" t="str">
            <v>NULL</v>
          </cell>
          <cell r="W98" t="str">
            <v>M</v>
          </cell>
          <cell r="X98">
            <v>25794</v>
          </cell>
          <cell r="Y98">
            <v>45</v>
          </cell>
          <cell r="Z98">
            <v>5</v>
          </cell>
          <cell r="AA98" t="str">
            <v>NULL</v>
          </cell>
          <cell r="AB98" t="str">
            <v>NULL</v>
          </cell>
          <cell r="AC98" t="str">
            <v>Solicito me informe cuÃ¡nto le paga la instituciÃ³n a la Secretaria de la Defensa Nacional, a la SecretarÃ­a de Marina, a la PolicÃ­a Federal, y a cualquier otra instituciÃ³n federal (especificar cuÃ¡l), por los conceptos de seguridad y patrullaje a sus instalaciones. Requiero el monto especificado por aÃ±o y por dependencia que prestÃ³ dichos servicios, desglosado a partir de 2004 a la fecha de recepciÃ³n de esta solicitud, detallando cuÃ¡nto dinero se ha programado y/o se ha entregado a la fecha, y si este pago es por mes o cada quÃ© periodo de tiempo, especificando cuÃ¡nto corresponde y de quÃ© partida presupuestal sale ese dinero. Especifique quÃ© tareas desarrollan los elementos de esas dependencias, por lo que se les paga esos servicios. E informar cuÃ¡ntos elementos consideran estas tareas mensual o anualmente. De ser posible anexar las versiones pÃºblicas de los documentos que acrediten los pagos o transferencia de recursos que acredite los pagos a dichas dependencias por los servicios de patrullaje y seguridad en el perÃ­odo indicado. &lt;br&gt;</v>
          </cell>
        </row>
        <row r="99">
          <cell r="A99">
            <v>6110000017016</v>
          </cell>
          <cell r="B99">
            <v>61100</v>
          </cell>
          <cell r="C99">
            <v>1</v>
          </cell>
          <cell r="D99">
            <v>42598</v>
          </cell>
          <cell r="E99" t="str">
            <v>NULL</v>
          </cell>
          <cell r="F99" t="str">
            <v>NULL</v>
          </cell>
          <cell r="G99" t="str">
            <v>RESENDIZ</v>
          </cell>
          <cell r="H99" t="str">
            <v>SABIDO</v>
          </cell>
          <cell r="I99" t="str">
            <v>OSMARA</v>
          </cell>
          <cell r="J99" t="str">
            <v>NULL</v>
          </cell>
          <cell r="K99" t="str">
            <v>BOKOBA</v>
          </cell>
          <cell r="L99">
            <v>497</v>
          </cell>
          <cell r="M99" t="str">
            <v>NULL</v>
          </cell>
          <cell r="N99" t="str">
            <v>Bosques del Pedregal</v>
          </cell>
          <cell r="O99">
            <v>9</v>
          </cell>
          <cell r="P99">
            <v>9012</v>
          </cell>
          <cell r="Q99">
            <v>14738</v>
          </cell>
          <cell r="R99" t="str">
            <v>NULL</v>
          </cell>
          <cell r="S99" t="str">
            <v>osmarars@hotmail.com</v>
          </cell>
          <cell r="T99">
            <v>131</v>
          </cell>
          <cell r="U99" t="str">
            <v>NULL</v>
          </cell>
          <cell r="V99" t="str">
            <v>NULL</v>
          </cell>
          <cell r="W99" t="str">
            <v>M</v>
          </cell>
          <cell r="X99">
            <v>35810</v>
          </cell>
          <cell r="Y99">
            <v>21</v>
          </cell>
          <cell r="Z99">
            <v>2</v>
          </cell>
          <cell r="AA99" t="str">
            <v>NULL</v>
          </cell>
          <cell r="AB99" t="str">
            <v>NULL</v>
          </cell>
          <cell r="AC99" t="str">
            <v>cuantas bolsas de valor hay en mexico &lt;br&gt;</v>
          </cell>
        </row>
        <row r="100">
          <cell r="A100">
            <v>6110000016916</v>
          </cell>
          <cell r="B100">
            <v>61100</v>
          </cell>
          <cell r="C100">
            <v>1</v>
          </cell>
          <cell r="D100">
            <v>42598</v>
          </cell>
          <cell r="E100" t="str">
            <v>NULL</v>
          </cell>
          <cell r="F100" t="str">
            <v>NULL</v>
          </cell>
          <cell r="G100" t="str">
            <v>MEJIA</v>
          </cell>
          <cell r="H100" t="str">
            <v>ORTIZ</v>
          </cell>
          <cell r="I100" t="str">
            <v>LEOBARDO DANIEL</v>
          </cell>
          <cell r="J100" t="str">
            <v>NULL</v>
          </cell>
          <cell r="K100" t="str">
            <v>MOCTEZUMA</v>
          </cell>
          <cell r="L100">
            <v>108</v>
          </cell>
          <cell r="M100">
            <v>2</v>
          </cell>
          <cell r="N100" t="str">
            <v>Centro HistÃ³rico</v>
          </cell>
          <cell r="O100">
            <v>13</v>
          </cell>
          <cell r="P100">
            <v>13048</v>
          </cell>
          <cell r="Q100">
            <v>42000</v>
          </cell>
          <cell r="R100">
            <v>7151155</v>
          </cell>
          <cell r="S100" t="str">
            <v>danielmejiaorti@gmail.com</v>
          </cell>
          <cell r="T100">
            <v>131</v>
          </cell>
          <cell r="U100" t="str">
            <v>NULL</v>
          </cell>
          <cell r="V100" t="str">
            <v>NULL</v>
          </cell>
          <cell r="W100" t="str">
            <v>H</v>
          </cell>
          <cell r="X100">
            <v>35564</v>
          </cell>
          <cell r="Y100">
            <v>24</v>
          </cell>
          <cell r="Z100">
            <v>5</v>
          </cell>
          <cell r="AA100" t="str">
            <v>NULL</v>
          </cell>
          <cell r="AB100" t="str">
            <v>NULL</v>
          </cell>
          <cell r="AC100" t="str">
            <v>Â¿Por medio de la presente solicito saber la informaciÃ³n de cual es el crecimiento anual aproximado de el peso  frente al dolar?&lt;br&gt;</v>
          </cell>
        </row>
        <row r="101">
          <cell r="A101">
            <v>6110000017616</v>
          </cell>
          <cell r="B101">
            <v>61100</v>
          </cell>
          <cell r="C101">
            <v>0</v>
          </cell>
          <cell r="D101">
            <v>42599</v>
          </cell>
          <cell r="E101" t="str">
            <v>RICARDO CORREA</v>
          </cell>
          <cell r="F101" t="str">
            <v>NULL</v>
          </cell>
          <cell r="G101" t="str">
            <v>NULL</v>
          </cell>
          <cell r="H101" t="str">
            <v>NULL</v>
          </cell>
          <cell r="I101" t="str">
            <v>IQNET</v>
          </cell>
          <cell r="J101" t="str">
            <v>NULL</v>
          </cell>
          <cell r="K101" t="str">
            <v>BAJA CLIFORNÃA</v>
          </cell>
          <cell r="L101">
            <v>245</v>
          </cell>
          <cell r="M101">
            <v>1101</v>
          </cell>
          <cell r="N101" t="str">
            <v>Condesa</v>
          </cell>
          <cell r="O101">
            <v>9</v>
          </cell>
          <cell r="P101">
            <v>9015</v>
          </cell>
          <cell r="Q101">
            <v>6140</v>
          </cell>
          <cell r="R101" t="str">
            <v>NULL</v>
          </cell>
          <cell r="S101" t="str">
            <v>melisa.ruiz@iqnet.com.mx</v>
          </cell>
          <cell r="T101">
            <v>131</v>
          </cell>
          <cell r="U101" t="str">
            <v>NULL</v>
          </cell>
          <cell r="V101" t="str">
            <v>NULL</v>
          </cell>
          <cell r="W101" t="str">
            <v>NULL</v>
          </cell>
          <cell r="X101" t="str">
            <v>NULL</v>
          </cell>
          <cell r="Y101">
            <v>13</v>
          </cell>
          <cell r="Z101">
            <v>5</v>
          </cell>
          <cell r="AA101" t="str">
            <v>NULL</v>
          </cell>
          <cell r="AB101" t="str">
            <v>NULL</v>
          </cell>
          <cell r="AC101" t="str">
            <v>Todos los documentos relacionados con regulacione, reglamentos, especificaciones o requisitos a nivel de TI (TecnologÃ­as de la InformaciÃ³n).&lt;br&gt;</v>
          </cell>
        </row>
        <row r="102">
          <cell r="A102">
            <v>6110000017316</v>
          </cell>
          <cell r="B102">
            <v>61100</v>
          </cell>
          <cell r="C102">
            <v>1</v>
          </cell>
          <cell r="D102">
            <v>42599</v>
          </cell>
          <cell r="E102" t="str">
            <v>NULL</v>
          </cell>
          <cell r="F102" t="str">
            <v>NULL</v>
          </cell>
          <cell r="G102" t="str">
            <v>NAVARRETE</v>
          </cell>
          <cell r="H102" t="str">
            <v>GUTIERREZ</v>
          </cell>
          <cell r="I102" t="str">
            <v>MARCO ANTONIO</v>
          </cell>
          <cell r="J102" t="str">
            <v>NULL</v>
          </cell>
          <cell r="K102" t="str">
            <v>MARIANO ESCOBEDO</v>
          </cell>
          <cell r="L102">
            <v>19</v>
          </cell>
          <cell r="M102" t="str">
            <v>NULL</v>
          </cell>
          <cell r="N102" t="str">
            <v>Dina</v>
          </cell>
          <cell r="O102">
            <v>13</v>
          </cell>
          <cell r="P102">
            <v>13061</v>
          </cell>
          <cell r="Q102">
            <v>43995</v>
          </cell>
          <cell r="R102">
            <v>457757511300</v>
          </cell>
          <cell r="S102" t="str">
            <v>marco_navarrete@hotmail.com</v>
          </cell>
          <cell r="T102">
            <v>131</v>
          </cell>
          <cell r="U102" t="str">
            <v>NULL</v>
          </cell>
          <cell r="V102" t="str">
            <v>NULL</v>
          </cell>
          <cell r="W102" t="str">
            <v>H</v>
          </cell>
          <cell r="X102">
            <v>35013</v>
          </cell>
          <cell r="Y102">
            <v>21</v>
          </cell>
          <cell r="Z102">
            <v>5</v>
          </cell>
          <cell r="AA102" t="str">
            <v>NULL</v>
          </cell>
          <cell r="AB102" t="str">
            <v>NULL</v>
          </cell>
          <cell r="AC102" t="str">
            <v>Â¿que son las reservas internacionales?&lt;br&gt;</v>
          </cell>
        </row>
        <row r="103">
          <cell r="A103">
            <v>6110000017216</v>
          </cell>
          <cell r="B103">
            <v>61100</v>
          </cell>
          <cell r="C103">
            <v>1</v>
          </cell>
          <cell r="D103">
            <v>42599</v>
          </cell>
          <cell r="E103" t="str">
            <v>NULL</v>
          </cell>
          <cell r="F103" t="str">
            <v>NULL</v>
          </cell>
          <cell r="G103" t="str">
            <v>NAVARRETE</v>
          </cell>
          <cell r="H103" t="str">
            <v>GUTIERREZ</v>
          </cell>
          <cell r="I103" t="str">
            <v>MARCO ANTONIO</v>
          </cell>
          <cell r="J103" t="str">
            <v>NULL</v>
          </cell>
          <cell r="K103" t="str">
            <v>MARIANO ESCOBEDO</v>
          </cell>
          <cell r="L103">
            <v>19</v>
          </cell>
          <cell r="M103" t="str">
            <v>NULL</v>
          </cell>
          <cell r="N103" t="str">
            <v>Dina</v>
          </cell>
          <cell r="O103">
            <v>13</v>
          </cell>
          <cell r="P103">
            <v>13061</v>
          </cell>
          <cell r="Q103">
            <v>43995</v>
          </cell>
          <cell r="R103">
            <v>457757511300</v>
          </cell>
          <cell r="S103" t="str">
            <v>marco_navarrete@hotmail.com</v>
          </cell>
          <cell r="T103">
            <v>131</v>
          </cell>
          <cell r="U103" t="str">
            <v>NULL</v>
          </cell>
          <cell r="V103" t="str">
            <v>NULL</v>
          </cell>
          <cell r="W103" t="str">
            <v>H</v>
          </cell>
          <cell r="X103">
            <v>35013</v>
          </cell>
          <cell r="Y103">
            <v>21</v>
          </cell>
          <cell r="Z103">
            <v>5</v>
          </cell>
          <cell r="AA103" t="str">
            <v>NULL</v>
          </cell>
          <cell r="AB103" t="str">
            <v>NULL</v>
          </cell>
          <cell r="AC103" t="str">
            <v>Â¿para que sirven las reservas internacionales?&lt;br&gt;</v>
          </cell>
        </row>
        <row r="104">
          <cell r="A104">
            <v>6110000017416</v>
          </cell>
          <cell r="B104">
            <v>61100</v>
          </cell>
          <cell r="C104">
            <v>1</v>
          </cell>
          <cell r="D104">
            <v>42599</v>
          </cell>
          <cell r="E104" t="str">
            <v>NULL</v>
          </cell>
          <cell r="F104" t="str">
            <v>NULL</v>
          </cell>
          <cell r="G104" t="str">
            <v>BARTOLO</v>
          </cell>
          <cell r="H104" t="str">
            <v>MOSCOSA</v>
          </cell>
          <cell r="I104" t="str">
            <v>MARÃA DEL CARMEN</v>
          </cell>
          <cell r="J104" t="str">
            <v>NULL</v>
          </cell>
          <cell r="K104" t="str">
            <v>KM 2.0</v>
          </cell>
          <cell r="L104">
            <v>2</v>
          </cell>
          <cell r="M104" t="str">
            <v>NULL</v>
          </cell>
          <cell r="N104" t="str">
            <v>Huajuapan de Leon</v>
          </cell>
          <cell r="O104">
            <v>20</v>
          </cell>
          <cell r="P104">
            <v>20039</v>
          </cell>
          <cell r="Q104">
            <v>69000</v>
          </cell>
          <cell r="R104">
            <v>9535937171</v>
          </cell>
          <cell r="S104" t="str">
            <v>c_bartolo@hotmail.com</v>
          </cell>
          <cell r="T104">
            <v>131</v>
          </cell>
          <cell r="U104" t="str">
            <v>NULL</v>
          </cell>
          <cell r="V104" t="str">
            <v>NULL</v>
          </cell>
          <cell r="W104" t="str">
            <v>M</v>
          </cell>
          <cell r="X104">
            <v>27289</v>
          </cell>
          <cell r="Y104">
            <v>22</v>
          </cell>
          <cell r="Z104">
            <v>5</v>
          </cell>
          <cell r="AA104" t="str">
            <v>NULL</v>
          </cell>
          <cell r="AB104" t="str">
            <v>NULL</v>
          </cell>
          <cell r="AC104" t="str">
            <v>Contratos colectivos vigentes a la fecha. Las condiciones generales de trabajo de la instituciÃ³n vigentes. Las condiciones especiales de pensiones para sus trabajadores. Si cuenta con algÃºn sistema de pensiones especial. El monto de los pasivos laborales, exclusivamente el rubro de pensiones. La cantidad de trabajadores desglosado por salario, edad y antigÃ¼edad de servicios en la instituciÃ³n. El monto del pago de pensiones que se erogaron en el 2015. La cantidad de trabajadores pensionados y que se les estÃ¡ pagando alguna pensiÃ³n. Monto de prestaciones adicionales por concepto de pensiones. &lt;br&gt;</v>
          </cell>
        </row>
        <row r="105">
          <cell r="A105">
            <v>6110000017516</v>
          </cell>
          <cell r="B105">
            <v>61100</v>
          </cell>
          <cell r="C105">
            <v>1</v>
          </cell>
          <cell r="D105">
            <v>42599</v>
          </cell>
          <cell r="E105" t="str">
            <v>NULL</v>
          </cell>
          <cell r="F105" t="str">
            <v>NULL</v>
          </cell>
          <cell r="G105" t="str">
            <v>BARRIOS</v>
          </cell>
          <cell r="H105" t="str">
            <v>NULL</v>
          </cell>
          <cell r="I105" t="str">
            <v>CONDESA</v>
          </cell>
          <cell r="J105" t="str">
            <v>NULL</v>
          </cell>
          <cell r="K105" t="str">
            <v>SIN CALLE</v>
          </cell>
          <cell r="L105">
            <v>10</v>
          </cell>
          <cell r="M105" t="str">
            <v>NULL</v>
          </cell>
          <cell r="N105" t="str">
            <v>Centro  (Ã¡rea 1)</v>
          </cell>
          <cell r="O105">
            <v>9</v>
          </cell>
          <cell r="P105">
            <v>9015</v>
          </cell>
          <cell r="Q105">
            <v>6000</v>
          </cell>
          <cell r="R105" t="str">
            <v>NULL</v>
          </cell>
          <cell r="S105" t="str">
            <v>condesa0203@outlook.com</v>
          </cell>
          <cell r="T105">
            <v>131</v>
          </cell>
          <cell r="U105" t="str">
            <v>NULL</v>
          </cell>
          <cell r="V105" t="str">
            <v>NULL</v>
          </cell>
          <cell r="W105" t="str">
            <v>M</v>
          </cell>
          <cell r="X105" t="str">
            <v>NULL</v>
          </cell>
          <cell r="Y105">
            <v>0</v>
          </cell>
          <cell r="Z105">
            <v>5</v>
          </cell>
          <cell r="AA105" t="str">
            <v>NULL</v>
          </cell>
          <cell r="AB105" t="str">
            <v>NULL</v>
          </cell>
          <cell r="AC105" t="str">
            <v>Â¿CÃ³mo realizo un trÃ¡mite electrÃ³nico?&lt;br&gt;</v>
          </cell>
        </row>
        <row r="106">
          <cell r="A106">
            <v>6110000017716</v>
          </cell>
          <cell r="B106">
            <v>61100</v>
          </cell>
          <cell r="C106">
            <v>1</v>
          </cell>
          <cell r="D106">
            <v>42600</v>
          </cell>
          <cell r="E106" t="str">
            <v>NULL</v>
          </cell>
          <cell r="F106" t="str">
            <v>NULL</v>
          </cell>
          <cell r="G106" t="str">
            <v>LÃ“PEZ</v>
          </cell>
          <cell r="H106" t="str">
            <v>GUZMÃN</v>
          </cell>
          <cell r="I106" t="str">
            <v>ADRIANA</v>
          </cell>
          <cell r="J106" t="str">
            <v>NULL</v>
          </cell>
          <cell r="K106" t="str">
            <v>AVENIDA PANAMERICANA</v>
          </cell>
          <cell r="L106">
            <v>222</v>
          </cell>
          <cell r="M106" t="str">
            <v>16D</v>
          </cell>
          <cell r="N106" t="str">
            <v>Villa Panamericana</v>
          </cell>
          <cell r="O106">
            <v>9</v>
          </cell>
          <cell r="P106">
            <v>9003</v>
          </cell>
          <cell r="Q106">
            <v>4700</v>
          </cell>
          <cell r="R106" t="str">
            <v>NULL</v>
          </cell>
          <cell r="S106" t="str">
            <v>reportero.seguridad@hotmail.com</v>
          </cell>
          <cell r="T106">
            <v>131</v>
          </cell>
          <cell r="U106" t="str">
            <v>NULL</v>
          </cell>
          <cell r="V106" t="str">
            <v>NULL</v>
          </cell>
          <cell r="W106" t="str">
            <v>M</v>
          </cell>
          <cell r="X106">
            <v>31747</v>
          </cell>
          <cell r="Y106">
            <v>40</v>
          </cell>
          <cell r="Z106">
            <v>5</v>
          </cell>
          <cell r="AA106" t="str">
            <v>NULL</v>
          </cell>
          <cell r="AB106" t="str">
            <v>NULL</v>
          </cell>
          <cell r="AC106" t="str">
            <v>-Indique el nÃºmero de monedas sacadas de circulaciÃ³n por averÃ­as de 2006 a 2016. Desglose por aÃ±o y denominaciÃ³n. -Indique el nÃºmero de billetes sacadas de circulaciÃ³n por averÃ­as de 2006 a 2016. Desglose por aÃ±o y denominaciÃ³n. &lt;br&gt;</v>
          </cell>
        </row>
        <row r="107">
          <cell r="A107">
            <v>6110000017816</v>
          </cell>
          <cell r="B107">
            <v>61100</v>
          </cell>
          <cell r="C107">
            <v>1</v>
          </cell>
          <cell r="D107">
            <v>42600</v>
          </cell>
          <cell r="E107" t="str">
            <v>NULL</v>
          </cell>
          <cell r="F107" t="str">
            <v>NULL</v>
          </cell>
          <cell r="G107" t="str">
            <v>MELO</v>
          </cell>
          <cell r="H107" t="str">
            <v>TOLEDO</v>
          </cell>
          <cell r="I107" t="str">
            <v>JULIO CESAR</v>
          </cell>
          <cell r="J107" t="str">
            <v>NULL</v>
          </cell>
          <cell r="K107" t="str">
            <v>CORINA</v>
          </cell>
          <cell r="L107">
            <v>117</v>
          </cell>
          <cell r="M107" t="str">
            <v>D-8</v>
          </cell>
          <cell r="N107" t="str">
            <v>Del Carmen</v>
          </cell>
          <cell r="O107">
            <v>9</v>
          </cell>
          <cell r="P107">
            <v>9003</v>
          </cell>
          <cell r="Q107">
            <v>4100</v>
          </cell>
          <cell r="R107" t="str">
            <v>NULL</v>
          </cell>
          <cell r="S107" t="str">
            <v>aliq_sita@hotmail.com</v>
          </cell>
          <cell r="T107">
            <v>131</v>
          </cell>
          <cell r="U107" t="str">
            <v>NULL</v>
          </cell>
          <cell r="V107" t="str">
            <v>NULL</v>
          </cell>
          <cell r="W107" t="str">
            <v>H</v>
          </cell>
          <cell r="X107">
            <v>28343</v>
          </cell>
          <cell r="Y107">
            <v>50</v>
          </cell>
          <cell r="Z107">
            <v>5</v>
          </cell>
          <cell r="AA107" t="str">
            <v>NULL</v>
          </cell>
          <cell r="AB107" t="str">
            <v>NULL</v>
          </cell>
          <cell r="AC107" t="str">
            <v>Con relaciÃ³n a los programas de seguros de bienes patrimoniales que se contratan por licitaciÃ³n, favor de proporcionar la siniestralidad del 2013, 2014, 2015 y 2016. Indicando causa, fecha del siniestro, monto estimado y monto a pagar.&lt;br&gt;</v>
          </cell>
        </row>
        <row r="108">
          <cell r="A108">
            <v>6110000017916</v>
          </cell>
          <cell r="B108">
            <v>61100</v>
          </cell>
          <cell r="C108">
            <v>1</v>
          </cell>
          <cell r="D108">
            <v>42600</v>
          </cell>
          <cell r="E108" t="str">
            <v>NULL</v>
          </cell>
          <cell r="F108" t="str">
            <v>NULL</v>
          </cell>
          <cell r="G108" t="str">
            <v>BARBA</v>
          </cell>
          <cell r="H108" t="str">
            <v>HERNANDEZ</v>
          </cell>
          <cell r="I108" t="str">
            <v>VERONICA</v>
          </cell>
          <cell r="J108" t="str">
            <v>NULL</v>
          </cell>
          <cell r="K108" t="str">
            <v>JUAN DE OÃ‘ATE</v>
          </cell>
          <cell r="L108">
            <v>52</v>
          </cell>
          <cell r="M108" t="str">
            <v>NULL</v>
          </cell>
          <cell r="N108" t="str">
            <v>Lomas de San AgustÃ­n</v>
          </cell>
          <cell r="O108">
            <v>15</v>
          </cell>
          <cell r="P108">
            <v>15057</v>
          </cell>
          <cell r="Q108">
            <v>53490</v>
          </cell>
          <cell r="R108">
            <v>53942285</v>
          </cell>
          <cell r="S108" t="str">
            <v>vr.barbah4@gmail.com</v>
          </cell>
          <cell r="T108">
            <v>131</v>
          </cell>
          <cell r="U108" t="str">
            <v>NULL</v>
          </cell>
          <cell r="V108" t="str">
            <v>NULL</v>
          </cell>
          <cell r="W108" t="str">
            <v>M</v>
          </cell>
          <cell r="X108">
            <v>42678</v>
          </cell>
          <cell r="Y108">
            <v>31</v>
          </cell>
          <cell r="Z108">
            <v>5</v>
          </cell>
          <cell r="AA108" t="str">
            <v>NULL</v>
          </cell>
          <cell r="AB108" t="str">
            <v>NULL</v>
          </cell>
          <cell r="AC108" t="str">
            <v>Salario del Director del banco de MÃ©xico&lt;br&gt;</v>
          </cell>
        </row>
        <row r="109">
          <cell r="A109">
            <v>6110000018016</v>
          </cell>
          <cell r="B109">
            <v>61100</v>
          </cell>
          <cell r="C109">
            <v>1</v>
          </cell>
          <cell r="D109">
            <v>42600</v>
          </cell>
          <cell r="E109" t="str">
            <v>NULL</v>
          </cell>
          <cell r="F109" t="str">
            <v>NULL</v>
          </cell>
          <cell r="G109" t="str">
            <v>GUTIERREZ</v>
          </cell>
          <cell r="H109" t="str">
            <v>TAFOLLA</v>
          </cell>
          <cell r="I109" t="str">
            <v>SERGIO</v>
          </cell>
          <cell r="J109" t="str">
            <v>NULL</v>
          </cell>
          <cell r="K109" t="str">
            <v>LAGUNA DE MAYRAN</v>
          </cell>
          <cell r="L109">
            <v>375</v>
          </cell>
          <cell r="M109" t="str">
            <v>1306 TORRE 1</v>
          </cell>
          <cell r="N109" t="str">
            <v>Anahuac I SecciÃ³n</v>
          </cell>
          <cell r="O109">
            <v>9</v>
          </cell>
          <cell r="P109">
            <v>9016</v>
          </cell>
          <cell r="Q109">
            <v>11320</v>
          </cell>
          <cell r="R109">
            <v>5535874349</v>
          </cell>
          <cell r="S109" t="str">
            <v>sergio.gutierrezt@hotmail.com</v>
          </cell>
          <cell r="T109">
            <v>131</v>
          </cell>
          <cell r="U109" t="str">
            <v>NULL</v>
          </cell>
          <cell r="V109" t="str">
            <v>NULL</v>
          </cell>
          <cell r="W109" t="str">
            <v>H</v>
          </cell>
          <cell r="X109">
            <v>20076</v>
          </cell>
          <cell r="Y109">
            <v>30</v>
          </cell>
          <cell r="Z109">
            <v>5</v>
          </cell>
          <cell r="AA109" t="str">
            <v>NULL</v>
          </cell>
          <cell r="AB109" t="str">
            <v>NULL</v>
          </cell>
          <cell r="AC109" t="str">
            <v>Requiero conocer el nÃºmero de jubilados, pensionados, Incapacidad permanente, invalidez, viudez, ascendentes. descendientes y si hay otro concepto incluirlo de ex trabajadores del BANCO DE MEXICO; a nivel nacional al 30 de diciembre de 2015 y al 30 de junio de 2016, en tabla electrÃ³nica en Excel donde que las filas se indiquen el monto y en la columna la edad de los beneficiados, en una solo hoja electrÃ³nica o en tantas hojas como tema sea&lt;br&gt;</v>
          </cell>
        </row>
        <row r="110">
          <cell r="A110">
            <v>6110000018116</v>
          </cell>
          <cell r="B110">
            <v>61100</v>
          </cell>
          <cell r="C110">
            <v>1</v>
          </cell>
          <cell r="D110">
            <v>42601</v>
          </cell>
          <cell r="E110" t="str">
            <v>NULL</v>
          </cell>
          <cell r="F110" t="str">
            <v>NULL</v>
          </cell>
          <cell r="G110" t="str">
            <v>BRAVO</v>
          </cell>
          <cell r="H110" t="str">
            <v>NULL</v>
          </cell>
          <cell r="I110" t="str">
            <v>CLAUDIA</v>
          </cell>
          <cell r="J110" t="str">
            <v>NULL</v>
          </cell>
          <cell r="K110" t="str">
            <v>ACACIA</v>
          </cell>
          <cell r="L110">
            <v>45</v>
          </cell>
          <cell r="M110" t="str">
            <v>NULL</v>
          </cell>
          <cell r="N110" t="str">
            <v>Prizo III</v>
          </cell>
          <cell r="O110">
            <v>15</v>
          </cell>
          <cell r="P110">
            <v>15033</v>
          </cell>
          <cell r="Q110">
            <v>55264</v>
          </cell>
          <cell r="R110">
            <v>5528863283</v>
          </cell>
          <cell r="S110" t="str">
            <v>transparenciagubernamental@yahoo.com.mx</v>
          </cell>
          <cell r="T110">
            <v>131</v>
          </cell>
          <cell r="U110" t="str">
            <v>NULL</v>
          </cell>
          <cell r="V110" t="str">
            <v>NULL</v>
          </cell>
          <cell r="W110" t="str">
            <v>M</v>
          </cell>
          <cell r="X110">
            <v>29428</v>
          </cell>
          <cell r="Y110">
            <v>51</v>
          </cell>
          <cell r="Z110">
            <v>5</v>
          </cell>
          <cell r="AA110" t="str">
            <v>NULL</v>
          </cell>
          <cell r="AB110" t="str">
            <v>NULL</v>
          </cell>
          <cell r="AC110" t="str">
            <v>Solicito al Ã“rgano Interno de Control todas las resoluciones (archivo por falta de elementos y/o turno a responsabilidades) que haya emitido el Ã¡rea de quejas en investigaciones relacionadas con servidores pÃºblicos que hayan sido denunciados por practicar mal o de manera incorrecta algÃºn tipo de notificaciÃ³n en procedimientos de carÃ¡cter administrativo, del 2014 a la fecha.&lt;br&gt;</v>
          </cell>
        </row>
        <row r="111">
          <cell r="A111">
            <v>6110000018416</v>
          </cell>
          <cell r="B111">
            <v>61100</v>
          </cell>
          <cell r="C111">
            <v>1</v>
          </cell>
          <cell r="D111">
            <v>42604</v>
          </cell>
          <cell r="E111" t="str">
            <v>NULL</v>
          </cell>
          <cell r="F111" t="str">
            <v>NULL</v>
          </cell>
          <cell r="G111" t="str">
            <v>HERNANDEZ</v>
          </cell>
          <cell r="H111" t="str">
            <v>SANCHEZ</v>
          </cell>
          <cell r="I111" t="str">
            <v>RIGOBERTO</v>
          </cell>
          <cell r="J111" t="str">
            <v>NULL</v>
          </cell>
          <cell r="K111" t="str">
            <v>CENTRO NORTE</v>
          </cell>
          <cell r="L111">
            <v>1</v>
          </cell>
          <cell r="M111">
            <v>2</v>
          </cell>
          <cell r="N111" t="str">
            <v>Tabernillas</v>
          </cell>
          <cell r="O111">
            <v>15</v>
          </cell>
          <cell r="P111">
            <v>15005</v>
          </cell>
          <cell r="Q111">
            <v>50910</v>
          </cell>
          <cell r="R111">
            <v>7222614752</v>
          </cell>
          <cell r="S111" t="str">
            <v>ragatxyto@hotmail.com</v>
          </cell>
          <cell r="T111">
            <v>131</v>
          </cell>
          <cell r="U111" t="str">
            <v>NULL</v>
          </cell>
          <cell r="V111" t="str">
            <v>NULL</v>
          </cell>
          <cell r="W111" t="str">
            <v>H</v>
          </cell>
          <cell r="X111">
            <v>33161</v>
          </cell>
          <cell r="Y111">
            <v>21</v>
          </cell>
          <cell r="Z111">
            <v>5</v>
          </cell>
          <cell r="AA111" t="str">
            <v>NULL</v>
          </cell>
          <cell r="AB111" t="str">
            <v>NULL</v>
          </cell>
          <cell r="AC111" t="str">
            <v>nombramiento de algn servidor publico&lt;br&gt;</v>
          </cell>
        </row>
        <row r="112">
          <cell r="A112">
            <v>6110000018216</v>
          </cell>
          <cell r="B112">
            <v>61100</v>
          </cell>
          <cell r="C112">
            <v>1</v>
          </cell>
          <cell r="D112">
            <v>42604</v>
          </cell>
          <cell r="E112" t="str">
            <v>NULL</v>
          </cell>
          <cell r="F112" t="str">
            <v>NULL</v>
          </cell>
          <cell r="G112" t="str">
            <v>V</v>
          </cell>
          <cell r="H112" t="str">
            <v>NULL</v>
          </cell>
          <cell r="I112" t="str">
            <v>PEDRO</v>
          </cell>
          <cell r="J112" t="str">
            <v>NULL</v>
          </cell>
          <cell r="K112">
            <v>34</v>
          </cell>
          <cell r="L112">
            <v>1</v>
          </cell>
          <cell r="M112" t="str">
            <v>NULL</v>
          </cell>
          <cell r="N112" t="str">
            <v>Cafetales</v>
          </cell>
          <cell r="O112">
            <v>9</v>
          </cell>
          <cell r="P112">
            <v>9003</v>
          </cell>
          <cell r="Q112">
            <v>4918</v>
          </cell>
          <cell r="R112" t="str">
            <v>NULL</v>
          </cell>
          <cell r="S112" t="str">
            <v>NULL</v>
          </cell>
          <cell r="T112">
            <v>131</v>
          </cell>
          <cell r="U112" t="str">
            <v>NULL</v>
          </cell>
          <cell r="V112" t="str">
            <v>NULL</v>
          </cell>
          <cell r="W112" t="str">
            <v>H</v>
          </cell>
          <cell r="X112" t="str">
            <v>NULL</v>
          </cell>
          <cell r="Y112">
            <v>40</v>
          </cell>
          <cell r="Z112">
            <v>5</v>
          </cell>
          <cell r="AA112" t="str">
            <v>NULL</v>
          </cell>
          <cell r="AB112" t="str">
            <v>NULL</v>
          </cell>
          <cell r="AC112" t="str">
            <v>Ejerciendo mi derecho a la informaciÃ³n pÃºblica, solicito la siguiente informaciÃ³n :   Â¿CuÃ¡nto ha erogado la dependencia en redes sociales (Facebook, Twitter, Youtube,etc.) desde 2006 a la actualidad? Favor de mostrar monto y aÃ±o.   Favor de enviar la informaciÃ³n SÃ“LO por vÃ­a electrÃ³nica.&lt;br&gt;</v>
          </cell>
        </row>
        <row r="113">
          <cell r="A113">
            <v>6110000018316</v>
          </cell>
          <cell r="B113">
            <v>61100</v>
          </cell>
          <cell r="C113">
            <v>1</v>
          </cell>
          <cell r="D113">
            <v>42604</v>
          </cell>
          <cell r="E113" t="str">
            <v>NULL</v>
          </cell>
          <cell r="F113" t="str">
            <v>NULL</v>
          </cell>
          <cell r="G113" t="str">
            <v>VILLA</v>
          </cell>
          <cell r="H113" t="str">
            <v>NAVA</v>
          </cell>
          <cell r="I113" t="str">
            <v>MIGUEL</v>
          </cell>
          <cell r="J113" t="str">
            <v>NULL</v>
          </cell>
          <cell r="K113" t="str">
            <v>MIGUEL HIDALGO</v>
          </cell>
          <cell r="L113">
            <v>0</v>
          </cell>
          <cell r="M113">
            <v>0</v>
          </cell>
          <cell r="N113" t="str">
            <v>Tamoyon 1</v>
          </cell>
          <cell r="O113">
            <v>13</v>
          </cell>
          <cell r="P113">
            <v>13025</v>
          </cell>
          <cell r="Q113">
            <v>43050</v>
          </cell>
          <cell r="R113">
            <v>7712363521</v>
          </cell>
          <cell r="S113" t="str">
            <v>miguelvillla@hotmail.com</v>
          </cell>
          <cell r="T113">
            <v>131</v>
          </cell>
          <cell r="U113" t="str">
            <v>NULL</v>
          </cell>
          <cell r="V113" t="str">
            <v>NULL</v>
          </cell>
          <cell r="W113" t="str">
            <v>H</v>
          </cell>
          <cell r="X113">
            <v>34598</v>
          </cell>
          <cell r="Y113">
            <v>21</v>
          </cell>
          <cell r="Z113">
            <v>5</v>
          </cell>
          <cell r="AA113" t="str">
            <v>NULL</v>
          </cell>
          <cell r="AB113" t="str">
            <v>NULL</v>
          </cell>
          <cell r="AC113" t="str">
            <v>Â¿cuanto le paga Bancomer a Atento S.A. por los servicios que presta?&lt;br&gt;</v>
          </cell>
        </row>
        <row r="114">
          <cell r="A114">
            <v>6110000018516</v>
          </cell>
          <cell r="B114">
            <v>61100</v>
          </cell>
          <cell r="C114">
            <v>1</v>
          </cell>
          <cell r="D114">
            <v>42605</v>
          </cell>
          <cell r="E114" t="str">
            <v>NULL</v>
          </cell>
          <cell r="F114" t="str">
            <v>NULL</v>
          </cell>
          <cell r="G114" t="str">
            <v>ISLAS</v>
          </cell>
          <cell r="H114" t="str">
            <v>CERVANTES</v>
          </cell>
          <cell r="I114" t="str">
            <v>GISELA ISABEL</v>
          </cell>
          <cell r="J114" t="str">
            <v>NULL</v>
          </cell>
          <cell r="K114" t="str">
            <v>LUIS VILLAREAL</v>
          </cell>
          <cell r="L114">
            <v>3</v>
          </cell>
          <cell r="M114">
            <v>3</v>
          </cell>
          <cell r="N114" t="str">
            <v>El Mexe</v>
          </cell>
          <cell r="O114">
            <v>13</v>
          </cell>
          <cell r="P114">
            <v>13023</v>
          </cell>
          <cell r="Q114">
            <v>42670</v>
          </cell>
          <cell r="R114">
            <v>7721555541</v>
          </cell>
          <cell r="S114" t="str">
            <v>isabel_azul06@hotmail.com</v>
          </cell>
          <cell r="T114">
            <v>131</v>
          </cell>
          <cell r="U114" t="str">
            <v>NULL</v>
          </cell>
          <cell r="V114" t="str">
            <v>NULL</v>
          </cell>
          <cell r="W114" t="str">
            <v>M</v>
          </cell>
          <cell r="X114">
            <v>36066</v>
          </cell>
          <cell r="Y114">
            <v>21</v>
          </cell>
          <cell r="Z114">
            <v>5</v>
          </cell>
          <cell r="AA114" t="str">
            <v>NULL</v>
          </cell>
          <cell r="AB114" t="str">
            <v>NULL</v>
          </cell>
          <cell r="AC114" t="str">
            <v>Â¿ cual es su finalidad del banco de MÃ©xico?&lt;br&gt;</v>
          </cell>
        </row>
        <row r="115">
          <cell r="A115">
            <v>6110000018616</v>
          </cell>
          <cell r="B115">
            <v>61100</v>
          </cell>
          <cell r="C115">
            <v>1</v>
          </cell>
          <cell r="D115">
            <v>42606</v>
          </cell>
          <cell r="E115" t="str">
            <v>NULL</v>
          </cell>
          <cell r="F115" t="str">
            <v>NULL</v>
          </cell>
          <cell r="G115" t="str">
            <v>FUENTES</v>
          </cell>
          <cell r="H115" t="str">
            <v>ZAVALA</v>
          </cell>
          <cell r="I115" t="str">
            <v>FERNANDO ULISES</v>
          </cell>
          <cell r="J115" t="str">
            <v>NULL</v>
          </cell>
          <cell r="K115" t="str">
            <v>CERRADA NICOLAS BRAVO</v>
          </cell>
          <cell r="L115">
            <v>3</v>
          </cell>
          <cell r="M115">
            <v>3</v>
          </cell>
          <cell r="N115" t="str">
            <v>Barrio San Juan</v>
          </cell>
          <cell r="O115">
            <v>9</v>
          </cell>
          <cell r="P115">
            <v>9013</v>
          </cell>
          <cell r="Q115">
            <v>16000</v>
          </cell>
          <cell r="R115" t="str">
            <v>NULL</v>
          </cell>
          <cell r="S115" t="str">
            <v>fernandofuenteszavala@gmail.com</v>
          </cell>
          <cell r="T115">
            <v>131</v>
          </cell>
          <cell r="U115" t="str">
            <v>NULL</v>
          </cell>
          <cell r="V115" t="str">
            <v>NULL</v>
          </cell>
          <cell r="W115" t="str">
            <v>H</v>
          </cell>
          <cell r="X115">
            <v>34781</v>
          </cell>
          <cell r="Y115">
            <v>21</v>
          </cell>
          <cell r="Z115">
            <v>5</v>
          </cell>
          <cell r="AA115" t="str">
            <v>NULL</v>
          </cell>
          <cell r="AB115" t="str">
            <v>NULL</v>
          </cell>
          <cell r="AC115" t="str">
            <v>Quisiera saber de donde obtienen ingresos la loteria nacional dado que sus premios son de grandes cantidades de dinero?  y si hay instituciones cuales son y sus aportsciones&lt;br&gt;</v>
          </cell>
        </row>
        <row r="116">
          <cell r="A116">
            <v>6110000019216</v>
          </cell>
          <cell r="B116">
            <v>61100</v>
          </cell>
          <cell r="C116">
            <v>1</v>
          </cell>
          <cell r="D116">
            <v>42607</v>
          </cell>
          <cell r="E116" t="str">
            <v>NULL</v>
          </cell>
          <cell r="F116" t="str">
            <v>NULL</v>
          </cell>
          <cell r="G116" t="str">
            <v>BARRIOS</v>
          </cell>
          <cell r="H116" t="str">
            <v>NULL</v>
          </cell>
          <cell r="I116" t="str">
            <v>CONDESA</v>
          </cell>
          <cell r="J116" t="str">
            <v>NULL</v>
          </cell>
          <cell r="K116" t="str">
            <v>SIN CALLE</v>
          </cell>
          <cell r="L116">
            <v>10</v>
          </cell>
          <cell r="M116" t="str">
            <v>NULL</v>
          </cell>
          <cell r="N116" t="str">
            <v>Centro  (Ã¡rea 1)</v>
          </cell>
          <cell r="O116">
            <v>9</v>
          </cell>
          <cell r="P116">
            <v>9015</v>
          </cell>
          <cell r="Q116">
            <v>6000</v>
          </cell>
          <cell r="R116" t="str">
            <v>NULL</v>
          </cell>
          <cell r="S116" t="str">
            <v>condesa0203@outlook.com</v>
          </cell>
          <cell r="T116">
            <v>131</v>
          </cell>
          <cell r="U116" t="str">
            <v>NULL</v>
          </cell>
          <cell r="V116" t="str">
            <v>NULL</v>
          </cell>
          <cell r="W116" t="str">
            <v>NULL</v>
          </cell>
          <cell r="X116" t="str">
            <v>NULL</v>
          </cell>
          <cell r="Y116">
            <v>0</v>
          </cell>
          <cell r="Z116">
            <v>5</v>
          </cell>
          <cell r="AA116" t="str">
            <v>NULL</v>
          </cell>
          <cell r="AB116" t="str">
            <v>NULL</v>
          </cell>
          <cell r="AC116" t="str">
            <v>Â¿En dÃ³nde puedo consultar&lt;br&gt;</v>
          </cell>
        </row>
        <row r="117">
          <cell r="A117">
            <v>6110000019116</v>
          </cell>
          <cell r="B117">
            <v>61100</v>
          </cell>
          <cell r="C117">
            <v>1</v>
          </cell>
          <cell r="D117">
            <v>42607</v>
          </cell>
          <cell r="E117" t="str">
            <v>NULL</v>
          </cell>
          <cell r="F117" t="str">
            <v>NULL</v>
          </cell>
          <cell r="G117" t="str">
            <v>SANTOS</v>
          </cell>
          <cell r="H117" t="str">
            <v>ROSAS</v>
          </cell>
          <cell r="I117" t="str">
            <v>GILBERTO</v>
          </cell>
          <cell r="J117" t="str">
            <v>NULL</v>
          </cell>
          <cell r="K117">
            <v>17</v>
          </cell>
          <cell r="L117">
            <v>92</v>
          </cell>
          <cell r="M117" t="str">
            <v>NULL</v>
          </cell>
          <cell r="N117" t="str">
            <v>Maravillas</v>
          </cell>
          <cell r="O117">
            <v>15</v>
          </cell>
          <cell r="P117">
            <v>15058</v>
          </cell>
          <cell r="Q117">
            <v>57410</v>
          </cell>
          <cell r="R117">
            <v>53961166</v>
          </cell>
          <cell r="S117" t="str">
            <v>gilsar77@outlook.com</v>
          </cell>
          <cell r="T117">
            <v>131</v>
          </cell>
          <cell r="U117" t="str">
            <v>NULL</v>
          </cell>
          <cell r="V117" t="str">
            <v>NULL</v>
          </cell>
          <cell r="W117" t="str">
            <v>H</v>
          </cell>
          <cell r="X117">
            <v>28488</v>
          </cell>
          <cell r="Y117">
            <v>13</v>
          </cell>
          <cell r="Z117">
            <v>5</v>
          </cell>
          <cell r="AA117" t="str">
            <v>NULL</v>
          </cell>
          <cell r="AB117" t="str">
            <v>NULL</v>
          </cell>
          <cell r="AC117" t="str">
            <v>Prestaciones. Solicito la enumeraciÃ³n, descripciÃ³n y funcionamiento de todas las prestaciones a que tengan derecho los trabajadores de base y confianza de la instituciÃ³n.&lt;br&gt;</v>
          </cell>
        </row>
        <row r="118">
          <cell r="A118">
            <v>6110000018916</v>
          </cell>
          <cell r="B118">
            <v>61100</v>
          </cell>
          <cell r="C118">
            <v>1</v>
          </cell>
          <cell r="D118">
            <v>42607</v>
          </cell>
          <cell r="E118" t="str">
            <v>NINGUNO</v>
          </cell>
          <cell r="F118" t="str">
            <v>NULL</v>
          </cell>
          <cell r="G118" t="str">
            <v xml:space="preserve">  </v>
          </cell>
          <cell r="H118" t="str">
            <v xml:space="preserve">  </v>
          </cell>
          <cell r="I118" t="str">
            <v>HAN SOLO</v>
          </cell>
          <cell r="J118" t="str">
            <v>NULL</v>
          </cell>
          <cell r="K118" t="str">
            <v xml:space="preserve">  </v>
          </cell>
          <cell r="L118" t="str">
            <v xml:space="preserve">  </v>
          </cell>
          <cell r="M118" t="str">
            <v xml:space="preserve">  </v>
          </cell>
          <cell r="N118" t="str">
            <v xml:space="preserve">  </v>
          </cell>
          <cell r="O118">
            <v>99</v>
          </cell>
          <cell r="P118">
            <v>999</v>
          </cell>
          <cell r="Q118" t="str">
            <v>null</v>
          </cell>
          <cell r="R118">
            <v>0</v>
          </cell>
          <cell r="S118" t="str">
            <v>hansolo2050@gmail.com</v>
          </cell>
          <cell r="T118">
            <v>131</v>
          </cell>
          <cell r="U118" t="str">
            <v>NULL</v>
          </cell>
          <cell r="V118" t="str">
            <v>NULL</v>
          </cell>
          <cell r="W118" t="str">
            <v>H</v>
          </cell>
          <cell r="X118">
            <v>42370</v>
          </cell>
          <cell r="Y118">
            <v>0</v>
          </cell>
          <cell r="Z118">
            <v>5</v>
          </cell>
          <cell r="AA118" t="str">
            <v>Ninguno</v>
          </cell>
          <cell r="AB118" t="str">
            <v>NULL</v>
          </cell>
          <cell r="AC118" t="str">
            <v>SOLICITO CONOCER EL NÃšMERO DE CONTRATOS O INSTRUMENTOS DE NATURALEZA ANALOGA (DE SER POSIBLE, DETALLANDO FECHA DE INICIO, TIPO DE INSTRUMENTO, Y VIGENCIA DE CADA UNO SEGÃšN CORRESPONDA) QUE SE HAYAN CELEBRADO POR INSTITUCIONES FINANCIERAS CON LA ENTIDAD PÃšBLICA DENOMINADA INDISTINTAMENTE AYUNTAMIENTO DE CENTRO, MUNICIPIO DE CENTRO, Y/O CONSEJO MUNICIPAL DE CENTRO, PERTENECIENTES AL ESTADO DE TABASCO, DURANTE EL EJERCICIO FISCAL 2015. LO ANTERIOR, CONFORME LO DISPUESTO EN EL ARTÃCULO 2, FRACCIÃ“N XXIII Y XXIV DE LA LEY DE DISCIPLINA FINANCIERA DE LAS ENTIDADES FEDERATIVAS Y LOS MUNICIPIOS; 1 PRIMER Y SEGUNDO PÃRRAFO, 117, 118 Y DEMÃS APLICABLES  DE LA LEY GENERAL DE TRANSPARENCIA Y ACCESO A LA INFORMACIÃ“N PÃšBLICA.</v>
          </cell>
        </row>
        <row r="119">
          <cell r="A119">
            <v>6110000018816</v>
          </cell>
          <cell r="B119">
            <v>61100</v>
          </cell>
          <cell r="C119">
            <v>1</v>
          </cell>
          <cell r="D119">
            <v>42607</v>
          </cell>
          <cell r="E119" t="str">
            <v>NINGUNO</v>
          </cell>
          <cell r="F119" t="str">
            <v>NULL</v>
          </cell>
          <cell r="G119" t="str">
            <v xml:space="preserve">  </v>
          </cell>
          <cell r="H119" t="str">
            <v xml:space="preserve">  </v>
          </cell>
          <cell r="I119" t="str">
            <v>HAN SOLO</v>
          </cell>
          <cell r="J119" t="str">
            <v>NULL</v>
          </cell>
          <cell r="K119" t="str">
            <v xml:space="preserve">  </v>
          </cell>
          <cell r="L119" t="str">
            <v xml:space="preserve">  </v>
          </cell>
          <cell r="M119" t="str">
            <v xml:space="preserve">  </v>
          </cell>
          <cell r="N119" t="str">
            <v xml:space="preserve">  </v>
          </cell>
          <cell r="O119">
            <v>99</v>
          </cell>
          <cell r="P119">
            <v>999</v>
          </cell>
          <cell r="Q119" t="str">
            <v>null</v>
          </cell>
          <cell r="R119">
            <v>0</v>
          </cell>
          <cell r="S119" t="str">
            <v>hansolo2050@gmail.com</v>
          </cell>
          <cell r="T119">
            <v>131</v>
          </cell>
          <cell r="U119" t="str">
            <v>NULL</v>
          </cell>
          <cell r="V119" t="str">
            <v>NULL</v>
          </cell>
          <cell r="W119" t="str">
            <v>H</v>
          </cell>
          <cell r="X119">
            <v>42370</v>
          </cell>
          <cell r="Y119">
            <v>0</v>
          </cell>
          <cell r="Z119">
            <v>5</v>
          </cell>
          <cell r="AA119" t="str">
            <v>Ninguno</v>
          </cell>
          <cell r="AB119" t="str">
            <v>NULL</v>
          </cell>
          <cell r="AC119" t="str">
            <v>SOLICITO CONOCER EL NÃšMERO DE CONTRATOS O INSTRUMENTOS DE NATURALEZA ANALOGA (DE SER POSIBLE, DETALLANDO FECHA DE INICIO, TIPO DE INSTRUMENTO, Y VIGENCIA DE CADA UNO SEGÃšN CORRESPONDA) QUE SE HAYAN CELEBRADO POR INSTITUCIONES FINANCIERAS CON LA ENTIDAD PÃšBLICA DENOMINADA INDISTINTAMENTE AYUNTAMIENTO DE CENTRO, MUNICIPIO DE CENTRO, Y/O CONSEJO MUNICIPAL DE CENTRO, PERTENECIENTES AL ESTADO DE TABASCO, DURANTE EL EJERCICIO FISCAL 2016. LO ANTERIOR, CONFORME LO DISPUESTO EN EL ARTÃCULO 2, FRACCIÃ“N XXIII Y XXIV DE LA LEY DE DISCIPLINA FINANCIERA DE LAS ENTIDADES FEDERATIVAS Y LOS MUNICIPIOS; 1 PRIMER Y SEGUNDO PÃRRAFO, 117, 118 Y DEMÃS APLICABLES  DE LA LEY GENERAL DE TRANSPARENCIA Y ACCESO A LA INFORMACIÃ“N PÃšBLICA.</v>
          </cell>
        </row>
        <row r="120">
          <cell r="A120">
            <v>6110000018716</v>
          </cell>
          <cell r="B120">
            <v>61100</v>
          </cell>
          <cell r="C120">
            <v>1</v>
          </cell>
          <cell r="D120">
            <v>42607</v>
          </cell>
          <cell r="E120" t="str">
            <v>NINGUNO</v>
          </cell>
          <cell r="F120" t="str">
            <v>NULL</v>
          </cell>
          <cell r="G120" t="str">
            <v>MONTES</v>
          </cell>
          <cell r="H120" t="str">
            <v>ANAYA</v>
          </cell>
          <cell r="I120" t="str">
            <v>SERGIO IVAN</v>
          </cell>
          <cell r="J120" t="str">
            <v>NULL</v>
          </cell>
          <cell r="K120" t="str">
            <v xml:space="preserve">  </v>
          </cell>
          <cell r="L120" t="str">
            <v xml:space="preserve">  </v>
          </cell>
          <cell r="M120" t="str">
            <v xml:space="preserve">  </v>
          </cell>
          <cell r="N120" t="str">
            <v xml:space="preserve">  </v>
          </cell>
          <cell r="O120">
            <v>99</v>
          </cell>
          <cell r="P120">
            <v>999</v>
          </cell>
          <cell r="Q120" t="str">
            <v>null</v>
          </cell>
          <cell r="R120">
            <v>0</v>
          </cell>
          <cell r="S120" t="str">
            <v>checo10_ivan@hotmail.com</v>
          </cell>
          <cell r="T120">
            <v>131</v>
          </cell>
          <cell r="U120" t="str">
            <v>NULL</v>
          </cell>
          <cell r="V120" t="str">
            <v>NULL</v>
          </cell>
          <cell r="W120" t="str">
            <v>H</v>
          </cell>
          <cell r="X120">
            <v>42370</v>
          </cell>
          <cell r="Y120">
            <v>21</v>
          </cell>
          <cell r="Z120">
            <v>6</v>
          </cell>
          <cell r="AA120" t="str">
            <v>Ninguno</v>
          </cell>
          <cell r="AB120" t="str">
            <v>NULL</v>
          </cell>
          <cell r="AC120" t="str">
            <v>Â¿Que es y para quÃ© sirve el Banco de MÃ©xico?</v>
          </cell>
        </row>
        <row r="121">
          <cell r="A121">
            <v>6110000019016</v>
          </cell>
          <cell r="B121">
            <v>61100</v>
          </cell>
          <cell r="C121">
            <v>1</v>
          </cell>
          <cell r="D121">
            <v>42607</v>
          </cell>
          <cell r="E121" t="str">
            <v>NINGUNO</v>
          </cell>
          <cell r="F121" t="str">
            <v>NULL</v>
          </cell>
          <cell r="G121" t="str">
            <v>SÃNCHEZ</v>
          </cell>
          <cell r="H121" t="str">
            <v xml:space="preserve">  </v>
          </cell>
          <cell r="I121" t="str">
            <v>LUIS</v>
          </cell>
          <cell r="J121" t="str">
            <v>NULL</v>
          </cell>
          <cell r="K121" t="str">
            <v>BENJAMIN HILL</v>
          </cell>
          <cell r="L121">
            <v>115</v>
          </cell>
          <cell r="M121" t="str">
            <v xml:space="preserve">  </v>
          </cell>
          <cell r="N121" t="str">
            <v>Condesa</v>
          </cell>
          <cell r="O121">
            <v>9</v>
          </cell>
          <cell r="P121">
            <v>9015</v>
          </cell>
          <cell r="Q121">
            <v>6140</v>
          </cell>
          <cell r="R121">
            <v>0</v>
          </cell>
          <cell r="S121" t="str">
            <v>luisasanalmera@yahoo.com.mx</v>
          </cell>
          <cell r="T121">
            <v>131</v>
          </cell>
          <cell r="U121" t="str">
            <v>NULL</v>
          </cell>
          <cell r="V121" t="str">
            <v>NULL</v>
          </cell>
          <cell r="W121" t="str">
            <v>H</v>
          </cell>
          <cell r="X121">
            <v>42370</v>
          </cell>
          <cell r="Y121">
            <v>0</v>
          </cell>
          <cell r="Z121">
            <v>5</v>
          </cell>
          <cell r="AA121" t="str">
            <v>Ninguno</v>
          </cell>
          <cell r="AB121" t="str">
            <v>NULL</v>
          </cell>
          <cell r="AC121" t="str">
            <v>Copia electrÃ³nica del recibo de nÃ³mina de la primera quincena de agosto de 2016, del Gobernador del Banco de MÃ©xico y del Presidente de la ComisiÃ³n Nacional de los Derechos Humanos respectivamente.</v>
          </cell>
        </row>
        <row r="122">
          <cell r="A122">
            <v>6110000019316</v>
          </cell>
          <cell r="B122">
            <v>61100</v>
          </cell>
          <cell r="C122">
            <v>1</v>
          </cell>
          <cell r="D122">
            <v>42608</v>
          </cell>
          <cell r="E122" t="str">
            <v>NULL</v>
          </cell>
          <cell r="F122" t="str">
            <v>NULL</v>
          </cell>
          <cell r="G122" t="str">
            <v>GONZALEZ</v>
          </cell>
          <cell r="H122" t="str">
            <v>OCHOA</v>
          </cell>
          <cell r="I122" t="str">
            <v>FERMIN</v>
          </cell>
          <cell r="J122" t="str">
            <v>NULL</v>
          </cell>
          <cell r="K122" t="str">
            <v>ARCO TEODOSIO</v>
          </cell>
          <cell r="L122">
            <v>1416</v>
          </cell>
          <cell r="M122">
            <v>1</v>
          </cell>
          <cell r="N122" t="str">
            <v>Arcos de Zapopan 1a Secc</v>
          </cell>
          <cell r="O122">
            <v>14</v>
          </cell>
          <cell r="P122">
            <v>14120</v>
          </cell>
          <cell r="Q122">
            <v>45130</v>
          </cell>
          <cell r="R122">
            <v>523314402394</v>
          </cell>
          <cell r="S122" t="str">
            <v>fergon417@gmail.com</v>
          </cell>
          <cell r="T122">
            <v>131</v>
          </cell>
          <cell r="U122" t="str">
            <v>NULL</v>
          </cell>
          <cell r="V122" t="str">
            <v>NULL</v>
          </cell>
          <cell r="W122" t="str">
            <v>H</v>
          </cell>
          <cell r="X122">
            <v>21078</v>
          </cell>
          <cell r="Y122">
            <v>28</v>
          </cell>
          <cell r="Z122">
            <v>6</v>
          </cell>
          <cell r="AA122" t="str">
            <v>Correo electronico</v>
          </cell>
          <cell r="AB122" t="str">
            <v>NULL</v>
          </cell>
          <cell r="AC122" t="str">
            <v>Estado de cuenta&lt;br&gt;</v>
          </cell>
        </row>
        <row r="123">
          <cell r="A123">
            <v>6110000019416</v>
          </cell>
          <cell r="B123">
            <v>61100</v>
          </cell>
          <cell r="C123">
            <v>1</v>
          </cell>
          <cell r="D123">
            <v>42608</v>
          </cell>
          <cell r="E123" t="str">
            <v>NULL</v>
          </cell>
          <cell r="F123" t="str">
            <v>NULL</v>
          </cell>
          <cell r="G123" t="str">
            <v>VILLANUEVA</v>
          </cell>
          <cell r="H123" t="str">
            <v>GUERRERO</v>
          </cell>
          <cell r="I123" t="str">
            <v>MÃ“NICA</v>
          </cell>
          <cell r="J123" t="str">
            <v>NULL</v>
          </cell>
          <cell r="K123" t="str">
            <v>CAMPOS ELISEOS</v>
          </cell>
          <cell r="L123">
            <v>385</v>
          </cell>
          <cell r="M123">
            <v>11</v>
          </cell>
          <cell r="N123" t="str">
            <v>Polanco III SecciÃ³n</v>
          </cell>
          <cell r="O123">
            <v>9</v>
          </cell>
          <cell r="P123">
            <v>9016</v>
          </cell>
          <cell r="Q123">
            <v>11540</v>
          </cell>
          <cell r="R123">
            <v>56621453</v>
          </cell>
          <cell r="S123" t="str">
            <v>monivillag@gmail.com</v>
          </cell>
          <cell r="T123">
            <v>131</v>
          </cell>
          <cell r="U123" t="str">
            <v>NULL</v>
          </cell>
          <cell r="V123" t="str">
            <v>NULL</v>
          </cell>
          <cell r="W123" t="str">
            <v>M</v>
          </cell>
          <cell r="X123">
            <v>27884</v>
          </cell>
          <cell r="Y123">
            <v>40</v>
          </cell>
          <cell r="Z123">
            <v>5</v>
          </cell>
          <cell r="AA123" t="str">
            <v>NULL</v>
          </cell>
          <cell r="AB123" t="str">
            <v>NULL</v>
          </cell>
          <cell r="AC123" t="str">
            <v>Solicito conocer el aÃ±o en que se adquirieron cada una de las 22 camionetas blindadas que tiene el Banco de MÃ©xico, con quÃ© empresa se realizÃ³ la adquisiciÃ³n de la camioneta blindada o si se hizo el blindaje de forma independiente, y a quiÃ©n estÃ¡n asignadas cada una de las unidades blindadas.&lt;br&gt;</v>
          </cell>
        </row>
        <row r="124">
          <cell r="A124">
            <v>6110000019616</v>
          </cell>
          <cell r="B124">
            <v>61100</v>
          </cell>
          <cell r="C124">
            <v>1</v>
          </cell>
          <cell r="D124">
            <v>42611</v>
          </cell>
          <cell r="E124" t="str">
            <v>NINGUNO</v>
          </cell>
          <cell r="F124" t="str">
            <v>NULL</v>
          </cell>
          <cell r="G124" t="str">
            <v xml:space="preserve">  </v>
          </cell>
          <cell r="H124" t="str">
            <v xml:space="preserve">  </v>
          </cell>
          <cell r="I124" t="str">
            <v>GUILLERMO</v>
          </cell>
          <cell r="J124" t="str">
            <v>NULL</v>
          </cell>
          <cell r="K124" t="str">
            <v>A</v>
          </cell>
          <cell r="L124" t="str">
            <v xml:space="preserve">  </v>
          </cell>
          <cell r="M124" t="str">
            <v xml:space="preserve">  </v>
          </cell>
          <cell r="N124" t="str">
            <v xml:space="preserve">  </v>
          </cell>
          <cell r="O124">
            <v>99</v>
          </cell>
          <cell r="P124">
            <v>999</v>
          </cell>
          <cell r="Q124" t="str">
            <v>null</v>
          </cell>
          <cell r="R124">
            <v>0</v>
          </cell>
          <cell r="S124" t="str">
            <v>gechandi97@gmail.com</v>
          </cell>
          <cell r="T124">
            <v>131</v>
          </cell>
          <cell r="U124" t="str">
            <v>NULL</v>
          </cell>
          <cell r="V124" t="str">
            <v>NULL</v>
          </cell>
          <cell r="W124" t="str">
            <v>H</v>
          </cell>
          <cell r="X124">
            <v>42370</v>
          </cell>
          <cell r="Y124">
            <v>0</v>
          </cell>
          <cell r="Z124">
            <v>6</v>
          </cell>
          <cell r="AA124" t="str">
            <v>Ninguno</v>
          </cell>
          <cell r="AB124" t="str">
            <v>NULL</v>
          </cell>
          <cell r="AC124" t="str">
            <v>Si quiero hacer un negocio pero no cuento con el capital suficiente para hacerlo Â¿hasta cuÃ¡nto efectivo puede hacer un prÃ©stamo el banco?</v>
          </cell>
        </row>
        <row r="125">
          <cell r="A125">
            <v>6110000020016</v>
          </cell>
          <cell r="B125">
            <v>61100</v>
          </cell>
          <cell r="C125">
            <v>1</v>
          </cell>
          <cell r="D125">
            <v>42611</v>
          </cell>
          <cell r="E125" t="str">
            <v>NINGUNO</v>
          </cell>
          <cell r="F125" t="str">
            <v>NULL</v>
          </cell>
          <cell r="G125" t="str">
            <v>ANGEL</v>
          </cell>
          <cell r="H125" t="str">
            <v xml:space="preserve">  </v>
          </cell>
          <cell r="I125" t="str">
            <v>MIGUEL</v>
          </cell>
          <cell r="J125" t="str">
            <v>NULL</v>
          </cell>
          <cell r="K125" t="str">
            <v xml:space="preserve">  </v>
          </cell>
          <cell r="L125" t="str">
            <v xml:space="preserve">  </v>
          </cell>
          <cell r="M125" t="str">
            <v xml:space="preserve">  </v>
          </cell>
          <cell r="N125" t="str">
            <v>Ciudad CuauhtÃ©moCiudad CuauhtÃ©moc SecciÃ³n Embajada</v>
          </cell>
          <cell r="O125">
            <v>15</v>
          </cell>
          <cell r="P125">
            <v>15033</v>
          </cell>
          <cell r="Q125">
            <v>55067</v>
          </cell>
          <cell r="R125">
            <v>0</v>
          </cell>
          <cell r="S125" t="str">
            <v>angel_22cena@hotmail.com</v>
          </cell>
          <cell r="T125">
            <v>131</v>
          </cell>
          <cell r="U125" t="str">
            <v>NULL</v>
          </cell>
          <cell r="V125" t="str">
            <v>NULL</v>
          </cell>
          <cell r="W125" t="str">
            <v>H</v>
          </cell>
          <cell r="X125">
            <v>42370</v>
          </cell>
          <cell r="Y125">
            <v>0</v>
          </cell>
          <cell r="Z125">
            <v>6</v>
          </cell>
          <cell r="AA125" t="str">
            <v>Ninguno</v>
          </cell>
          <cell r="AB125" t="str">
            <v>NULL</v>
          </cell>
          <cell r="AC125" t="str">
            <v>Si el paÃ­s entrara en una crisis econÃ³mica, Â¿Por cuanto tiempo nos podrÃ­a respaldar el banco?</v>
          </cell>
        </row>
        <row r="126">
          <cell r="A126">
            <v>6110000019716</v>
          </cell>
          <cell r="B126">
            <v>61100</v>
          </cell>
          <cell r="C126">
            <v>1</v>
          </cell>
          <cell r="D126">
            <v>42611</v>
          </cell>
          <cell r="E126" t="str">
            <v>NINGUNO</v>
          </cell>
          <cell r="F126" t="str">
            <v>NULL</v>
          </cell>
          <cell r="G126" t="str">
            <v>G CANTON</v>
          </cell>
          <cell r="H126" t="str">
            <v>DELGADILLO</v>
          </cell>
          <cell r="I126" t="str">
            <v>SANTIAGO</v>
          </cell>
          <cell r="J126" t="str">
            <v>NULL</v>
          </cell>
          <cell r="K126" t="str">
            <v xml:space="preserve">  </v>
          </cell>
          <cell r="L126" t="str">
            <v xml:space="preserve">  </v>
          </cell>
          <cell r="M126" t="str">
            <v xml:space="preserve">  </v>
          </cell>
          <cell r="N126" t="str">
            <v xml:space="preserve">  </v>
          </cell>
          <cell r="O126">
            <v>99</v>
          </cell>
          <cell r="P126">
            <v>999</v>
          </cell>
          <cell r="Q126" t="str">
            <v>null</v>
          </cell>
          <cell r="R126">
            <v>0</v>
          </cell>
          <cell r="S126" t="str">
            <v>sangcanton@hotmail.com</v>
          </cell>
          <cell r="T126">
            <v>131</v>
          </cell>
          <cell r="U126" t="str">
            <v>NULL</v>
          </cell>
          <cell r="V126" t="str">
            <v>NULL</v>
          </cell>
          <cell r="W126" t="str">
            <v>H</v>
          </cell>
          <cell r="X126">
            <v>42370</v>
          </cell>
          <cell r="Y126">
            <v>0</v>
          </cell>
          <cell r="Z126">
            <v>6</v>
          </cell>
          <cell r="AA126" t="str">
            <v>Ninguno</v>
          </cell>
          <cell r="AB126" t="str">
            <v>NULL</v>
          </cell>
          <cell r="AC126" t="str">
            <v>En comparaciÃ³n del aÃ±o pasado 2015 con este aÃ±o 2016 que ganancias o perdidas hemos tenido en MÃ©xico en relaciÃ³n de las reservas internacionales, sabiendo que estas inversiones de divisas obtenidas son  en su mayoria generadas  por PEMEX (PetrÃ³leos Mexicanos),</v>
          </cell>
        </row>
        <row r="127">
          <cell r="A127">
            <v>6110000019816</v>
          </cell>
          <cell r="B127">
            <v>61100</v>
          </cell>
          <cell r="C127">
            <v>1</v>
          </cell>
          <cell r="D127">
            <v>42611</v>
          </cell>
          <cell r="E127" t="str">
            <v>NINGUNO</v>
          </cell>
          <cell r="F127" t="str">
            <v>NULL</v>
          </cell>
          <cell r="G127" t="str">
            <v>TORRES</v>
          </cell>
          <cell r="H127" t="str">
            <v>RUÃZ</v>
          </cell>
          <cell r="I127" t="str">
            <v>NANCY ITZEL</v>
          </cell>
          <cell r="J127" t="str">
            <v>NULL</v>
          </cell>
          <cell r="K127" t="str">
            <v>MAR DEL NORTE</v>
          </cell>
          <cell r="L127">
            <v>24</v>
          </cell>
          <cell r="M127">
            <v>24</v>
          </cell>
          <cell r="N127" t="str">
            <v>El Rosario Infonavit</v>
          </cell>
          <cell r="O127">
            <v>15</v>
          </cell>
          <cell r="P127">
            <v>15104</v>
          </cell>
          <cell r="Q127">
            <v>54090</v>
          </cell>
          <cell r="R127">
            <v>0</v>
          </cell>
          <cell r="S127" t="str">
            <v>lathe_de_black@hotmail.com</v>
          </cell>
          <cell r="T127">
            <v>131</v>
          </cell>
          <cell r="U127" t="str">
            <v>NULL</v>
          </cell>
          <cell r="V127" t="str">
            <v>NULL</v>
          </cell>
          <cell r="W127" t="str">
            <v>H</v>
          </cell>
          <cell r="X127">
            <v>42370</v>
          </cell>
          <cell r="Y127">
            <v>0</v>
          </cell>
          <cell r="Z127">
            <v>6</v>
          </cell>
          <cell r="AA127" t="str">
            <v>Ninguno</v>
          </cell>
          <cell r="AB127" t="str">
            <v>NULL</v>
          </cell>
          <cell r="AC127" t="str">
            <v>Â¿PorquÃ© el Cuarto Informe de Gobierno de la AdministraciÃ³n no serÃ¡ en el formato tradicional? ,Â¿QuÃ© costo tendrÃ¡ este nuevo formato? y Â¿PorquÃ© decidiÃ³ llevarlo a cabo de esta forma?</v>
          </cell>
        </row>
        <row r="128">
          <cell r="A128">
            <v>6110000019916</v>
          </cell>
          <cell r="B128">
            <v>61100</v>
          </cell>
          <cell r="C128">
            <v>1</v>
          </cell>
          <cell r="D128">
            <v>42611</v>
          </cell>
          <cell r="E128" t="str">
            <v>NULL</v>
          </cell>
          <cell r="F128" t="str">
            <v>NULL</v>
          </cell>
          <cell r="G128" t="str">
            <v>DÃAZ</v>
          </cell>
          <cell r="H128" t="str">
            <v>NULL</v>
          </cell>
          <cell r="I128" t="str">
            <v>MÃ“NICA</v>
          </cell>
          <cell r="J128" t="str">
            <v>NULL</v>
          </cell>
          <cell r="K128" t="str">
            <v>CADENAS</v>
          </cell>
          <cell r="L128">
            <v>28</v>
          </cell>
          <cell r="M128" t="str">
            <v>NULL</v>
          </cell>
          <cell r="N128" t="str">
            <v>Las Fincas</v>
          </cell>
          <cell r="O128">
            <v>17</v>
          </cell>
          <cell r="P128">
            <v>17011</v>
          </cell>
          <cell r="Q128">
            <v>62565</v>
          </cell>
          <cell r="R128" t="str">
            <v>NULL</v>
          </cell>
          <cell r="S128" t="str">
            <v>moondiem@hotmail.com</v>
          </cell>
          <cell r="T128">
            <v>131</v>
          </cell>
          <cell r="U128" t="str">
            <v>NULL</v>
          </cell>
          <cell r="V128" t="str">
            <v>NULL</v>
          </cell>
          <cell r="W128" t="str">
            <v>NULL</v>
          </cell>
          <cell r="X128" t="str">
            <v>NULL</v>
          </cell>
          <cell r="Y128">
            <v>0</v>
          </cell>
          <cell r="Z128">
            <v>5</v>
          </cell>
          <cell r="AA128" t="str">
            <v>NULL</v>
          </cell>
          <cell r="AB128" t="str">
            <v>NULL</v>
          </cell>
          <cell r="AC128" t="str">
            <v>CuÃ¡l es el fondo monetario que se tiene en el paÃ­s, asÃ­ cÃ³mo el desglose de la inflaciÃ³n en el Ãºltimo aÃ±o.&lt;br&gt;</v>
          </cell>
        </row>
        <row r="129">
          <cell r="A129">
            <v>6110000019516</v>
          </cell>
          <cell r="B129">
            <v>61100</v>
          </cell>
          <cell r="C129">
            <v>1</v>
          </cell>
          <cell r="D129">
            <v>42611</v>
          </cell>
          <cell r="E129" t="str">
            <v>NULL</v>
          </cell>
          <cell r="F129" t="str">
            <v>NULL</v>
          </cell>
          <cell r="G129" t="str">
            <v>BARRIENTOS</v>
          </cell>
          <cell r="H129" t="str">
            <v>ALCÃNTARA</v>
          </cell>
          <cell r="I129" t="str">
            <v>BERENICE</v>
          </cell>
          <cell r="J129" t="str">
            <v>NULL</v>
          </cell>
          <cell r="K129" t="str">
            <v>ROBERTO FULTON</v>
          </cell>
          <cell r="L129">
            <v>33</v>
          </cell>
          <cell r="M129" t="str">
            <v>NULL</v>
          </cell>
          <cell r="N129" t="str">
            <v>San AndrÃ©s TomatlÃ¡n</v>
          </cell>
          <cell r="O129">
            <v>9</v>
          </cell>
          <cell r="P129">
            <v>9007</v>
          </cell>
          <cell r="Q129">
            <v>9870</v>
          </cell>
          <cell r="R129">
            <v>5556071996</v>
          </cell>
          <cell r="S129" t="str">
            <v>brn1c31@hotmail.com</v>
          </cell>
          <cell r="T129">
            <v>131</v>
          </cell>
          <cell r="U129" t="str">
            <v>NULL</v>
          </cell>
          <cell r="V129" t="str">
            <v>NULL</v>
          </cell>
          <cell r="W129" t="str">
            <v>M</v>
          </cell>
          <cell r="X129">
            <v>35246</v>
          </cell>
          <cell r="Y129">
            <v>21</v>
          </cell>
          <cell r="Z129">
            <v>5</v>
          </cell>
          <cell r="AA129" t="str">
            <v>NULL</v>
          </cell>
          <cell r="AB129" t="str">
            <v>NULL</v>
          </cell>
          <cell r="AC129" t="str">
            <v>Procedimiento y semblanza en el currÃ­cum  para ser aspirantes a empleo y realizaciÃ³n del servicio social&lt;br&gt;</v>
          </cell>
        </row>
        <row r="130">
          <cell r="A130">
            <v>6110000020116</v>
          </cell>
          <cell r="B130">
            <v>61100</v>
          </cell>
          <cell r="C130">
            <v>1</v>
          </cell>
          <cell r="D130">
            <v>42612</v>
          </cell>
          <cell r="E130" t="str">
            <v>NINGUNO</v>
          </cell>
          <cell r="F130" t="str">
            <v>NULL</v>
          </cell>
          <cell r="G130" t="str">
            <v>JEFESAJI</v>
          </cell>
          <cell r="H130" t="str">
            <v xml:space="preserve">  </v>
          </cell>
          <cell r="I130" t="str">
            <v>JEFESAJI</v>
          </cell>
          <cell r="J130" t="str">
            <v>NULL</v>
          </cell>
          <cell r="K130" t="str">
            <v xml:space="preserve">  </v>
          </cell>
          <cell r="L130" t="str">
            <v xml:space="preserve">  </v>
          </cell>
          <cell r="M130" t="str">
            <v xml:space="preserve">  </v>
          </cell>
          <cell r="N130" t="str">
            <v xml:space="preserve">  </v>
          </cell>
          <cell r="O130">
            <v>9</v>
          </cell>
          <cell r="P130">
            <v>999</v>
          </cell>
          <cell r="Q130" t="str">
            <v>null</v>
          </cell>
          <cell r="R130">
            <v>0</v>
          </cell>
          <cell r="S130" t="str">
            <v>jefesaji@yahoo.com.mx</v>
          </cell>
          <cell r="T130">
            <v>131</v>
          </cell>
          <cell r="U130" t="str">
            <v>NULL</v>
          </cell>
          <cell r="V130" t="str">
            <v>NULL</v>
          </cell>
          <cell r="W130" t="str">
            <v>H</v>
          </cell>
          <cell r="X130">
            <v>42370</v>
          </cell>
          <cell r="Y130">
            <v>0</v>
          </cell>
          <cell r="Z130">
            <v>6</v>
          </cell>
          <cell r="AA130" t="str">
            <v>Ninguno</v>
          </cell>
          <cell r="AB130" t="str">
            <v>NULL</v>
          </cell>
          <cell r="AC130" t="str">
            <v>SE SOLICITA EL SALARIO TOTAL DEL TITULAR DEL SUJETO OBLIGADO, DE FORMA MENSUAL Y ANUAL, INCLUYENDO PRIMAS VACACIONALES, AGUINALDO, PRESTACIONES, BONOS Y COMPENSACIONES, ENTRE OTROS CONCEPTOS QUE ENGLOBEN LA PERCEPCIÃ“N SALARIAL DE DICHO SERVIDOR PÃšBLICO. GRACIAS POR LA ATENCIÃ“N.</v>
          </cell>
        </row>
        <row r="131">
          <cell r="A131">
            <v>6110000020216</v>
          </cell>
          <cell r="B131">
            <v>61100</v>
          </cell>
          <cell r="C131">
            <v>1</v>
          </cell>
          <cell r="D131">
            <v>42612</v>
          </cell>
          <cell r="E131" t="str">
            <v>NULL</v>
          </cell>
          <cell r="F131" t="str">
            <v>NULL</v>
          </cell>
          <cell r="G131" t="str">
            <v>PEREZ</v>
          </cell>
          <cell r="H131" t="str">
            <v>COLIN</v>
          </cell>
          <cell r="I131" t="str">
            <v>ANGEL</v>
          </cell>
          <cell r="J131" t="str">
            <v>NULL</v>
          </cell>
          <cell r="K131" t="str">
            <v>UNIVERSIDAD</v>
          </cell>
          <cell r="L131">
            <v>9</v>
          </cell>
          <cell r="M131">
            <v>54</v>
          </cell>
          <cell r="N131" t="str">
            <v>La Regadera</v>
          </cell>
          <cell r="O131">
            <v>9</v>
          </cell>
          <cell r="P131">
            <v>9007</v>
          </cell>
          <cell r="Q131">
            <v>9250</v>
          </cell>
          <cell r="R131" t="str">
            <v>NULL</v>
          </cell>
          <cell r="S131" t="str">
            <v>NULL</v>
          </cell>
          <cell r="T131">
            <v>131</v>
          </cell>
          <cell r="U131" t="str">
            <v>NULL</v>
          </cell>
          <cell r="V131" t="str">
            <v>NULL</v>
          </cell>
          <cell r="W131" t="str">
            <v>H</v>
          </cell>
          <cell r="X131">
            <v>33534</v>
          </cell>
          <cell r="Y131">
            <v>21</v>
          </cell>
          <cell r="Z131">
            <v>5</v>
          </cell>
          <cell r="AA131" t="str">
            <v>NULL</v>
          </cell>
          <cell r="AB131" t="str">
            <v>NULL</v>
          </cell>
          <cell r="AC131" t="str">
            <v>Â¿cuanto es el presupesto anual que se le asigna a banco de mexico?&lt;br&gt;</v>
          </cell>
        </row>
        <row r="132">
          <cell r="A132">
            <v>6110000020516</v>
          </cell>
          <cell r="B132">
            <v>61100</v>
          </cell>
          <cell r="C132">
            <v>1</v>
          </cell>
          <cell r="D132">
            <v>42612</v>
          </cell>
          <cell r="E132" t="str">
            <v>NULL</v>
          </cell>
          <cell r="F132" t="str">
            <v>NULL</v>
          </cell>
          <cell r="G132" t="str">
            <v>BAUTISTA</v>
          </cell>
          <cell r="H132" t="str">
            <v>HERNANDEZ</v>
          </cell>
          <cell r="I132" t="str">
            <v>SERGIO</v>
          </cell>
          <cell r="J132" t="str">
            <v>NULL</v>
          </cell>
          <cell r="K132" t="str">
            <v>LAS ORQUIDEAS NUM. 117</v>
          </cell>
          <cell r="L132">
            <v>0</v>
          </cell>
          <cell r="M132">
            <v>11</v>
          </cell>
          <cell r="N132" t="str">
            <v>San QuintÃ­n</v>
          </cell>
          <cell r="O132">
            <v>2</v>
          </cell>
          <cell r="P132">
            <v>2001</v>
          </cell>
          <cell r="Q132">
            <v>22940</v>
          </cell>
          <cell r="R132">
            <v>6161194798</v>
          </cell>
          <cell r="S132" t="str">
            <v>sergio22bh@hotmail.com</v>
          </cell>
          <cell r="T132">
            <v>131</v>
          </cell>
          <cell r="U132" t="str">
            <v>NULL</v>
          </cell>
          <cell r="V132" t="str">
            <v>NULL</v>
          </cell>
          <cell r="W132" t="str">
            <v>H</v>
          </cell>
          <cell r="X132">
            <v>33229</v>
          </cell>
          <cell r="Y132">
            <v>20</v>
          </cell>
          <cell r="Z132">
            <v>5</v>
          </cell>
          <cell r="AA132" t="str">
            <v>NULL</v>
          </cell>
          <cell r="AB132" t="str">
            <v>NULL</v>
          </cell>
          <cell r="AC132" t="str">
            <v>Accese a informaciÃ³n publica&lt;br&gt;</v>
          </cell>
        </row>
        <row r="133">
          <cell r="A133">
            <v>6110000020416</v>
          </cell>
          <cell r="B133">
            <v>61100</v>
          </cell>
          <cell r="C133">
            <v>1</v>
          </cell>
          <cell r="D133">
            <v>42612</v>
          </cell>
          <cell r="E133" t="str">
            <v>NULL</v>
          </cell>
          <cell r="F133" t="str">
            <v>NULL</v>
          </cell>
          <cell r="G133" t="str">
            <v>PAREDES</v>
          </cell>
          <cell r="H133" t="str">
            <v>SILVA</v>
          </cell>
          <cell r="I133" t="str">
            <v>JUAN</v>
          </cell>
          <cell r="J133" t="str">
            <v>NULL</v>
          </cell>
          <cell r="K133" t="str">
            <v>ACUARIO</v>
          </cell>
          <cell r="L133">
            <v>31</v>
          </cell>
          <cell r="M133">
            <v>31</v>
          </cell>
          <cell r="N133" t="str">
            <v>Supermanzana 41</v>
          </cell>
          <cell r="O133">
            <v>23</v>
          </cell>
          <cell r="P133">
            <v>23005</v>
          </cell>
          <cell r="Q133">
            <v>77507</v>
          </cell>
          <cell r="R133">
            <v>449981807337</v>
          </cell>
          <cell r="S133" t="str">
            <v>juanpsilva1194@gmail.com</v>
          </cell>
          <cell r="T133">
            <v>131</v>
          </cell>
          <cell r="U133" t="str">
            <v>NULL</v>
          </cell>
          <cell r="V133" t="str">
            <v>NULL</v>
          </cell>
          <cell r="W133" t="str">
            <v>H</v>
          </cell>
          <cell r="X133">
            <v>34557</v>
          </cell>
          <cell r="Y133">
            <v>21</v>
          </cell>
          <cell r="Z133">
            <v>5</v>
          </cell>
          <cell r="AA133" t="str">
            <v>NULL</v>
          </cell>
          <cell r="AB133" t="str">
            <v>NULL</v>
          </cell>
          <cell r="AC133" t="str">
            <v>A que se debe que el dÃ³lar se encuentre en un valor adquirible nada constante y a que se debiÃ³ el aumento excesivo de esta divisa?&lt;br&gt;</v>
          </cell>
        </row>
        <row r="134">
          <cell r="A134">
            <v>6110000020316</v>
          </cell>
          <cell r="B134">
            <v>61100</v>
          </cell>
          <cell r="C134">
            <v>1</v>
          </cell>
          <cell r="D134">
            <v>42612</v>
          </cell>
          <cell r="E134" t="str">
            <v>NINGUNO</v>
          </cell>
          <cell r="F134" t="str">
            <v>NULL</v>
          </cell>
          <cell r="G134" t="str">
            <v>TORRES</v>
          </cell>
          <cell r="H134" t="str">
            <v>RUIZ</v>
          </cell>
          <cell r="I134" t="str">
            <v>NANCY ITZEL</v>
          </cell>
          <cell r="J134" t="str">
            <v>NULL</v>
          </cell>
          <cell r="K134" t="str">
            <v>.</v>
          </cell>
          <cell r="L134">
            <v>0</v>
          </cell>
          <cell r="M134">
            <v>0</v>
          </cell>
          <cell r="N134" t="str">
            <v>El Rosario II HipÃ³dromo Textil</v>
          </cell>
          <cell r="O134">
            <v>15</v>
          </cell>
          <cell r="P134">
            <v>15104</v>
          </cell>
          <cell r="Q134">
            <v>54094</v>
          </cell>
          <cell r="R134">
            <v>0</v>
          </cell>
          <cell r="S134" t="str">
            <v>laatheeh@gmail.com</v>
          </cell>
          <cell r="T134">
            <v>131</v>
          </cell>
          <cell r="U134" t="str">
            <v>NULL</v>
          </cell>
          <cell r="V134" t="str">
            <v>NULL</v>
          </cell>
          <cell r="W134" t="str">
            <v>H</v>
          </cell>
          <cell r="X134">
            <v>42370</v>
          </cell>
          <cell r="Y134">
            <v>21</v>
          </cell>
          <cell r="Z134">
            <v>5</v>
          </cell>
          <cell r="AA134" t="str">
            <v>Ninguno</v>
          </cell>
          <cell r="AB134" t="str">
            <v>NULL</v>
          </cell>
          <cell r="AC134" t="str">
            <v>Â¿CuÃ¡l es el precio exacto de la Nueva ConstituciÃ³n de la cuidad de MÃ©xico? Las autoridades de la capital han insistido en que no aumentarÃ¡n los impuestos,Â¿CÃ³mo se pagarÃ¡ esta constituciÃ³n? En un futuro, Â¿Se crearÃ¡n nuevas constituciones para los diferentes estados de la repÃºblica?Â¿No basta con la ConstituciÃ³n PolÃ­tica de los Estados Unidos Mexicanos? Â¿PorquÃ©?Â¿DarÃ¡n un adelanto de las nuevas leyes que se incluirÃ¡n en esta constituciÃ³n?</v>
          </cell>
        </row>
        <row r="135">
          <cell r="A135">
            <v>6110000022216</v>
          </cell>
          <cell r="B135">
            <v>61100</v>
          </cell>
          <cell r="C135">
            <v>1</v>
          </cell>
          <cell r="D135">
            <v>42625</v>
          </cell>
          <cell r="E135" t="str">
            <v>NULL</v>
          </cell>
          <cell r="F135" t="str">
            <v>NULL</v>
          </cell>
          <cell r="G135" t="str">
            <v>INIGUEZ</v>
          </cell>
          <cell r="H135" t="str">
            <v>MONTIEL</v>
          </cell>
          <cell r="I135" t="str">
            <v>ALBERTO JAVIER</v>
          </cell>
          <cell r="J135" t="str">
            <v>NULL</v>
          </cell>
          <cell r="K135" t="str">
            <v>KARIMA</v>
          </cell>
          <cell r="L135" t="str">
            <v>1096-1</v>
          </cell>
          <cell r="M135" t="str">
            <v>NULL</v>
          </cell>
          <cell r="N135" t="str">
            <v>NULL</v>
          </cell>
          <cell r="O135">
            <v>33</v>
          </cell>
          <cell r="P135">
            <v>0</v>
          </cell>
          <cell r="Q135">
            <v>50822</v>
          </cell>
          <cell r="R135" t="str">
            <v>NULL</v>
          </cell>
          <cell r="S135" t="str">
            <v>iniguez@e.u-tokyo.ac.jp</v>
          </cell>
          <cell r="T135">
            <v>92</v>
          </cell>
          <cell r="U135" t="str">
            <v>IBARAKI</v>
          </cell>
          <cell r="V135" t="str">
            <v>TSUKUBA</v>
          </cell>
          <cell r="W135" t="str">
            <v>H</v>
          </cell>
          <cell r="X135">
            <v>28086</v>
          </cell>
          <cell r="Y135">
            <v>22</v>
          </cell>
          <cell r="Z135">
            <v>5</v>
          </cell>
          <cell r="AA135" t="str">
            <v>NULL</v>
          </cell>
          <cell r="AB135" t="str">
            <v>NULL</v>
          </cell>
          <cell r="AC135" t="str">
            <v>Solicito la informaciÃ³n correspondiente al valor mensual, en dÃ³lares Americanos, de las exportaciones mexicanas realizadas por el sector de la industria manufacturera hacia los Estados Unidos de AmÃ©rica de acuerdo a la ClasificaciÃ³n de Actividades EconÃ³micas de la Encuesta Nacional de Empleo (CAE-ENE) 1995. Para fines de investigaciÃ³n, requerimos que dicha informaciÃ³n venga desglosada a nivel municipal por ramas de actividad econÃ³mica (de la rama 11 a la rama 59) para el periodo comprendido entre el aÃ±o 1993 al aÃ±o 2004.  Asimismo, solicitamos la informaciÃ³n correspondiente al valor mensual, en dÃ³lares Americanos, de las exportaciones mexicanas realizadas por el sector de la industria manufacturera hacia los Estados Unidos de AmÃ©rica de acuerdo al Sistema de ClasificaciÃ³n Industrial de AmÃ©rica del Norte (SCIAN) 2002 y 2013, segÃºn corresponda. Para fines de investigaciÃ³n, requerimos que dicha informaciÃ³n venga desglosada a nivel municipal por ramas de actividad econÃ³mica (de la rama 3111 a la rama 3399) para el periodo comprendido entre el aÃ±o 2005 a la fecha.  Si la informaciÃ³n correspondiente al valor mensual de las exportaciones de productos manufacturados municipales hacia los Estados Unidos de AmÃ©rica, para el periodo de 1993 a 2004, ya hubiera sido homologada de acuerdo al SCIAN, con la cual se pudieran obtener datos comparables de 1993 a la fecha, favor de proporcionar tambiÃ©n dichos datos. Muchas gracias de antemano.&lt;br&gt;</v>
          </cell>
        </row>
        <row r="136">
          <cell r="A136">
            <v>6110000023316</v>
          </cell>
          <cell r="B136">
            <v>61100</v>
          </cell>
          <cell r="C136">
            <v>1</v>
          </cell>
          <cell r="D136">
            <v>42628</v>
          </cell>
          <cell r="E136" t="str">
            <v>NULL</v>
          </cell>
          <cell r="F136" t="str">
            <v>NULL</v>
          </cell>
          <cell r="G136" t="str">
            <v>INIGUEZ</v>
          </cell>
          <cell r="H136" t="str">
            <v>MONTIEL</v>
          </cell>
          <cell r="I136" t="str">
            <v>ALBERTO JAVIER</v>
          </cell>
          <cell r="J136" t="str">
            <v>NULL</v>
          </cell>
          <cell r="K136" t="str">
            <v>KARIMA</v>
          </cell>
          <cell r="L136" t="str">
            <v>1096-1</v>
          </cell>
          <cell r="M136" t="str">
            <v>NULL</v>
          </cell>
          <cell r="N136" t="str">
            <v>NULL</v>
          </cell>
          <cell r="O136">
            <v>33</v>
          </cell>
          <cell r="P136">
            <v>0</v>
          </cell>
          <cell r="Q136">
            <v>50822</v>
          </cell>
          <cell r="R136" t="str">
            <v>NULL</v>
          </cell>
          <cell r="S136" t="str">
            <v>iniguez@e.u-tokyo.ac.jp</v>
          </cell>
          <cell r="T136">
            <v>92</v>
          </cell>
          <cell r="U136" t="str">
            <v>IBARAKI</v>
          </cell>
          <cell r="V136" t="str">
            <v>TSUKUBA</v>
          </cell>
          <cell r="W136" t="str">
            <v>H</v>
          </cell>
          <cell r="X136">
            <v>28086</v>
          </cell>
          <cell r="Y136">
            <v>22</v>
          </cell>
          <cell r="Z136">
            <v>5</v>
          </cell>
          <cell r="AA136" t="str">
            <v>NULL</v>
          </cell>
          <cell r="AB136" t="str">
            <v>NULL</v>
          </cell>
          <cell r="AC136" t="str">
            <v>Solicitamos la informaciÃ³n correspondiente al valor mensual, en dÃ³lares americanos, de las importaciones mexicanas provenientes de China de acuerdo a la ClasificaciÃ³n de Actividades EconÃ³micas de la Encuesta Nacional de Empleo (CAE-ENE) 1995. Para fines de investigaciÃ³n, requerimos que dicha informaciÃ³n venga desglosada a nivel municipal por ramas de actividad econÃ³mica (de la rama 01 a la rama 74) para el periodo comprendido entre el aÃ±o 1993 al aÃ±o 2004.  Asimismo, solicitamos la informaciÃ³n correspondiente al valor mensual, en dÃ³lares americanos, de las importaciones mexicanas provenientes de China de acuerdo al Sistema de ClasificaciÃ³n Industrial de AmÃ©rica del Norte (SCIAN) 2002 y 2013, segÃºn corresponda. Para fines de investigaciÃ³n, requerimos que dicha informaciÃ³n venga desglosada a nivel municipal por subsectores de actividad (del subsector 111 al subsector 932) para el periodo comprendido entre el aÃ±o 2005 a la fecha.  Si la informaciÃ³n correspondiente al valor mensual de las importaciones de productos manufacturados provenientes de China a nivel municipal, para el periodo de 1993 a 2004, ya hubiera sido homologada de acuerdo al SCIAN, con la cual se puedan obtener datos comparables de 1993 a la fecha, favor de proporcionar tambiÃ©n dicha informaciÃ³n. Muchas gracias de antemano.&lt;br&gt;</v>
          </cell>
        </row>
        <row r="137">
          <cell r="A137">
            <v>6110000021716</v>
          </cell>
          <cell r="B137">
            <v>61100</v>
          </cell>
          <cell r="C137">
            <v>1</v>
          </cell>
          <cell r="D137">
            <v>42621</v>
          </cell>
          <cell r="E137" t="str">
            <v>NULL</v>
          </cell>
          <cell r="F137" t="str">
            <v>NULL</v>
          </cell>
          <cell r="G137" t="str">
            <v>BARARD</v>
          </cell>
          <cell r="H137" t="str">
            <v>NULL</v>
          </cell>
          <cell r="I137" t="str">
            <v>JASON</v>
          </cell>
          <cell r="J137" t="str">
            <v>NULL</v>
          </cell>
          <cell r="K137" t="str">
            <v>JEFFERSON AVENUE</v>
          </cell>
          <cell r="L137">
            <v>641</v>
          </cell>
          <cell r="M137" t="str">
            <v>NULL</v>
          </cell>
          <cell r="N137" t="str">
            <v>NULL</v>
          </cell>
          <cell r="O137">
            <v>33</v>
          </cell>
          <cell r="P137">
            <v>0</v>
          </cell>
          <cell r="Q137">
            <v>7201</v>
          </cell>
          <cell r="R137" t="str">
            <v>NULL</v>
          </cell>
          <cell r="S137" t="str">
            <v>jbarardo@yahoo.com</v>
          </cell>
          <cell r="T137">
            <v>195</v>
          </cell>
          <cell r="U137" t="str">
            <v>NEW JERSEY</v>
          </cell>
          <cell r="V137" t="str">
            <v>ELIZABETH</v>
          </cell>
          <cell r="W137" t="str">
            <v>H</v>
          </cell>
          <cell r="X137">
            <v>30078</v>
          </cell>
          <cell r="Y137">
            <v>10</v>
          </cell>
          <cell r="Z137">
            <v>3</v>
          </cell>
          <cell r="AA137" t="str">
            <v>NULL</v>
          </cell>
          <cell r="AB137" t="str">
            <v>NULL</v>
          </cell>
          <cell r="AC137" t="str">
            <v>Busco el salario del empleado Fernando Bizuet Cabrera&lt;br&gt;</v>
          </cell>
        </row>
        <row r="138">
          <cell r="A138">
            <v>6110000020616</v>
          </cell>
          <cell r="B138">
            <v>61100</v>
          </cell>
          <cell r="C138">
            <v>1</v>
          </cell>
          <cell r="D138">
            <v>42615</v>
          </cell>
          <cell r="E138" t="str">
            <v>NULL</v>
          </cell>
          <cell r="F138" t="str">
            <v>NULL</v>
          </cell>
          <cell r="G138" t="str">
            <v>PÃ‰REZ</v>
          </cell>
          <cell r="H138" t="str">
            <v>APARICIO</v>
          </cell>
          <cell r="I138" t="str">
            <v>NANCY GUADALUPE</v>
          </cell>
          <cell r="J138" t="str">
            <v>NULL</v>
          </cell>
          <cell r="K138" t="str">
            <v>AGUSTIN DE ITURBIDE</v>
          </cell>
          <cell r="L138">
            <v>73</v>
          </cell>
          <cell r="M138" t="str">
            <v>NULL</v>
          </cell>
          <cell r="N138" t="str">
            <v>CulhuacÃ¡n CTM Canal Nacional</v>
          </cell>
          <cell r="O138">
            <v>9</v>
          </cell>
          <cell r="P138">
            <v>9003</v>
          </cell>
          <cell r="Q138">
            <v>4490</v>
          </cell>
          <cell r="R138">
            <v>5527615448</v>
          </cell>
          <cell r="S138" t="str">
            <v>nancy_18@live.com.mx</v>
          </cell>
          <cell r="T138">
            <v>131</v>
          </cell>
          <cell r="U138" t="str">
            <v>NULL</v>
          </cell>
          <cell r="V138" t="str">
            <v>NULL</v>
          </cell>
          <cell r="W138" t="str">
            <v>M</v>
          </cell>
          <cell r="X138">
            <v>35018</v>
          </cell>
          <cell r="Y138">
            <v>21</v>
          </cell>
          <cell r="Z138">
            <v>5</v>
          </cell>
          <cell r="AA138" t="str">
            <v>NULL</v>
          </cell>
          <cell r="AB138" t="str">
            <v>NULL</v>
          </cell>
          <cell r="AC138" t="str">
            <v>Como ha ido aumentando la deuda pÃºblica en los Ãºltimos aÃ±os, desde el primer sexenio hasta la actualidad&lt;br&gt;</v>
          </cell>
        </row>
        <row r="139">
          <cell r="A139">
            <v>6110000021216</v>
          </cell>
          <cell r="B139">
            <v>61100</v>
          </cell>
          <cell r="C139">
            <v>1</v>
          </cell>
          <cell r="D139">
            <v>42618</v>
          </cell>
          <cell r="E139" t="str">
            <v>NINGUNO</v>
          </cell>
          <cell r="F139" t="str">
            <v>NULL</v>
          </cell>
          <cell r="G139" t="str">
            <v>GOMEZ</v>
          </cell>
          <cell r="H139" t="str">
            <v xml:space="preserve">  </v>
          </cell>
          <cell r="I139" t="str">
            <v>CHRISTIAN</v>
          </cell>
          <cell r="J139" t="str">
            <v>NULL</v>
          </cell>
          <cell r="K139" t="str">
            <v>DS</v>
          </cell>
          <cell r="L139">
            <v>0</v>
          </cell>
          <cell r="M139">
            <v>0</v>
          </cell>
          <cell r="N139" t="str">
            <v xml:space="preserve">  </v>
          </cell>
          <cell r="O139">
            <v>99</v>
          </cell>
          <cell r="P139">
            <v>999</v>
          </cell>
          <cell r="Q139" t="str">
            <v>null</v>
          </cell>
          <cell r="R139">
            <v>0</v>
          </cell>
          <cell r="S139" t="str">
            <v>chris_fincher1@hotmail.com</v>
          </cell>
          <cell r="T139">
            <v>131</v>
          </cell>
          <cell r="U139" t="str">
            <v>NULL</v>
          </cell>
          <cell r="V139" t="str">
            <v>NULL</v>
          </cell>
          <cell r="W139" t="str">
            <v>H</v>
          </cell>
          <cell r="X139">
            <v>42370</v>
          </cell>
          <cell r="Y139">
            <v>0</v>
          </cell>
          <cell r="Z139">
            <v>5</v>
          </cell>
          <cell r="AA139" t="str">
            <v>Ninguno</v>
          </cell>
          <cell r="AB139" t="str">
            <v>NULL</v>
          </cell>
          <cell r="AC139" t="str">
            <v>CuÃ¡ntos y cuales son los fondos que derivande las atribuciones y funciones del Banco de MÃ©xico.</v>
          </cell>
        </row>
        <row r="140">
          <cell r="A140">
            <v>6110000021416</v>
          </cell>
          <cell r="B140">
            <v>61100</v>
          </cell>
          <cell r="C140">
            <v>1</v>
          </cell>
          <cell r="D140">
            <v>42618</v>
          </cell>
          <cell r="E140" t="str">
            <v>NULL</v>
          </cell>
          <cell r="F140" t="str">
            <v>NULL</v>
          </cell>
          <cell r="G140" t="str">
            <v>FLORES</v>
          </cell>
          <cell r="H140" t="str">
            <v>NULL</v>
          </cell>
          <cell r="I140" t="str">
            <v>MARCO</v>
          </cell>
          <cell r="J140" t="str">
            <v>NULL</v>
          </cell>
          <cell r="K140" t="str">
            <v>DURAZNO</v>
          </cell>
          <cell r="L140">
            <v>40</v>
          </cell>
          <cell r="M140" t="str">
            <v>NULL</v>
          </cell>
          <cell r="N140" t="str">
            <v>Arcos del Sur</v>
          </cell>
          <cell r="O140">
            <v>9</v>
          </cell>
          <cell r="P140">
            <v>9013</v>
          </cell>
          <cell r="Q140">
            <v>16010</v>
          </cell>
          <cell r="R140" t="str">
            <v>NULL</v>
          </cell>
          <cell r="S140" t="str">
            <v>solicitudesgob.ifai@gmail.com</v>
          </cell>
          <cell r="T140">
            <v>131</v>
          </cell>
          <cell r="U140" t="str">
            <v>NULL</v>
          </cell>
          <cell r="V140" t="str">
            <v>NULL</v>
          </cell>
          <cell r="W140" t="str">
            <v>H</v>
          </cell>
          <cell r="X140">
            <v>29221</v>
          </cell>
          <cell r="Y140">
            <v>0</v>
          </cell>
          <cell r="Z140">
            <v>5</v>
          </cell>
          <cell r="AA140" t="str">
            <v>NULL</v>
          </cell>
          <cell r="AB140" t="str">
            <v>NULL</v>
          </cell>
          <cell r="AC140" t="str">
            <v>Se solicita entregar en formato electrÃ³nico, copia de los contratos (incluyendo sus anexos tÃ©cnicos) que haya celebrado la dependencia del 2013 a la fecha, cuyo objeto se encuentre relacionado con las tecnologÃ­as de la informaciÃ³n (por ejemplo cÃ³mputo, impresiÃ³n, energÃ­a, fotocopiado, centros de datos, digitalizaciÃ³n, telecomunicaciones, red de datos, etc).&lt;br&gt;</v>
          </cell>
        </row>
        <row r="141">
          <cell r="A141">
            <v>6110000021116</v>
          </cell>
          <cell r="B141">
            <v>61100</v>
          </cell>
          <cell r="C141">
            <v>1</v>
          </cell>
          <cell r="D141">
            <v>42618</v>
          </cell>
          <cell r="E141" t="str">
            <v>NULL</v>
          </cell>
          <cell r="F141" t="str">
            <v>NULL</v>
          </cell>
          <cell r="G141" t="str">
            <v>CHONG</v>
          </cell>
          <cell r="H141" t="str">
            <v>GASTELUM</v>
          </cell>
          <cell r="I141" t="str">
            <v>JUAN ALONSO</v>
          </cell>
          <cell r="J141" t="str">
            <v>NULL</v>
          </cell>
          <cell r="K141" t="str">
            <v>CALLE SAN ANTONIO</v>
          </cell>
          <cell r="L141" t="str">
            <v>M105</v>
          </cell>
          <cell r="M141" t="str">
            <v>L29</v>
          </cell>
          <cell r="N141" t="str">
            <v>El Monte</v>
          </cell>
          <cell r="O141">
            <v>2</v>
          </cell>
          <cell r="P141">
            <v>2004</v>
          </cell>
          <cell r="Q141">
            <v>22555</v>
          </cell>
          <cell r="R141">
            <v>6646137122</v>
          </cell>
          <cell r="S141" t="str">
            <v>rvja_9414@outlook.com</v>
          </cell>
          <cell r="T141">
            <v>131</v>
          </cell>
          <cell r="U141" t="str">
            <v>NULL</v>
          </cell>
          <cell r="V141" t="str">
            <v>NULL</v>
          </cell>
          <cell r="W141" t="str">
            <v>H</v>
          </cell>
          <cell r="X141">
            <v>25009</v>
          </cell>
          <cell r="Y141">
            <v>50</v>
          </cell>
          <cell r="Z141">
            <v>2</v>
          </cell>
          <cell r="AA141" t="str">
            <v>NULL</v>
          </cell>
          <cell r="AB141" t="str">
            <v>NULL</v>
          </cell>
          <cell r="AC141" t="str">
            <v>Semanas cotizadas de todos los empleos&lt;br&gt;</v>
          </cell>
        </row>
        <row r="142">
          <cell r="A142">
            <v>6110000021016</v>
          </cell>
          <cell r="B142">
            <v>61100</v>
          </cell>
          <cell r="C142">
            <v>1</v>
          </cell>
          <cell r="D142">
            <v>42618</v>
          </cell>
          <cell r="E142" t="str">
            <v>NULL</v>
          </cell>
          <cell r="F142" t="str">
            <v>NULL</v>
          </cell>
          <cell r="G142" t="str">
            <v>ÃLVAREZ</v>
          </cell>
          <cell r="H142" t="str">
            <v>MEJÃA</v>
          </cell>
          <cell r="I142" t="str">
            <v>JESÃšS</v>
          </cell>
          <cell r="J142" t="str">
            <v>NULL</v>
          </cell>
          <cell r="K142" t="str">
            <v>JUAN ÃLVAREZ ORIENTE</v>
          </cell>
          <cell r="L142">
            <v>720</v>
          </cell>
          <cell r="M142" t="str">
            <v>NULL</v>
          </cell>
          <cell r="N142" t="str">
            <v>AmÃ©ricas</v>
          </cell>
          <cell r="O142">
            <v>15</v>
          </cell>
          <cell r="P142">
            <v>15106</v>
          </cell>
          <cell r="Q142">
            <v>50130</v>
          </cell>
          <cell r="R142">
            <v>7222403978</v>
          </cell>
          <cell r="S142" t="str">
            <v>jesus_alv30@hotmail.com</v>
          </cell>
          <cell r="T142">
            <v>131</v>
          </cell>
          <cell r="U142" t="str">
            <v>NULL</v>
          </cell>
          <cell r="V142" t="str">
            <v>NULL</v>
          </cell>
          <cell r="W142" t="str">
            <v>H</v>
          </cell>
          <cell r="X142">
            <v>35611</v>
          </cell>
          <cell r="Y142">
            <v>21</v>
          </cell>
          <cell r="Z142">
            <v>5</v>
          </cell>
          <cell r="AA142" t="str">
            <v>NULL</v>
          </cell>
          <cell r="AB142" t="str">
            <v>NULL</v>
          </cell>
          <cell r="AC142" t="str">
            <v>Cuanto es el salario de los diputados  comparado con el salario mÃ­nimo de un obrero.&lt;br&gt;</v>
          </cell>
        </row>
        <row r="143">
          <cell r="A143">
            <v>6110000020916</v>
          </cell>
          <cell r="B143">
            <v>61100</v>
          </cell>
          <cell r="C143">
            <v>1</v>
          </cell>
          <cell r="D143">
            <v>42618</v>
          </cell>
          <cell r="E143" t="str">
            <v>NULL</v>
          </cell>
          <cell r="F143" t="str">
            <v>NULL</v>
          </cell>
          <cell r="G143" t="str">
            <v>RAMIREZ</v>
          </cell>
          <cell r="H143" t="str">
            <v>CUEVAS</v>
          </cell>
          <cell r="I143" t="str">
            <v>ROCÃO</v>
          </cell>
          <cell r="J143" t="str">
            <v>NULL</v>
          </cell>
          <cell r="K143" t="str">
            <v>FILIBERTO GOMEZ</v>
          </cell>
          <cell r="L143">
            <v>83</v>
          </cell>
          <cell r="M143" t="str">
            <v>NULL</v>
          </cell>
          <cell r="N143" t="str">
            <v>Ahuizotla (santiago Ahuizotla)</v>
          </cell>
          <cell r="O143">
            <v>15</v>
          </cell>
          <cell r="P143">
            <v>15057</v>
          </cell>
          <cell r="Q143">
            <v>53378</v>
          </cell>
          <cell r="R143">
            <v>445546755874</v>
          </cell>
          <cell r="S143" t="str">
            <v>chiioamore@gmail.com</v>
          </cell>
          <cell r="T143">
            <v>131</v>
          </cell>
          <cell r="U143" t="str">
            <v>NULL</v>
          </cell>
          <cell r="V143" t="str">
            <v>NULL</v>
          </cell>
          <cell r="W143" t="str">
            <v>M</v>
          </cell>
          <cell r="X143">
            <v>35385</v>
          </cell>
          <cell r="Y143">
            <v>21</v>
          </cell>
          <cell r="Z143">
            <v>5</v>
          </cell>
          <cell r="AA143" t="str">
            <v>NULL</v>
          </cell>
          <cell r="AB143" t="str">
            <v>NULL</v>
          </cell>
          <cell r="AC143" t="str">
            <v>Salario de los funcionarios en orden ascendente y con sus respectivos nombres y ocupaciones&lt;br&gt;</v>
          </cell>
        </row>
        <row r="144">
          <cell r="A144">
            <v>6110000020816</v>
          </cell>
          <cell r="B144">
            <v>61100</v>
          </cell>
          <cell r="C144">
            <v>1</v>
          </cell>
          <cell r="D144">
            <v>42618</v>
          </cell>
          <cell r="E144" t="str">
            <v>NULL</v>
          </cell>
          <cell r="F144" t="str">
            <v>NULL</v>
          </cell>
          <cell r="G144" t="str">
            <v>RAMIREZ</v>
          </cell>
          <cell r="H144" t="str">
            <v>CUEVAS</v>
          </cell>
          <cell r="I144" t="str">
            <v>ROCIO</v>
          </cell>
          <cell r="J144" t="str">
            <v>NULL</v>
          </cell>
          <cell r="K144" t="str">
            <v>FILIBERTO GOMEZ</v>
          </cell>
          <cell r="L144">
            <v>83</v>
          </cell>
          <cell r="M144" t="str">
            <v>NULL</v>
          </cell>
          <cell r="N144" t="str">
            <v>Ahuizotla (santiago Ahuizotla)</v>
          </cell>
          <cell r="O144">
            <v>15</v>
          </cell>
          <cell r="P144">
            <v>15057</v>
          </cell>
          <cell r="Q144">
            <v>53378</v>
          </cell>
          <cell r="R144">
            <v>445546755874</v>
          </cell>
          <cell r="S144" t="str">
            <v>amore.chiio@hotmail.com</v>
          </cell>
          <cell r="T144">
            <v>131</v>
          </cell>
          <cell r="U144" t="str">
            <v>NULL</v>
          </cell>
          <cell r="V144" t="str">
            <v>NULL</v>
          </cell>
          <cell r="W144" t="str">
            <v>M</v>
          </cell>
          <cell r="X144">
            <v>35385</v>
          </cell>
          <cell r="Y144">
            <v>21</v>
          </cell>
          <cell r="Z144">
            <v>5</v>
          </cell>
          <cell r="AA144" t="str">
            <v>NULL</v>
          </cell>
          <cell r="AB144" t="str">
            <v>NULL</v>
          </cell>
          <cell r="AC144" t="str">
            <v>El salario de los principales funcionarios de la instituciÃ³n&lt;br&gt;</v>
          </cell>
        </row>
        <row r="145">
          <cell r="A145">
            <v>6110000020716</v>
          </cell>
          <cell r="B145">
            <v>61100</v>
          </cell>
          <cell r="C145">
            <v>1</v>
          </cell>
          <cell r="D145">
            <v>42618</v>
          </cell>
          <cell r="E145" t="str">
            <v>NULL</v>
          </cell>
          <cell r="F145" t="str">
            <v>NULL</v>
          </cell>
          <cell r="G145" t="str">
            <v>ZAMUDIO</v>
          </cell>
          <cell r="H145" t="str">
            <v>CHAVEZ</v>
          </cell>
          <cell r="I145" t="str">
            <v>EMMANUEL</v>
          </cell>
          <cell r="J145" t="str">
            <v>NULL</v>
          </cell>
          <cell r="K145" t="str">
            <v>AV. HIDALGO</v>
          </cell>
          <cell r="L145" t="str">
            <v>S/N</v>
          </cell>
          <cell r="M145" t="str">
            <v>S/N</v>
          </cell>
          <cell r="N145" t="str">
            <v>Chapantongo</v>
          </cell>
          <cell r="O145">
            <v>13</v>
          </cell>
          <cell r="P145">
            <v>13017</v>
          </cell>
          <cell r="Q145">
            <v>42900</v>
          </cell>
          <cell r="R145">
            <v>7731251906</v>
          </cell>
          <cell r="S145" t="str">
            <v>emmanuel-zamudio@hotmail.com</v>
          </cell>
          <cell r="T145">
            <v>131</v>
          </cell>
          <cell r="U145" t="str">
            <v>NULL</v>
          </cell>
          <cell r="V145" t="str">
            <v>NULL</v>
          </cell>
          <cell r="W145" t="str">
            <v>H</v>
          </cell>
          <cell r="X145">
            <v>35207</v>
          </cell>
          <cell r="Y145">
            <v>21</v>
          </cell>
          <cell r="Z145">
            <v>5</v>
          </cell>
          <cell r="AA145" t="str">
            <v>NULL</v>
          </cell>
          <cell r="AB145" t="str">
            <v>NULL</v>
          </cell>
          <cell r="AC145" t="str">
            <v>INFORME ANUAL QUE PRESENTO EL BANCO DE MEXICO EN 2016&lt;br&gt;</v>
          </cell>
        </row>
        <row r="146">
          <cell r="A146">
            <v>6110000021316</v>
          </cell>
          <cell r="B146">
            <v>61100</v>
          </cell>
          <cell r="C146">
            <v>1</v>
          </cell>
          <cell r="D146">
            <v>42618</v>
          </cell>
          <cell r="E146" t="str">
            <v>NINGUNO</v>
          </cell>
          <cell r="F146" t="str">
            <v>NULL</v>
          </cell>
          <cell r="G146" t="str">
            <v>LARA</v>
          </cell>
          <cell r="H146" t="str">
            <v xml:space="preserve">  </v>
          </cell>
          <cell r="I146" t="str">
            <v>A</v>
          </cell>
          <cell r="J146" t="str">
            <v>NULL</v>
          </cell>
          <cell r="K146" t="str">
            <v xml:space="preserve">  </v>
          </cell>
          <cell r="L146" t="str">
            <v xml:space="preserve">  </v>
          </cell>
          <cell r="M146" t="str">
            <v xml:space="preserve">  </v>
          </cell>
          <cell r="N146" t="str">
            <v xml:space="preserve">  </v>
          </cell>
          <cell r="O146">
            <v>16</v>
          </cell>
          <cell r="P146">
            <v>53</v>
          </cell>
          <cell r="Q146" t="str">
            <v>null</v>
          </cell>
          <cell r="R146">
            <v>0</v>
          </cell>
          <cell r="S146" t="str">
            <v>ale.lara.f@gmail.com</v>
          </cell>
          <cell r="T146">
            <v>131</v>
          </cell>
          <cell r="U146" t="str">
            <v>NULL</v>
          </cell>
          <cell r="V146" t="str">
            <v>NULL</v>
          </cell>
          <cell r="W146" t="str">
            <v>H</v>
          </cell>
          <cell r="X146">
            <v>42370</v>
          </cell>
          <cell r="Y146">
            <v>0</v>
          </cell>
          <cell r="Z146">
            <v>6</v>
          </cell>
          <cell r="AA146" t="str">
            <v>Ninguno</v>
          </cell>
          <cell r="AB146" t="str">
            <v>NULL</v>
          </cell>
          <cell r="AC146" t="str">
            <v>Datos anuales de inversiÃ³n en el extranjero, realizadas por cada una de las empresas mexicanas, de ser posible desde 1994 a 2014.</v>
          </cell>
        </row>
        <row r="147">
          <cell r="A147">
            <v>6110000021516</v>
          </cell>
          <cell r="B147">
            <v>61100</v>
          </cell>
          <cell r="C147">
            <v>1</v>
          </cell>
          <cell r="D147">
            <v>42619</v>
          </cell>
          <cell r="E147" t="str">
            <v>NULL</v>
          </cell>
          <cell r="F147" t="str">
            <v>NULL</v>
          </cell>
          <cell r="G147" t="str">
            <v>MENDOZA</v>
          </cell>
          <cell r="H147" t="str">
            <v>ELIZALDE</v>
          </cell>
          <cell r="I147" t="str">
            <v>MARIA DEL ROSARIO</v>
          </cell>
          <cell r="J147" t="str">
            <v>NULL</v>
          </cell>
          <cell r="K147" t="str">
            <v>PRIVADA LOS PINOS</v>
          </cell>
          <cell r="L147" t="str">
            <v>S/N</v>
          </cell>
          <cell r="M147" t="str">
            <v>S/N</v>
          </cell>
          <cell r="N147" t="str">
            <v>Guadalupe Relinas</v>
          </cell>
          <cell r="O147">
            <v>15</v>
          </cell>
          <cell r="P147">
            <v>15016</v>
          </cell>
          <cell r="Q147">
            <v>55950</v>
          </cell>
          <cell r="R147">
            <v>5535698038</v>
          </cell>
          <cell r="S147" t="str">
            <v>ross-san@outlook.com</v>
          </cell>
          <cell r="T147">
            <v>131</v>
          </cell>
          <cell r="U147" t="str">
            <v>NULL</v>
          </cell>
          <cell r="V147" t="str">
            <v>NULL</v>
          </cell>
          <cell r="W147" t="str">
            <v>M</v>
          </cell>
          <cell r="X147">
            <v>35095</v>
          </cell>
          <cell r="Y147">
            <v>21</v>
          </cell>
          <cell r="Z147">
            <v>6</v>
          </cell>
          <cell r="AA147" t="str">
            <v>correo electronico</v>
          </cell>
          <cell r="AB147" t="str">
            <v>NULL</v>
          </cell>
          <cell r="AC147" t="str">
            <v>El nombre del inversionista, sociedad y o dirigente que aporte mayor capital al Banco de Mexico.&lt;br&gt;</v>
          </cell>
        </row>
        <row r="148">
          <cell r="A148">
            <v>6110000021616</v>
          </cell>
          <cell r="B148">
            <v>61100</v>
          </cell>
          <cell r="C148">
            <v>1</v>
          </cell>
          <cell r="D148">
            <v>42620</v>
          </cell>
          <cell r="E148" t="str">
            <v>NINGUNO</v>
          </cell>
          <cell r="F148" t="str">
            <v>NULL</v>
          </cell>
          <cell r="G148" t="str">
            <v>LOPEZ</v>
          </cell>
          <cell r="H148" t="str">
            <v>VEGA</v>
          </cell>
          <cell r="I148" t="str">
            <v>LEONARDO</v>
          </cell>
          <cell r="J148" t="str">
            <v>NULL</v>
          </cell>
          <cell r="K148" t="str">
            <v>S</v>
          </cell>
          <cell r="L148">
            <v>0</v>
          </cell>
          <cell r="M148" t="str">
            <v xml:space="preserve">  </v>
          </cell>
          <cell r="N148" t="str">
            <v>Loma Linda</v>
          </cell>
          <cell r="O148">
            <v>15</v>
          </cell>
          <cell r="P148">
            <v>15057</v>
          </cell>
          <cell r="Q148">
            <v>53580</v>
          </cell>
          <cell r="R148">
            <v>0</v>
          </cell>
          <cell r="S148" t="str">
            <v>geovanni_jerusalen@hotmail.com</v>
          </cell>
          <cell r="T148">
            <v>131</v>
          </cell>
          <cell r="U148" t="str">
            <v>NULL</v>
          </cell>
          <cell r="V148" t="str">
            <v>NULL</v>
          </cell>
          <cell r="W148" t="str">
            <v>H</v>
          </cell>
          <cell r="X148">
            <v>21916</v>
          </cell>
          <cell r="Y148">
            <v>0</v>
          </cell>
          <cell r="Z148">
            <v>5</v>
          </cell>
          <cell r="AA148" t="str">
            <v>Ninguno</v>
          </cell>
          <cell r="AB148" t="str">
            <v>6110000021616.docx</v>
          </cell>
          <cell r="AC148" t="str">
            <v>CUAL ES LA FORMULA DE INDEXACION DE LOS CONTRATOS MULTIANULAES Y QUE SE DETALLA EN ARCHIVO ADJUNTO</v>
          </cell>
        </row>
        <row r="149">
          <cell r="A149">
            <v>6110000021816</v>
          </cell>
          <cell r="B149">
            <v>61100</v>
          </cell>
          <cell r="C149">
            <v>1</v>
          </cell>
          <cell r="D149">
            <v>42621</v>
          </cell>
          <cell r="E149" t="str">
            <v>NULL</v>
          </cell>
          <cell r="F149" t="str">
            <v>NULL</v>
          </cell>
          <cell r="G149" t="str">
            <v>PEREZ</v>
          </cell>
          <cell r="H149" t="str">
            <v>SOSA</v>
          </cell>
          <cell r="I149" t="str">
            <v>JUAN</v>
          </cell>
          <cell r="J149" t="str">
            <v>NULL</v>
          </cell>
          <cell r="K149">
            <v>60</v>
          </cell>
          <cell r="L149">
            <v>60</v>
          </cell>
          <cell r="M149" t="str">
            <v>NULL</v>
          </cell>
          <cell r="N149" t="str">
            <v>Altabrisa</v>
          </cell>
          <cell r="O149">
            <v>31</v>
          </cell>
          <cell r="P149">
            <v>31050</v>
          </cell>
          <cell r="Q149">
            <v>97130</v>
          </cell>
          <cell r="R149">
            <v>9876543210</v>
          </cell>
          <cell r="S149" t="str">
            <v>eyquepeiper@gmail.com</v>
          </cell>
          <cell r="T149">
            <v>131</v>
          </cell>
          <cell r="U149" t="str">
            <v>NULL</v>
          </cell>
          <cell r="V149" t="str">
            <v>NULL</v>
          </cell>
          <cell r="W149" t="str">
            <v>H</v>
          </cell>
          <cell r="X149" t="str">
            <v>NULL</v>
          </cell>
          <cell r="Y149">
            <v>0</v>
          </cell>
          <cell r="Z149">
            <v>5</v>
          </cell>
          <cell r="AA149" t="str">
            <v>NULL</v>
          </cell>
          <cell r="AB149" t="str">
            <v>NULL</v>
          </cell>
          <cell r="AC149" t="str">
            <v>Solicito saber, PRIMERA PETICION: el nombre completo, nivel salarial segun tabulador, categoria del puesto, nombre especifico del puesto, objetivo general del puesto(segun manual de organizacion de su institucion), fecha de ingreso a la institucion, desglose especifico de sus percepciones y deducciones,total bruto y neto a pagar a la segunda quincena del mes de agosto 2016, curriculum vitae (de todos y en version publica), domicilio donde se ubica el puesto, telefono, extension, correo electronico, de cada una de las siguientes personas que laboran en su institucion: 1).-jefe de departamento, jefe de area, jefe de oficina, coordinador, auxiliar, ayudante, mando medio, enlace u operativo o el equivalente a estos puestos de cada una de las personas que apoyan al Titular de la Unidad de Transparencia de su institucion en lo que respecta a la gestion de solicitudes de informacion, responder recursos de revision y de inconformidad, asi como la gestiones para cumplir con las obligaciones de transparencia que marca la Ley  General de Transparencia y Acceso a la Informacion Publica. 2).- El personal que maneja, administra y clasifica los archivos fisicos de su institucion. 3).- el Titular de la Unidad de Transparencia. 4).- El titular y los Integrantes del Comite de Transparencia. SEGUNDA PETICION: Solicito saber si hay vacantes para los puntos 1 y 2 de la PRIMERA PETICION, y tambien si hay vacantes en general al dia de hoy, y en caso afirmativo, solicito saber el nombre, funciones, sueldo bruto y neto mensual del puesto, y los datos del contacto para solicitar el puesto. Gracias.&lt;br&gt;</v>
          </cell>
        </row>
        <row r="150">
          <cell r="A150">
            <v>6110000022016</v>
          </cell>
          <cell r="B150">
            <v>61100</v>
          </cell>
          <cell r="C150">
            <v>1</v>
          </cell>
          <cell r="D150">
            <v>42625</v>
          </cell>
          <cell r="E150" t="str">
            <v>NULL</v>
          </cell>
          <cell r="F150" t="str">
            <v>NULL</v>
          </cell>
          <cell r="G150" t="str">
            <v>ESTRADA</v>
          </cell>
          <cell r="H150" t="str">
            <v>RODRIGUEZ</v>
          </cell>
          <cell r="I150" t="str">
            <v>ALEJANDRA</v>
          </cell>
          <cell r="J150" t="str">
            <v>NULL</v>
          </cell>
          <cell r="K150" t="str">
            <v>HDA. ZENZONTLA</v>
          </cell>
          <cell r="L150">
            <v>2940</v>
          </cell>
          <cell r="M150" t="str">
            <v>NULL</v>
          </cell>
          <cell r="N150" t="str">
            <v>Balcones de Oblatos</v>
          </cell>
          <cell r="O150">
            <v>14</v>
          </cell>
          <cell r="P150">
            <v>14039</v>
          </cell>
          <cell r="Q150">
            <v>44720</v>
          </cell>
          <cell r="R150">
            <v>3322509758</v>
          </cell>
          <cell r="S150" t="str">
            <v>montse230395@gmail.com</v>
          </cell>
          <cell r="T150">
            <v>131</v>
          </cell>
          <cell r="U150" t="str">
            <v>NULL</v>
          </cell>
          <cell r="V150" t="str">
            <v>NULL</v>
          </cell>
          <cell r="W150" t="str">
            <v>M</v>
          </cell>
          <cell r="X150">
            <v>34781</v>
          </cell>
          <cell r="Y150">
            <v>21</v>
          </cell>
          <cell r="Z150">
            <v>5</v>
          </cell>
          <cell r="AA150" t="str">
            <v>NULL</v>
          </cell>
          <cell r="AB150" t="str">
            <v>NULL</v>
          </cell>
          <cell r="AC150" t="str">
            <v>informaciÃ³n sobre el banco de Mexico&lt;br&gt;</v>
          </cell>
        </row>
        <row r="151">
          <cell r="A151">
            <v>6110000021916</v>
          </cell>
          <cell r="B151">
            <v>61100</v>
          </cell>
          <cell r="C151">
            <v>1</v>
          </cell>
          <cell r="D151">
            <v>42625</v>
          </cell>
          <cell r="E151" t="str">
            <v>NULL</v>
          </cell>
          <cell r="F151" t="str">
            <v>NULL</v>
          </cell>
          <cell r="G151" t="str">
            <v>POPOCA</v>
          </cell>
          <cell r="H151" t="str">
            <v>CASTILLO</v>
          </cell>
          <cell r="I151" t="str">
            <v>YESENIA</v>
          </cell>
          <cell r="J151" t="str">
            <v>NULL</v>
          </cell>
          <cell r="K151" t="str">
            <v>PRIVADA PASO DE CORTÃ‰S</v>
          </cell>
          <cell r="L151">
            <v>4</v>
          </cell>
          <cell r="M151" t="str">
            <v>NULL</v>
          </cell>
          <cell r="N151" t="str">
            <v>San Buenaventura Nealtican</v>
          </cell>
          <cell r="O151">
            <v>21</v>
          </cell>
          <cell r="P151">
            <v>21102</v>
          </cell>
          <cell r="Q151">
            <v>74300</v>
          </cell>
          <cell r="R151">
            <v>2223328196</v>
          </cell>
          <cell r="S151" t="str">
            <v>yes_piscis@hotmail.com</v>
          </cell>
          <cell r="T151">
            <v>131</v>
          </cell>
          <cell r="U151" t="str">
            <v>NULL</v>
          </cell>
          <cell r="V151" t="str">
            <v>NULL</v>
          </cell>
          <cell r="W151" t="str">
            <v>M</v>
          </cell>
          <cell r="X151">
            <v>34770</v>
          </cell>
          <cell r="Y151">
            <v>21</v>
          </cell>
          <cell r="Z151">
            <v>2</v>
          </cell>
          <cell r="AA151" t="str">
            <v>NULL</v>
          </cell>
          <cell r="AB151" t="str">
            <v>NULL</v>
          </cell>
          <cell r="AC151" t="str">
            <v>INVERSIONES EN LA BANCA Â¿CÃ“MO PUEDO INVERTIR EN LA BOLSA DE VALORES?&lt;br&gt;</v>
          </cell>
        </row>
        <row r="152">
          <cell r="A152">
            <v>6110000022116</v>
          </cell>
          <cell r="B152">
            <v>61100</v>
          </cell>
          <cell r="C152">
            <v>1</v>
          </cell>
          <cell r="D152">
            <v>42625</v>
          </cell>
          <cell r="E152" t="str">
            <v>NULL</v>
          </cell>
          <cell r="F152" t="str">
            <v>NULL</v>
          </cell>
          <cell r="G152" t="str">
            <v>RAMIREZ</v>
          </cell>
          <cell r="H152" t="str">
            <v>NULL</v>
          </cell>
          <cell r="I152" t="str">
            <v>MERARY</v>
          </cell>
          <cell r="J152" t="str">
            <v>NULL</v>
          </cell>
          <cell r="K152" t="str">
            <v>BOSQUES DE AUSTRIA</v>
          </cell>
          <cell r="L152">
            <v>117</v>
          </cell>
          <cell r="M152" t="str">
            <v>NULL</v>
          </cell>
          <cell r="N152" t="str">
            <v>Bosques de HuinalÃ¡</v>
          </cell>
          <cell r="O152">
            <v>19</v>
          </cell>
          <cell r="P152">
            <v>19006</v>
          </cell>
          <cell r="Q152">
            <v>66645</v>
          </cell>
          <cell r="R152" t="str">
            <v>NULL</v>
          </cell>
          <cell r="S152" t="str">
            <v>merary_rmz97@hotmail.com</v>
          </cell>
          <cell r="T152">
            <v>131</v>
          </cell>
          <cell r="U152" t="str">
            <v>NULL</v>
          </cell>
          <cell r="V152" t="str">
            <v>NULL</v>
          </cell>
          <cell r="W152" t="str">
            <v>M</v>
          </cell>
          <cell r="X152">
            <v>35767</v>
          </cell>
          <cell r="Y152">
            <v>0</v>
          </cell>
          <cell r="Z152">
            <v>5</v>
          </cell>
          <cell r="AA152" t="str">
            <v>NULL</v>
          </cell>
          <cell r="AB152" t="str">
            <v>NULL</v>
          </cell>
          <cell r="AC152" t="str">
            <v>Â¿El Banco de Mexico tiene ganancias financieras?&lt;br&gt;</v>
          </cell>
        </row>
        <row r="153">
          <cell r="A153">
            <v>6110000022316</v>
          </cell>
          <cell r="B153">
            <v>61100</v>
          </cell>
          <cell r="C153">
            <v>1</v>
          </cell>
          <cell r="D153">
            <v>42625</v>
          </cell>
          <cell r="E153" t="str">
            <v>NULL</v>
          </cell>
          <cell r="F153" t="str">
            <v>NULL</v>
          </cell>
          <cell r="G153" t="str">
            <v>LÃ“PEZ</v>
          </cell>
          <cell r="H153" t="str">
            <v>XOLALPA</v>
          </cell>
          <cell r="I153" t="str">
            <v>JEANEE</v>
          </cell>
          <cell r="J153" t="str">
            <v>NULL</v>
          </cell>
          <cell r="K153" t="str">
            <v>ARAGON</v>
          </cell>
          <cell r="L153">
            <v>208</v>
          </cell>
          <cell r="M153">
            <v>203</v>
          </cell>
          <cell r="N153" t="str">
            <v>Ã¡lamos</v>
          </cell>
          <cell r="O153">
            <v>9</v>
          </cell>
          <cell r="P153">
            <v>9014</v>
          </cell>
          <cell r="Q153">
            <v>3400</v>
          </cell>
          <cell r="R153" t="str">
            <v>55 55-38-54-51</v>
          </cell>
          <cell r="S153" t="str">
            <v>jeaneelizbeth@gmail.com</v>
          </cell>
          <cell r="T153">
            <v>131</v>
          </cell>
          <cell r="U153" t="str">
            <v>NULL</v>
          </cell>
          <cell r="V153" t="str">
            <v>NULL</v>
          </cell>
          <cell r="W153" t="str">
            <v>M</v>
          </cell>
          <cell r="X153">
            <v>28221</v>
          </cell>
          <cell r="Y153">
            <v>21</v>
          </cell>
          <cell r="Z153">
            <v>5</v>
          </cell>
          <cell r="AA153" t="str">
            <v>NULL</v>
          </cell>
          <cell r="AB153" t="str">
            <v>NULL</v>
          </cell>
          <cell r="AC153" t="str">
            <v>Me sean proporcionados los Ãndices elaborados por el Banco de MÃ©xico basados en la evaluaciÃ³n sexenal de las reservas del ISSSTE por el Banco Nacional Hipotecario Urbano y de Obras PÃºblicas tocante a sus inversiones en inmuebles y por la Nacional Financiera en lo que respecta a los demÃ¡s activos desde el aÃ±o de 1981 al dÃ­a de la fecha. Como lo estipulaba el artÃ­culo 136 de la Ley del Instituto de Seguridad y Servicios Sociales de los Trabajadores del Estado publicada en el Diario Oficial de la FederaciÃ³n el 28 de diciembre de 1959 vigente hasta el 31 de diciembre de 1983.&lt;br&gt;</v>
          </cell>
        </row>
        <row r="154">
          <cell r="A154">
            <v>6110000022416</v>
          </cell>
          <cell r="B154">
            <v>61100</v>
          </cell>
          <cell r="C154">
            <v>1</v>
          </cell>
          <cell r="D154">
            <v>42625</v>
          </cell>
          <cell r="E154" t="str">
            <v>NINGUNO</v>
          </cell>
          <cell r="F154" t="str">
            <v>NULL</v>
          </cell>
          <cell r="G154" t="str">
            <v>HERNANDEZ</v>
          </cell>
          <cell r="H154" t="str">
            <v xml:space="preserve">  </v>
          </cell>
          <cell r="I154" t="str">
            <v>ISIS</v>
          </cell>
          <cell r="J154" t="str">
            <v>NULL</v>
          </cell>
          <cell r="K154" t="str">
            <v xml:space="preserve">  </v>
          </cell>
          <cell r="L154" t="str">
            <v xml:space="preserve">  </v>
          </cell>
          <cell r="M154" t="str">
            <v xml:space="preserve">  </v>
          </cell>
          <cell r="N154" t="str">
            <v xml:space="preserve">  </v>
          </cell>
          <cell r="O154">
            <v>7</v>
          </cell>
          <cell r="P154">
            <v>999</v>
          </cell>
          <cell r="Q154" t="str">
            <v>null</v>
          </cell>
          <cell r="R154">
            <v>0</v>
          </cell>
          <cell r="S154" t="str">
            <v>isisroxanahc@gmail.com</v>
          </cell>
          <cell r="T154">
            <v>131</v>
          </cell>
          <cell r="U154" t="str">
            <v>NULL</v>
          </cell>
          <cell r="V154" t="str">
            <v>NULL</v>
          </cell>
          <cell r="W154" t="str">
            <v>H</v>
          </cell>
          <cell r="X154">
            <v>42370</v>
          </cell>
          <cell r="Y154">
            <v>0</v>
          </cell>
          <cell r="Z154">
            <v>5</v>
          </cell>
          <cell r="AA154" t="str">
            <v>Ninguno</v>
          </cell>
          <cell r="AB154" t="str">
            <v>NULL</v>
          </cell>
          <cell r="AC154" t="str">
            <v>Â¿CuÃ¡l es el mayor problema que ha enfrentado el Banco de MÃ©xico y de quÃ© manera lo afrontaron y solucionaron?</v>
          </cell>
        </row>
        <row r="155">
          <cell r="A155">
            <v>6110000022616</v>
          </cell>
          <cell r="B155">
            <v>61100</v>
          </cell>
          <cell r="C155">
            <v>1</v>
          </cell>
          <cell r="D155">
            <v>42626</v>
          </cell>
          <cell r="E155" t="str">
            <v>NULL</v>
          </cell>
          <cell r="F155" t="str">
            <v>NULL</v>
          </cell>
          <cell r="G155" t="str">
            <v>SANCHEZ</v>
          </cell>
          <cell r="H155" t="str">
            <v>DIAZ</v>
          </cell>
          <cell r="I155" t="str">
            <v>MARTHA</v>
          </cell>
          <cell r="J155" t="str">
            <v>NULL</v>
          </cell>
          <cell r="K155" t="str">
            <v>EDUARDO LA BASTIDA</v>
          </cell>
          <cell r="L155" t="str">
            <v>S/N</v>
          </cell>
          <cell r="M155" t="str">
            <v>NULL</v>
          </cell>
          <cell r="N155" t="str">
            <v>Villa de Guadalupe</v>
          </cell>
          <cell r="O155">
            <v>25</v>
          </cell>
          <cell r="P155">
            <v>25004</v>
          </cell>
          <cell r="Q155">
            <v>82600</v>
          </cell>
          <cell r="R155" t="str">
            <v>NULL</v>
          </cell>
          <cell r="S155" t="str">
            <v>leyvadannia11@gmail.com</v>
          </cell>
          <cell r="T155">
            <v>131</v>
          </cell>
          <cell r="U155" t="str">
            <v>NULL</v>
          </cell>
          <cell r="V155" t="str">
            <v>NULL</v>
          </cell>
          <cell r="W155" t="str">
            <v>M</v>
          </cell>
          <cell r="X155">
            <v>35574</v>
          </cell>
          <cell r="Y155">
            <v>21</v>
          </cell>
          <cell r="Z155">
            <v>5</v>
          </cell>
          <cell r="AA155" t="str">
            <v>NULL</v>
          </cell>
          <cell r="AB155" t="str">
            <v>NULL</v>
          </cell>
          <cell r="AC155" t="str">
            <v>cuales son las estadisticas de cresimiento de la economia en el pais?&lt;br&gt;</v>
          </cell>
        </row>
        <row r="156">
          <cell r="A156">
            <v>6110000022816</v>
          </cell>
          <cell r="B156">
            <v>61100</v>
          </cell>
          <cell r="C156">
            <v>1</v>
          </cell>
          <cell r="D156">
            <v>42626</v>
          </cell>
          <cell r="E156" t="str">
            <v>NULL</v>
          </cell>
          <cell r="F156" t="str">
            <v>NULL</v>
          </cell>
          <cell r="G156" t="str">
            <v>SOLIS</v>
          </cell>
          <cell r="H156" t="str">
            <v>NULL</v>
          </cell>
          <cell r="I156" t="str">
            <v>MONICA</v>
          </cell>
          <cell r="J156" t="str">
            <v>NULL</v>
          </cell>
          <cell r="K156" t="str">
            <v>MÃ‰XICO 68</v>
          </cell>
          <cell r="L156">
            <v>68</v>
          </cell>
          <cell r="M156">
            <v>303</v>
          </cell>
          <cell r="N156" t="str">
            <v>Bosque de Chapultepec I SecciÃ³n</v>
          </cell>
          <cell r="O156">
            <v>9</v>
          </cell>
          <cell r="P156">
            <v>9016</v>
          </cell>
          <cell r="Q156">
            <v>11580</v>
          </cell>
          <cell r="R156" t="str">
            <v>NULL</v>
          </cell>
          <cell r="S156" t="str">
            <v>NULL</v>
          </cell>
          <cell r="T156">
            <v>131</v>
          </cell>
          <cell r="U156" t="str">
            <v>NULL</v>
          </cell>
          <cell r="V156" t="str">
            <v>NULL</v>
          </cell>
          <cell r="W156" t="str">
            <v>M</v>
          </cell>
          <cell r="X156">
            <v>29797</v>
          </cell>
          <cell r="Y156">
            <v>28</v>
          </cell>
          <cell r="Z156">
            <v>5</v>
          </cell>
          <cell r="AA156" t="str">
            <v>NULL</v>
          </cell>
          <cell r="AB156" t="str">
            <v>NULL</v>
          </cell>
          <cell r="AC156" t="str">
            <v>que requisitos necesito para entrar a trabajar al banco de mÃ©xico&lt;br&gt;</v>
          </cell>
        </row>
        <row r="157">
          <cell r="A157">
            <v>6110000022716</v>
          </cell>
          <cell r="B157">
            <v>61100</v>
          </cell>
          <cell r="C157">
            <v>1</v>
          </cell>
          <cell r="D157">
            <v>42626</v>
          </cell>
          <cell r="E157" t="str">
            <v>NULL</v>
          </cell>
          <cell r="F157" t="str">
            <v>NULL</v>
          </cell>
          <cell r="G157" t="str">
            <v>GUTIÃ‰RREZ</v>
          </cell>
          <cell r="H157" t="str">
            <v>NULL</v>
          </cell>
          <cell r="I157" t="str">
            <v>ALEJANDRA</v>
          </cell>
          <cell r="J157" t="str">
            <v>NULL</v>
          </cell>
          <cell r="K157" t="str">
            <v>CERRADA DE BATAN</v>
          </cell>
          <cell r="L157">
            <v>19</v>
          </cell>
          <cell r="M157" t="str">
            <v>NULL</v>
          </cell>
          <cell r="N157" t="str">
            <v>Lomas de San Ã¡ngel Inn</v>
          </cell>
          <cell r="O157">
            <v>9</v>
          </cell>
          <cell r="P157">
            <v>9010</v>
          </cell>
          <cell r="Q157">
            <v>1790</v>
          </cell>
          <cell r="R157">
            <v>5556685013</v>
          </cell>
          <cell r="S157" t="str">
            <v>alegj93@outlook.com</v>
          </cell>
          <cell r="T157">
            <v>131</v>
          </cell>
          <cell r="U157" t="str">
            <v>NULL</v>
          </cell>
          <cell r="V157" t="str">
            <v>NULL</v>
          </cell>
          <cell r="W157" t="str">
            <v>M</v>
          </cell>
          <cell r="X157">
            <v>42673</v>
          </cell>
          <cell r="Y157">
            <v>21</v>
          </cell>
          <cell r="Z157">
            <v>5</v>
          </cell>
          <cell r="AA157" t="str">
            <v>NULL</v>
          </cell>
          <cell r="AB157" t="str">
            <v>NULL</v>
          </cell>
          <cell r="AC157" t="str">
            <v>Â¿QuÃ© empresa ganÃ³ la licitaciÃ³n de leasing de automÃ³viles para altos funcionarios de esta dependencia? Â¿En quÃ© fecha? Â¿En quÃ© estado se emplacaron los automÃ³viles?&lt;br&gt;</v>
          </cell>
        </row>
        <row r="158">
          <cell r="A158">
            <v>6110000022516</v>
          </cell>
          <cell r="B158">
            <v>61100</v>
          </cell>
          <cell r="C158">
            <v>1</v>
          </cell>
          <cell r="D158">
            <v>42626</v>
          </cell>
          <cell r="E158" t="str">
            <v>NULL</v>
          </cell>
          <cell r="F158" t="str">
            <v>NULL</v>
          </cell>
          <cell r="G158" t="str">
            <v>GARCIA</v>
          </cell>
          <cell r="H158" t="str">
            <v>HERNANDEZ</v>
          </cell>
          <cell r="I158" t="str">
            <v>GPE JORGE</v>
          </cell>
          <cell r="J158" t="str">
            <v>NULL</v>
          </cell>
          <cell r="K158" t="str">
            <v>XXXXXXXXXXXX</v>
          </cell>
          <cell r="L158" t="str">
            <v>XXXXX</v>
          </cell>
          <cell r="M158" t="str">
            <v>XXXXXXXX</v>
          </cell>
          <cell r="N158" t="str">
            <v>Barrio Calyequita</v>
          </cell>
          <cell r="O158">
            <v>9</v>
          </cell>
          <cell r="P158">
            <v>9013</v>
          </cell>
          <cell r="Q158">
            <v>16750</v>
          </cell>
          <cell r="R158" t="str">
            <v>NULL</v>
          </cell>
          <cell r="S158" t="str">
            <v>gpejorge@yahoo.com.mx</v>
          </cell>
          <cell r="T158">
            <v>131</v>
          </cell>
          <cell r="U158" t="str">
            <v>NULL</v>
          </cell>
          <cell r="V158" t="str">
            <v>NULL</v>
          </cell>
          <cell r="W158" t="str">
            <v>H</v>
          </cell>
          <cell r="X158">
            <v>26279</v>
          </cell>
          <cell r="Y158">
            <v>20</v>
          </cell>
          <cell r="Z158">
            <v>5</v>
          </cell>
          <cell r="AA158" t="str">
            <v>NULL</v>
          </cell>
          <cell r="AB158" t="str">
            <v>NULL</v>
          </cell>
          <cell r="AC158" t="str">
            <v>Procedimiento para la cancelaciÃ³n de cuentas de nÃ³mina y/o de ahorro&lt;br&gt;</v>
          </cell>
        </row>
        <row r="159">
          <cell r="A159">
            <v>6110000023216</v>
          </cell>
          <cell r="B159">
            <v>61100</v>
          </cell>
          <cell r="C159">
            <v>1</v>
          </cell>
          <cell r="D159">
            <v>42627</v>
          </cell>
          <cell r="E159" t="str">
            <v>NULL</v>
          </cell>
          <cell r="F159" t="str">
            <v>NULL</v>
          </cell>
          <cell r="G159" t="str">
            <v>RIVERA</v>
          </cell>
          <cell r="H159" t="str">
            <v>VELAZQUEZ</v>
          </cell>
          <cell r="I159" t="str">
            <v>JUAN JOSE</v>
          </cell>
          <cell r="J159" t="str">
            <v>NULL</v>
          </cell>
          <cell r="K159" t="str">
            <v>PRIVADA CERRO DE LA NEVERIA</v>
          </cell>
          <cell r="L159">
            <v>343</v>
          </cell>
          <cell r="M159" t="str">
            <v>NULL</v>
          </cell>
          <cell r="N159" t="str">
            <v>Genaro Estrada CalderÃ³n</v>
          </cell>
          <cell r="O159">
            <v>25</v>
          </cell>
          <cell r="P159">
            <v>25012</v>
          </cell>
          <cell r="Q159">
            <v>82199</v>
          </cell>
          <cell r="R159">
            <v>6692123213</v>
          </cell>
          <cell r="S159" t="str">
            <v>jjriveravelasquez75@gmail.com</v>
          </cell>
          <cell r="T159">
            <v>131</v>
          </cell>
          <cell r="U159" t="str">
            <v>NULL</v>
          </cell>
          <cell r="V159" t="str">
            <v>NULL</v>
          </cell>
          <cell r="W159" t="str">
            <v>H</v>
          </cell>
          <cell r="X159">
            <v>23747</v>
          </cell>
          <cell r="Y159">
            <v>21</v>
          </cell>
          <cell r="Z159">
            <v>5</v>
          </cell>
          <cell r="AA159" t="str">
            <v>NULL</v>
          </cell>
          <cell r="AB159" t="str">
            <v>NULL</v>
          </cell>
          <cell r="AC159" t="str">
            <v>Â¿LAS INTALACIONES DEL BANCO DE MÃ‰XICO SE ENCUENTRAN ABIERTAS AL PUBLICO EN GENERAL?&lt;br&gt;</v>
          </cell>
        </row>
        <row r="160">
          <cell r="A160">
            <v>6110000023116</v>
          </cell>
          <cell r="B160">
            <v>61100</v>
          </cell>
          <cell r="C160">
            <v>1</v>
          </cell>
          <cell r="D160">
            <v>42627</v>
          </cell>
          <cell r="E160" t="str">
            <v>NULL</v>
          </cell>
          <cell r="F160" t="str">
            <v>NULL</v>
          </cell>
          <cell r="G160" t="str">
            <v>XXXX</v>
          </cell>
          <cell r="H160" t="str">
            <v>NULL</v>
          </cell>
          <cell r="I160" t="str">
            <v>JOEL</v>
          </cell>
          <cell r="J160" t="str">
            <v>NULL</v>
          </cell>
          <cell r="K160" t="str">
            <v>JUAREZ</v>
          </cell>
          <cell r="L160">
            <v>8</v>
          </cell>
          <cell r="M160" t="str">
            <v>NULL</v>
          </cell>
          <cell r="N160" t="str">
            <v>Villa UniÃ³n Centro</v>
          </cell>
          <cell r="O160">
            <v>25</v>
          </cell>
          <cell r="P160">
            <v>25012</v>
          </cell>
          <cell r="Q160">
            <v>82210</v>
          </cell>
          <cell r="R160" t="str">
            <v>NULL</v>
          </cell>
          <cell r="S160" t="str">
            <v>NULL</v>
          </cell>
          <cell r="T160">
            <v>131</v>
          </cell>
          <cell r="U160" t="str">
            <v>NULL</v>
          </cell>
          <cell r="V160" t="str">
            <v>NULL</v>
          </cell>
          <cell r="W160" t="str">
            <v>H</v>
          </cell>
          <cell r="X160" t="str">
            <v>NULL</v>
          </cell>
          <cell r="Y160">
            <v>21</v>
          </cell>
          <cell r="Z160">
            <v>5</v>
          </cell>
          <cell r="AA160" t="str">
            <v>NULL</v>
          </cell>
          <cell r="AB160" t="str">
            <v>NULL</v>
          </cell>
          <cell r="AC160" t="str">
            <v>Â¿a cuÃ¡nto asciende la deuda aproximada de todos los mexicanos en el burÃ³ de credito nacional?&lt;br&gt;</v>
          </cell>
        </row>
        <row r="161">
          <cell r="A161">
            <v>6110000023016</v>
          </cell>
          <cell r="B161">
            <v>61100</v>
          </cell>
          <cell r="C161">
            <v>1</v>
          </cell>
          <cell r="D161">
            <v>42627</v>
          </cell>
          <cell r="E161" t="str">
            <v>NULL</v>
          </cell>
          <cell r="F161" t="str">
            <v>NULL</v>
          </cell>
          <cell r="G161" t="str">
            <v>RAMIREZ</v>
          </cell>
          <cell r="H161" t="str">
            <v>NULL</v>
          </cell>
          <cell r="I161" t="str">
            <v>STEPHANIE</v>
          </cell>
          <cell r="J161" t="str">
            <v>NULL</v>
          </cell>
          <cell r="K161" t="str">
            <v>SAN MARCOS</v>
          </cell>
          <cell r="L161">
            <v>9228</v>
          </cell>
          <cell r="M161" t="str">
            <v>NULL</v>
          </cell>
          <cell r="N161" t="str">
            <v>Villa Florida</v>
          </cell>
          <cell r="O161">
            <v>25</v>
          </cell>
          <cell r="P161">
            <v>25012</v>
          </cell>
          <cell r="Q161">
            <v>82139</v>
          </cell>
          <cell r="R161" t="str">
            <v>NULL</v>
          </cell>
          <cell r="S161" t="str">
            <v>stefyramirez96@gmail.com</v>
          </cell>
          <cell r="T161">
            <v>131</v>
          </cell>
          <cell r="U161" t="str">
            <v>NULL</v>
          </cell>
          <cell r="V161" t="str">
            <v>NULL</v>
          </cell>
          <cell r="W161" t="str">
            <v>M</v>
          </cell>
          <cell r="X161" t="str">
            <v>NULL</v>
          </cell>
          <cell r="Y161">
            <v>0</v>
          </cell>
          <cell r="Z161">
            <v>5</v>
          </cell>
          <cell r="AA161" t="str">
            <v>NULL</v>
          </cell>
          <cell r="AB161" t="str">
            <v>NULL</v>
          </cell>
          <cell r="AC161" t="str">
            <v>en base a lo que ocurre en la actualidad, cual es la causa de que el dolar este tan elevado  y como nos afecta economicamente a los mexicanos?&lt;br&gt;</v>
          </cell>
        </row>
        <row r="162">
          <cell r="A162">
            <v>6110000022916</v>
          </cell>
          <cell r="B162">
            <v>61100</v>
          </cell>
          <cell r="C162">
            <v>1</v>
          </cell>
          <cell r="D162">
            <v>42627</v>
          </cell>
          <cell r="E162" t="str">
            <v>NULL</v>
          </cell>
          <cell r="F162" t="str">
            <v>NULL</v>
          </cell>
          <cell r="G162" t="str">
            <v>HERNANDEZ</v>
          </cell>
          <cell r="H162" t="str">
            <v>GARCIA</v>
          </cell>
          <cell r="I162" t="str">
            <v>MONICA</v>
          </cell>
          <cell r="J162" t="str">
            <v>NULL</v>
          </cell>
          <cell r="K162" t="str">
            <v>LEONOR PUNTADO</v>
          </cell>
          <cell r="L162">
            <v>36</v>
          </cell>
          <cell r="M162" t="str">
            <v>NULL</v>
          </cell>
          <cell r="N162" t="str">
            <v>Jardines Del Bosque</v>
          </cell>
          <cell r="O162">
            <v>14</v>
          </cell>
          <cell r="P162">
            <v>14039</v>
          </cell>
          <cell r="Q162">
            <v>44520</v>
          </cell>
          <cell r="R162" t="str">
            <v>NULL</v>
          </cell>
          <cell r="S162" t="str">
            <v>chivita_dh8@hotmail.com</v>
          </cell>
          <cell r="T162">
            <v>131</v>
          </cell>
          <cell r="U162" t="str">
            <v>NULL</v>
          </cell>
          <cell r="V162" t="str">
            <v>NULL</v>
          </cell>
          <cell r="W162" t="str">
            <v>M</v>
          </cell>
          <cell r="X162">
            <v>35230</v>
          </cell>
          <cell r="Y162">
            <v>21</v>
          </cell>
          <cell r="Z162">
            <v>5</v>
          </cell>
          <cell r="AA162" t="str">
            <v>NULL</v>
          </cell>
          <cell r="AB162" t="str">
            <v>NULL</v>
          </cell>
          <cell r="AC162" t="str">
            <v>Â¿Cuanto dinero genera el banco al aÃ±o?&lt;br&gt;</v>
          </cell>
        </row>
        <row r="163">
          <cell r="A163">
            <v>6110000024016</v>
          </cell>
          <cell r="B163">
            <v>61100</v>
          </cell>
          <cell r="C163">
            <v>1</v>
          </cell>
          <cell r="D163">
            <v>42632</v>
          </cell>
          <cell r="E163" t="str">
            <v>NULL</v>
          </cell>
          <cell r="F163" t="str">
            <v>NULL</v>
          </cell>
          <cell r="G163" t="str">
            <v>RODRIGUEZ</v>
          </cell>
          <cell r="H163" t="str">
            <v>ZUÃ‘IGA</v>
          </cell>
          <cell r="I163" t="str">
            <v>ARIADNA GUADALUPE</v>
          </cell>
          <cell r="J163" t="str">
            <v>NULL</v>
          </cell>
          <cell r="K163" t="str">
            <v>ANACAHUITA</v>
          </cell>
          <cell r="L163">
            <v>274</v>
          </cell>
          <cell r="M163">
            <v>2</v>
          </cell>
          <cell r="N163" t="str">
            <v>Pedregal de Santo Domingo</v>
          </cell>
          <cell r="O163">
            <v>9</v>
          </cell>
          <cell r="P163">
            <v>9003</v>
          </cell>
          <cell r="Q163">
            <v>4369</v>
          </cell>
          <cell r="R163">
            <v>5518779721</v>
          </cell>
          <cell r="S163" t="str">
            <v>roza950925@hotmail.com</v>
          </cell>
          <cell r="T163">
            <v>131</v>
          </cell>
          <cell r="U163" t="str">
            <v>NULL</v>
          </cell>
          <cell r="V163" t="str">
            <v>NULL</v>
          </cell>
          <cell r="W163" t="str">
            <v>M</v>
          </cell>
          <cell r="X163">
            <v>34967</v>
          </cell>
          <cell r="Y163">
            <v>50</v>
          </cell>
          <cell r="Z163">
            <v>5</v>
          </cell>
          <cell r="AA163" t="str">
            <v>NULL</v>
          </cell>
          <cell r="AB163" t="str">
            <v>NULL</v>
          </cell>
          <cell r="AC163" t="str">
            <v>Â¿quiero saber cual es el monto de la reserva legal que cuenta el banco de mexico?&lt;br&gt;</v>
          </cell>
        </row>
        <row r="164">
          <cell r="A164">
            <v>6110000024116</v>
          </cell>
          <cell r="B164">
            <v>61100</v>
          </cell>
          <cell r="C164">
            <v>1</v>
          </cell>
          <cell r="D164">
            <v>42632</v>
          </cell>
          <cell r="E164" t="str">
            <v>NULL</v>
          </cell>
          <cell r="F164" t="str">
            <v>NULL</v>
          </cell>
          <cell r="G164" t="str">
            <v>GUARRA</v>
          </cell>
          <cell r="H164" t="str">
            <v>ARCE</v>
          </cell>
          <cell r="I164" t="str">
            <v>OLIVER GABRIEL</v>
          </cell>
          <cell r="J164" t="str">
            <v>NULL</v>
          </cell>
          <cell r="K164" t="str">
            <v>SEGUNDA COLINA</v>
          </cell>
          <cell r="L164">
            <v>15120</v>
          </cell>
          <cell r="M164" t="str">
            <v>NULL</v>
          </cell>
          <cell r="N164" t="str">
            <v>Colinas Del Real</v>
          </cell>
          <cell r="O164">
            <v>25</v>
          </cell>
          <cell r="P164">
            <v>25012</v>
          </cell>
          <cell r="Q164">
            <v>82136</v>
          </cell>
          <cell r="R164">
            <v>6691390694</v>
          </cell>
          <cell r="S164" t="str">
            <v>oliver_xon@hotmail.com</v>
          </cell>
          <cell r="T164">
            <v>131</v>
          </cell>
          <cell r="U164" t="str">
            <v>NULL</v>
          </cell>
          <cell r="V164" t="str">
            <v>NULL</v>
          </cell>
          <cell r="W164" t="str">
            <v>H</v>
          </cell>
          <cell r="X164">
            <v>35092</v>
          </cell>
          <cell r="Y164">
            <v>21</v>
          </cell>
          <cell r="Z164">
            <v>5</v>
          </cell>
          <cell r="AA164" t="str">
            <v>NULL</v>
          </cell>
          <cell r="AB164" t="str">
            <v>NULL</v>
          </cell>
          <cell r="AC164" t="str">
            <v>Tabla de comparacion de la reserva del banco de Mexico de los aÃ±os 2010-2016?&lt;br&gt;</v>
          </cell>
        </row>
        <row r="165">
          <cell r="A165">
            <v>6110000023416</v>
          </cell>
          <cell r="B165">
            <v>61100</v>
          </cell>
          <cell r="C165">
            <v>1</v>
          </cell>
          <cell r="D165">
            <v>42632</v>
          </cell>
          <cell r="E165" t="str">
            <v>NULL</v>
          </cell>
          <cell r="F165" t="str">
            <v>NULL</v>
          </cell>
          <cell r="G165" t="str">
            <v>GUTIÃ‰RREZ</v>
          </cell>
          <cell r="H165" t="str">
            <v>CASILLAS</v>
          </cell>
          <cell r="I165" t="str">
            <v>ARTURO</v>
          </cell>
          <cell r="J165" t="str">
            <v>NULL</v>
          </cell>
          <cell r="K165" t="str">
            <v>MORELOS</v>
          </cell>
          <cell r="L165">
            <v>38</v>
          </cell>
          <cell r="M165" t="str">
            <v>C</v>
          </cell>
          <cell r="N165" t="str">
            <v>El Santuario</v>
          </cell>
          <cell r="O165">
            <v>14</v>
          </cell>
          <cell r="P165">
            <v>14046</v>
          </cell>
          <cell r="Q165">
            <v>47123</v>
          </cell>
          <cell r="R165" t="str">
            <v>NULL</v>
          </cell>
          <cell r="S165" t="str">
            <v>arturo_jalos2011@hotmail.com</v>
          </cell>
          <cell r="T165">
            <v>131</v>
          </cell>
          <cell r="U165" t="str">
            <v>NULL</v>
          </cell>
          <cell r="V165" t="str">
            <v>NULL</v>
          </cell>
          <cell r="W165" t="str">
            <v>H</v>
          </cell>
          <cell r="X165">
            <v>35263</v>
          </cell>
          <cell r="Y165">
            <v>21</v>
          </cell>
          <cell r="Z165">
            <v>5</v>
          </cell>
          <cell r="AA165" t="str">
            <v>NULL</v>
          </cell>
          <cell r="AB165" t="str">
            <v>NULL</v>
          </cell>
          <cell r="AC165" t="str">
            <v>Conocer los sueldos de los altos mandos asi como todos los que esten involucrados a esta dependencia por medio de comprobantes como nominas o cualquier otra forma que lo demuestre legalmente, asi como sus prestaciones y con que privilegios y  beneficios gozan&lt;br&gt;</v>
          </cell>
        </row>
        <row r="166">
          <cell r="A166">
            <v>6110000023516</v>
          </cell>
          <cell r="B166">
            <v>61100</v>
          </cell>
          <cell r="C166">
            <v>1</v>
          </cell>
          <cell r="D166">
            <v>42632</v>
          </cell>
          <cell r="E166" t="str">
            <v>NULL</v>
          </cell>
          <cell r="F166" t="str">
            <v>NULL</v>
          </cell>
          <cell r="G166" t="str">
            <v>MELÃ‰NDEZ</v>
          </cell>
          <cell r="H166" t="str">
            <v>VALENCIA</v>
          </cell>
          <cell r="I166" t="str">
            <v>ANTONIA</v>
          </cell>
          <cell r="J166" t="str">
            <v>NULL</v>
          </cell>
          <cell r="K166" t="str">
            <v>LOMA DE ATLAMAYA</v>
          </cell>
          <cell r="L166">
            <v>44</v>
          </cell>
          <cell r="M166" t="str">
            <v>NULL</v>
          </cell>
          <cell r="N166" t="str">
            <v>Lomas de AngelÃ³polis</v>
          </cell>
          <cell r="O166">
            <v>21</v>
          </cell>
          <cell r="P166">
            <v>21119</v>
          </cell>
          <cell r="Q166">
            <v>72830</v>
          </cell>
          <cell r="R166">
            <v>2224318015</v>
          </cell>
          <cell r="S166" t="str">
            <v>ventasceleris@gmail.com</v>
          </cell>
          <cell r="T166">
            <v>131</v>
          </cell>
          <cell r="U166" t="str">
            <v>NULL</v>
          </cell>
          <cell r="V166" t="str">
            <v>NULL</v>
          </cell>
          <cell r="W166" t="str">
            <v>M</v>
          </cell>
          <cell r="X166">
            <v>22977</v>
          </cell>
          <cell r="Y166">
            <v>26</v>
          </cell>
          <cell r="Z166">
            <v>5</v>
          </cell>
          <cell r="AA166" t="str">
            <v>NULL</v>
          </cell>
          <cell r="AB166" t="str">
            <v>NULL</v>
          </cell>
          <cell r="AC166" t="str">
            <v>Condiciones para el intercambio entre cÃ¡maras de compensaciÃ³n para pagos con tarjetas.&lt;br&gt;</v>
          </cell>
        </row>
        <row r="167">
          <cell r="A167">
            <v>6110000023616</v>
          </cell>
          <cell r="B167">
            <v>61100</v>
          </cell>
          <cell r="C167">
            <v>1</v>
          </cell>
          <cell r="D167">
            <v>42632</v>
          </cell>
          <cell r="E167" t="str">
            <v>NULL</v>
          </cell>
          <cell r="F167" t="str">
            <v>NULL</v>
          </cell>
          <cell r="G167" t="str">
            <v>ALDAMA</v>
          </cell>
          <cell r="H167" t="str">
            <v>AGUILAR</v>
          </cell>
          <cell r="I167" t="str">
            <v>JUAN ANTONIO</v>
          </cell>
          <cell r="J167" t="str">
            <v>NULL</v>
          </cell>
          <cell r="K167" t="str">
            <v>AV ESCUADRON 201</v>
          </cell>
          <cell r="L167" t="str">
            <v>S/N</v>
          </cell>
          <cell r="M167" t="str">
            <v>NULL</v>
          </cell>
          <cell r="N167" t="str">
            <v>La Laguna TicomÃ¡n</v>
          </cell>
          <cell r="O167">
            <v>9</v>
          </cell>
          <cell r="P167">
            <v>9005</v>
          </cell>
          <cell r="Q167">
            <v>7340</v>
          </cell>
          <cell r="R167" t="str">
            <v>NULL</v>
          </cell>
          <cell r="S167" t="str">
            <v>juan.antonio.930131@gmail.com</v>
          </cell>
          <cell r="T167">
            <v>131</v>
          </cell>
          <cell r="U167" t="str">
            <v>NULL</v>
          </cell>
          <cell r="V167" t="str">
            <v>NULL</v>
          </cell>
          <cell r="W167" t="str">
            <v>H</v>
          </cell>
          <cell r="X167">
            <v>34000</v>
          </cell>
          <cell r="Y167">
            <v>21</v>
          </cell>
          <cell r="Z167">
            <v>5</v>
          </cell>
          <cell r="AA167" t="str">
            <v>NULL</v>
          </cell>
          <cell r="AB167" t="str">
            <v>NULL</v>
          </cell>
          <cell r="AC167" t="str">
            <v>Necesito informaciÃ³n sobre Banco de MÃ©xico, EconimÃ­a del paÃ­s, estadiaticas sobre el crecimiento de la econimÃ­a del pais en los ultimos 17 aÃ±os, y vacantes desponibles para laborar en Banco de MÃ©xico&lt;br&gt;</v>
          </cell>
        </row>
        <row r="168">
          <cell r="A168">
            <v>6110000023716</v>
          </cell>
          <cell r="B168">
            <v>61100</v>
          </cell>
          <cell r="C168">
            <v>1</v>
          </cell>
          <cell r="D168">
            <v>42632</v>
          </cell>
          <cell r="E168" t="str">
            <v>NULL</v>
          </cell>
          <cell r="F168" t="str">
            <v>NULL</v>
          </cell>
          <cell r="G168" t="str">
            <v>ESPARZA</v>
          </cell>
          <cell r="H168" t="str">
            <v>ESPARZA</v>
          </cell>
          <cell r="I168" t="str">
            <v>GLENDI SUZET</v>
          </cell>
          <cell r="J168" t="str">
            <v>NULL</v>
          </cell>
          <cell r="K168" t="str">
            <v>URANIO</v>
          </cell>
          <cell r="L168">
            <v>3027</v>
          </cell>
          <cell r="M168" t="str">
            <v>-</v>
          </cell>
          <cell r="N168" t="str">
            <v>Zona Industrial</v>
          </cell>
          <cell r="O168">
            <v>14</v>
          </cell>
          <cell r="P168">
            <v>14039</v>
          </cell>
          <cell r="Q168">
            <v>44940</v>
          </cell>
          <cell r="R168" t="str">
            <v>NULL</v>
          </cell>
          <cell r="S168" t="str">
            <v>glendi.suzet@gmail.com</v>
          </cell>
          <cell r="T168">
            <v>131</v>
          </cell>
          <cell r="U168" t="str">
            <v>NULL</v>
          </cell>
          <cell r="V168" t="str">
            <v>NULL</v>
          </cell>
          <cell r="W168" t="str">
            <v>M</v>
          </cell>
          <cell r="X168">
            <v>32590</v>
          </cell>
          <cell r="Y168">
            <v>51</v>
          </cell>
          <cell r="Z168">
            <v>5</v>
          </cell>
          <cell r="AA168" t="str">
            <v>NULL</v>
          </cell>
          <cell r="AB168" t="str">
            <v>NULL</v>
          </cell>
          <cell r="AC168" t="str">
            <v>cual es el reglamento que le permite a los jueces dictar el embrago de las cuentas de nomina&lt;br&gt;</v>
          </cell>
        </row>
        <row r="169">
          <cell r="A169">
            <v>6110000023816</v>
          </cell>
          <cell r="B169">
            <v>61100</v>
          </cell>
          <cell r="C169">
            <v>1</v>
          </cell>
          <cell r="D169">
            <v>42632</v>
          </cell>
          <cell r="E169" t="str">
            <v>NULL</v>
          </cell>
          <cell r="F169" t="str">
            <v>NULL</v>
          </cell>
          <cell r="G169" t="str">
            <v>HERNÃNDEZ</v>
          </cell>
          <cell r="H169" t="str">
            <v>NULL</v>
          </cell>
          <cell r="I169" t="str">
            <v>MANUEL</v>
          </cell>
          <cell r="J169" t="str">
            <v>NULL</v>
          </cell>
          <cell r="K169" t="str">
            <v>XXXX</v>
          </cell>
          <cell r="L169" t="str">
            <v>XXX</v>
          </cell>
          <cell r="M169" t="str">
            <v>NULL</v>
          </cell>
          <cell r="N169" t="str">
            <v>LetrÃ¡n Valle</v>
          </cell>
          <cell r="O169">
            <v>9</v>
          </cell>
          <cell r="P169">
            <v>9014</v>
          </cell>
          <cell r="Q169">
            <v>3650</v>
          </cell>
          <cell r="R169" t="str">
            <v>NULL</v>
          </cell>
          <cell r="S169" t="str">
            <v>manuelhborbolla@hotmail.com</v>
          </cell>
          <cell r="T169">
            <v>131</v>
          </cell>
          <cell r="U169" t="str">
            <v>NULL</v>
          </cell>
          <cell r="V169" t="str">
            <v>NULL</v>
          </cell>
          <cell r="W169" t="str">
            <v>H</v>
          </cell>
          <cell r="X169" t="str">
            <v>NULL</v>
          </cell>
          <cell r="Y169">
            <v>0</v>
          </cell>
          <cell r="Z169">
            <v>5</v>
          </cell>
          <cell r="AA169" t="str">
            <v>NULL</v>
          </cell>
          <cell r="AB169" t="str">
            <v>NULL</v>
          </cell>
          <cell r="AC169" t="str">
            <v>Solicito al Banco de MÃ©xico una copia de todos los depÃ³sitos con los que se acredite la entrega de remanentes a la SecretarÃ­a de Hacienda y CrÃ©dito PÃºblico de 2006 al 30 de junio de 2016, desglosado por aÃ±o.&lt;br&gt;</v>
          </cell>
        </row>
        <row r="170">
          <cell r="A170">
            <v>6110000023916</v>
          </cell>
          <cell r="B170">
            <v>61100</v>
          </cell>
          <cell r="C170">
            <v>1</v>
          </cell>
          <cell r="D170">
            <v>42632</v>
          </cell>
          <cell r="E170" t="str">
            <v>NULL</v>
          </cell>
          <cell r="F170" t="str">
            <v>NULL</v>
          </cell>
          <cell r="G170" t="str">
            <v>HERNÃNDEZ</v>
          </cell>
          <cell r="H170" t="str">
            <v>NULL</v>
          </cell>
          <cell r="I170" t="str">
            <v>MANUEL</v>
          </cell>
          <cell r="J170" t="str">
            <v>NULL</v>
          </cell>
          <cell r="K170" t="str">
            <v>XXXX</v>
          </cell>
          <cell r="L170" t="str">
            <v>XXX</v>
          </cell>
          <cell r="M170" t="str">
            <v>NULL</v>
          </cell>
          <cell r="N170" t="str">
            <v>LetrÃ¡n Valle</v>
          </cell>
          <cell r="O170">
            <v>9</v>
          </cell>
          <cell r="P170">
            <v>9014</v>
          </cell>
          <cell r="Q170">
            <v>3650</v>
          </cell>
          <cell r="R170" t="str">
            <v>NULL</v>
          </cell>
          <cell r="S170" t="str">
            <v>manuelhborbolla@hotmail.com</v>
          </cell>
          <cell r="T170">
            <v>131</v>
          </cell>
          <cell r="U170" t="str">
            <v>NULL</v>
          </cell>
          <cell r="V170" t="str">
            <v>NULL</v>
          </cell>
          <cell r="W170" t="str">
            <v>H</v>
          </cell>
          <cell r="X170" t="str">
            <v>NULL</v>
          </cell>
          <cell r="Y170">
            <v>0</v>
          </cell>
          <cell r="Z170">
            <v>5</v>
          </cell>
          <cell r="AA170" t="str">
            <v>NULL</v>
          </cell>
          <cell r="AB170" t="str">
            <v>NULL</v>
          </cell>
          <cell r="AC170" t="str">
            <v>Solicito al Banco de MÃ©xico una relaciÃ³n de todos los depÃ³sitos donde se documente la entrega de remanentes a la SecretarÃ­a de Hacienda y CrÃ©dito PÃºblico del 1 de diciembre de 2006 al 30 de junio de 2016, desglosado por aÃ±o. &lt;br&gt;</v>
          </cell>
        </row>
        <row r="171">
          <cell r="A171">
            <v>6110000024316</v>
          </cell>
          <cell r="B171">
            <v>61100</v>
          </cell>
          <cell r="C171">
            <v>1</v>
          </cell>
          <cell r="D171">
            <v>42633</v>
          </cell>
          <cell r="E171" t="str">
            <v>NULL</v>
          </cell>
          <cell r="F171" t="str">
            <v>NULL</v>
          </cell>
          <cell r="G171" t="str">
            <v>ROSALES</v>
          </cell>
          <cell r="H171" t="str">
            <v>DÃAZ</v>
          </cell>
          <cell r="I171" t="str">
            <v>DULCE MARÃA</v>
          </cell>
          <cell r="J171" t="str">
            <v>NULL</v>
          </cell>
          <cell r="K171" t="str">
            <v>MORELOS</v>
          </cell>
          <cell r="L171">
            <v>35</v>
          </cell>
          <cell r="M171" t="str">
            <v>NULL</v>
          </cell>
          <cell r="N171" t="str">
            <v>Atlautla de Victoria</v>
          </cell>
          <cell r="O171">
            <v>15</v>
          </cell>
          <cell r="P171">
            <v>15015</v>
          </cell>
          <cell r="Q171">
            <v>56970</v>
          </cell>
          <cell r="R171" t="str">
            <v>NULL</v>
          </cell>
          <cell r="S171" t="str">
            <v>dmrosales@fnd.gob.mx</v>
          </cell>
          <cell r="T171">
            <v>131</v>
          </cell>
          <cell r="U171" t="str">
            <v>NULL</v>
          </cell>
          <cell r="V171" t="str">
            <v>NULL</v>
          </cell>
          <cell r="W171" t="str">
            <v>M</v>
          </cell>
          <cell r="X171">
            <v>34212</v>
          </cell>
          <cell r="Y171">
            <v>21</v>
          </cell>
          <cell r="Z171">
            <v>5</v>
          </cell>
          <cell r="AA171" t="str">
            <v>NULL</v>
          </cell>
          <cell r="AB171" t="str">
            <v>NULL</v>
          </cell>
          <cell r="AC171" t="str">
            <v>Solicito atentamente se me proporcione informaciÃ³n que corresponde a los reportes totales de 2015 y Ãºltimos avances de 2016 de la balanza comercial que ha registrado la dependencia, en especifico (todas aquellas fracciones arancelarias que sumaron el total de estos aÃ±os para la parte AGROPECUARIA Y AGROINDUSTRIAL)&lt;br&gt;</v>
          </cell>
        </row>
        <row r="172">
          <cell r="A172">
            <v>6110000024216</v>
          </cell>
          <cell r="B172">
            <v>61100</v>
          </cell>
          <cell r="C172">
            <v>1</v>
          </cell>
          <cell r="D172">
            <v>42633</v>
          </cell>
          <cell r="E172" t="str">
            <v>NINGUNO</v>
          </cell>
          <cell r="F172" t="str">
            <v>NULL</v>
          </cell>
          <cell r="G172" t="str">
            <v>CASILLAS</v>
          </cell>
          <cell r="H172" t="str">
            <v xml:space="preserve">  </v>
          </cell>
          <cell r="I172" t="str">
            <v>BELEN</v>
          </cell>
          <cell r="J172" t="str">
            <v>NULL</v>
          </cell>
          <cell r="K172" t="str">
            <v xml:space="preserve">  </v>
          </cell>
          <cell r="L172" t="str">
            <v xml:space="preserve">  </v>
          </cell>
          <cell r="M172" t="str">
            <v xml:space="preserve">  </v>
          </cell>
          <cell r="N172" t="str">
            <v xml:space="preserve">  </v>
          </cell>
          <cell r="O172">
            <v>21</v>
          </cell>
          <cell r="P172">
            <v>999</v>
          </cell>
          <cell r="Q172" t="str">
            <v>null</v>
          </cell>
          <cell r="R172">
            <v>0</v>
          </cell>
          <cell r="S172" t="str">
            <v>belencasillas8@hotmail.com</v>
          </cell>
          <cell r="T172">
            <v>131</v>
          </cell>
          <cell r="U172" t="str">
            <v>NULL</v>
          </cell>
          <cell r="V172" t="str">
            <v>NULL</v>
          </cell>
          <cell r="W172" t="str">
            <v>H</v>
          </cell>
          <cell r="X172">
            <v>42370</v>
          </cell>
          <cell r="Y172">
            <v>0</v>
          </cell>
          <cell r="Z172">
            <v>6</v>
          </cell>
          <cell r="AA172" t="str">
            <v>Ninguno</v>
          </cell>
          <cell r="AB172" t="str">
            <v>NULL</v>
          </cell>
          <cell r="AC172" t="str">
            <v>Quisiera saber el salario del director general del Banco de Mexico</v>
          </cell>
        </row>
        <row r="173">
          <cell r="A173">
            <v>6110000024416</v>
          </cell>
          <cell r="B173">
            <v>61100</v>
          </cell>
          <cell r="C173">
            <v>1</v>
          </cell>
          <cell r="D173">
            <v>42634</v>
          </cell>
          <cell r="E173" t="str">
            <v>NULL</v>
          </cell>
          <cell r="F173" t="str">
            <v>NULL</v>
          </cell>
          <cell r="G173" t="str">
            <v>PEREZ</v>
          </cell>
          <cell r="H173" t="str">
            <v>SOSA</v>
          </cell>
          <cell r="I173" t="str">
            <v>JUAN</v>
          </cell>
          <cell r="J173" t="str">
            <v>NULL</v>
          </cell>
          <cell r="K173">
            <v>60</v>
          </cell>
          <cell r="L173">
            <v>60</v>
          </cell>
          <cell r="M173" t="str">
            <v>NULL</v>
          </cell>
          <cell r="N173" t="str">
            <v>Altabrisa</v>
          </cell>
          <cell r="O173">
            <v>31</v>
          </cell>
          <cell r="P173">
            <v>31050</v>
          </cell>
          <cell r="Q173">
            <v>97130</v>
          </cell>
          <cell r="R173">
            <v>9876543210</v>
          </cell>
          <cell r="S173" t="str">
            <v>eyquepeiper@gmail.com</v>
          </cell>
          <cell r="T173">
            <v>131</v>
          </cell>
          <cell r="U173" t="str">
            <v>NULL</v>
          </cell>
          <cell r="V173" t="str">
            <v>NULL</v>
          </cell>
          <cell r="W173" t="str">
            <v>H</v>
          </cell>
          <cell r="X173" t="str">
            <v>NULL</v>
          </cell>
          <cell r="Y173">
            <v>0</v>
          </cell>
          <cell r="Z173">
            <v>5</v>
          </cell>
          <cell r="AA173" t="str">
            <v>NULL</v>
          </cell>
          <cell r="AB173" t="str">
            <v>NULL</v>
          </cell>
          <cell r="AC173" t="str">
            <v>Para la Peninsula de Yucatan, y del 1 de Enero de 2015 a la fecha actual de la presente solicitud, deseo conocer lo siguiente: 1.- RELACION de Vacantes (las que se hayan dado en el periodo antes mencionado) que contengan, nombre especifico del puesto, domicilio del puesto(con ciudad y estado), objetivo general del puesto, perfil del puesto, sueldo mensual (Bruto y Neto) del puesto,  nombre completo y puesto especifico del jefe inmediato superior, datos del contacto para solicitar el puesto. 2.- Deseo conocer las personas que INGRESARON a trabajar a su instituto seÃ±alando lo siguiente: nombre especifico del puesto, domicilio del puesto(con ciudad y estado), objetivo general del puesto, perfil del puesto, sueldo mensual (Bruto y Neto) del puesto,  nombre completo y puesto especifico del jefe inmediato superior. 3.- Deseo conocer las personas que les dieron de BAJA en su instituto seÃ±alando lo siguiente: nombre especifico del puesto, domicilio del puesto(con ciudad y estado), objetivo general del puesto, perfil del puesto, sueldo mensual (Bruto y Neto) del puesto,  nombre completo y puesto especifico del jefe inmediato superior, hoja de calculo de finiquito, documento donde se proporcione un informe especifico del motivo de la baja del empleado. 4.-Solicito la informacion MAS RECIENTE del punto numero uno de esta solicitud.&lt;br&gt;</v>
          </cell>
        </row>
        <row r="174">
          <cell r="A174">
            <v>6110000024616</v>
          </cell>
          <cell r="B174">
            <v>61100</v>
          </cell>
          <cell r="C174">
            <v>1</v>
          </cell>
          <cell r="D174">
            <v>42634</v>
          </cell>
          <cell r="E174" t="str">
            <v>NULL</v>
          </cell>
          <cell r="F174" t="str">
            <v>NULL</v>
          </cell>
          <cell r="G174" t="str">
            <v>CRUZ</v>
          </cell>
          <cell r="H174" t="str">
            <v>CRUZ</v>
          </cell>
          <cell r="I174" t="str">
            <v>MAURICIO</v>
          </cell>
          <cell r="J174" t="str">
            <v>NULL</v>
          </cell>
          <cell r="K174" t="str">
            <v>TULIPANES MANZANA 6</v>
          </cell>
          <cell r="L174" t="str">
            <v>LOTE 7</v>
          </cell>
          <cell r="M174" t="str">
            <v>NULL</v>
          </cell>
          <cell r="N174" t="str">
            <v>TerÃ¡n</v>
          </cell>
          <cell r="O174">
            <v>7</v>
          </cell>
          <cell r="P174">
            <v>7101</v>
          </cell>
          <cell r="Q174">
            <v>29050</v>
          </cell>
          <cell r="R174" t="str">
            <v>NULL</v>
          </cell>
          <cell r="S174" t="str">
            <v>mas_7596@hotmail.com</v>
          </cell>
          <cell r="T174">
            <v>131</v>
          </cell>
          <cell r="U174" t="str">
            <v>NULL</v>
          </cell>
          <cell r="V174" t="str">
            <v>NULL</v>
          </cell>
          <cell r="W174" t="str">
            <v>H</v>
          </cell>
          <cell r="X174">
            <v>35251</v>
          </cell>
          <cell r="Y174">
            <v>20</v>
          </cell>
          <cell r="Z174">
            <v>5</v>
          </cell>
          <cell r="AA174" t="str">
            <v>NULL</v>
          </cell>
          <cell r="AB174" t="str">
            <v>NULL</v>
          </cell>
          <cell r="AC174" t="str">
            <v>quien es el presidente del banco de mexico y cuanto gana&lt;br&gt;</v>
          </cell>
        </row>
        <row r="175">
          <cell r="A175">
            <v>6110000024516</v>
          </cell>
          <cell r="B175">
            <v>61100</v>
          </cell>
          <cell r="C175">
            <v>1</v>
          </cell>
          <cell r="D175">
            <v>42634</v>
          </cell>
          <cell r="E175" t="str">
            <v>NULL</v>
          </cell>
          <cell r="F175" t="str">
            <v>NULL</v>
          </cell>
          <cell r="G175" t="str">
            <v>HERNANDEZ</v>
          </cell>
          <cell r="H175" t="str">
            <v>RUIZ</v>
          </cell>
          <cell r="I175" t="str">
            <v>MONIKA</v>
          </cell>
          <cell r="J175" t="str">
            <v>NULL</v>
          </cell>
          <cell r="K175" t="str">
            <v>FLORES</v>
          </cell>
          <cell r="L175">
            <v>54</v>
          </cell>
          <cell r="M175" t="str">
            <v>NULL</v>
          </cell>
          <cell r="N175" t="str">
            <v>Algarin</v>
          </cell>
          <cell r="O175">
            <v>9</v>
          </cell>
          <cell r="P175">
            <v>9015</v>
          </cell>
          <cell r="Q175">
            <v>6880</v>
          </cell>
          <cell r="R175" t="str">
            <v>NULL</v>
          </cell>
          <cell r="S175" t="str">
            <v>monik7926@yahoo.com</v>
          </cell>
          <cell r="T175">
            <v>131</v>
          </cell>
          <cell r="U175" t="str">
            <v>NULL</v>
          </cell>
          <cell r="V175" t="str">
            <v>NULL</v>
          </cell>
          <cell r="W175" t="str">
            <v>M</v>
          </cell>
          <cell r="X175">
            <v>29902</v>
          </cell>
          <cell r="Y175">
            <v>99</v>
          </cell>
          <cell r="Z175">
            <v>5</v>
          </cell>
          <cell r="AA175" t="str">
            <v>NULL</v>
          </cell>
          <cell r="AB175" t="str">
            <v>NULL</v>
          </cell>
          <cell r="AC175" t="str">
            <v>Solicito   conocer   el   Sueldo   Mensual   Bruto   y   Neto,   asÃ­ como   todas   aquellasprestaciones ordinarias y extraordinarias (como por ejemplo; aguinaldo, seguro devida, seguro de gastos mÃ©dicos mayores, prima vacacional, prima dominical, valesde   despensa)   del   titular de:   Banco   de   MÃ©xico,   AgustÃ­n   Guillermo   CarstensCarstens&lt;br&gt;</v>
          </cell>
        </row>
        <row r="176">
          <cell r="A176">
            <v>6110000024916</v>
          </cell>
          <cell r="B176">
            <v>61100</v>
          </cell>
          <cell r="C176">
            <v>1</v>
          </cell>
          <cell r="D176">
            <v>42635</v>
          </cell>
          <cell r="E176" t="str">
            <v>NULL</v>
          </cell>
          <cell r="F176" t="str">
            <v>NULL</v>
          </cell>
          <cell r="G176" t="str">
            <v>VILLANUEVA</v>
          </cell>
          <cell r="H176" t="str">
            <v>GUERRERO</v>
          </cell>
          <cell r="I176" t="str">
            <v>MÃ“NICA</v>
          </cell>
          <cell r="J176" t="str">
            <v>NULL</v>
          </cell>
          <cell r="K176" t="str">
            <v>CAMPOS ELISEOS</v>
          </cell>
          <cell r="L176">
            <v>385</v>
          </cell>
          <cell r="M176">
            <v>11</v>
          </cell>
          <cell r="N176" t="str">
            <v>Polanco III SecciÃ³n</v>
          </cell>
          <cell r="O176">
            <v>9</v>
          </cell>
          <cell r="P176">
            <v>9016</v>
          </cell>
          <cell r="Q176">
            <v>11540</v>
          </cell>
          <cell r="R176">
            <v>15555354433</v>
          </cell>
          <cell r="S176" t="str">
            <v>monivillag@gmail.com</v>
          </cell>
          <cell r="T176">
            <v>131</v>
          </cell>
          <cell r="U176" t="str">
            <v>NULL</v>
          </cell>
          <cell r="V176" t="str">
            <v>NULL</v>
          </cell>
          <cell r="W176" t="str">
            <v>M</v>
          </cell>
          <cell r="X176">
            <v>27884</v>
          </cell>
          <cell r="Y176">
            <v>40</v>
          </cell>
          <cell r="Z176">
            <v>5</v>
          </cell>
          <cell r="AA176" t="str">
            <v>NULL</v>
          </cell>
          <cell r="AB176" t="str">
            <v>NULL</v>
          </cell>
          <cell r="AC176" t="str">
            <v>Requiero conocer de quÃ© nivel es el blindaje de cada una de los 22 vehÃ­culos blindados que estÃ¡n al servicio del Banco de MÃ©xico.&lt;br&gt;</v>
          </cell>
        </row>
        <row r="177">
          <cell r="A177">
            <v>6110000024816</v>
          </cell>
          <cell r="B177">
            <v>61100</v>
          </cell>
          <cell r="C177">
            <v>1</v>
          </cell>
          <cell r="D177">
            <v>42635</v>
          </cell>
          <cell r="E177" t="str">
            <v>NULL</v>
          </cell>
          <cell r="F177" t="str">
            <v>NULL</v>
          </cell>
          <cell r="G177" t="str">
            <v>FLORES</v>
          </cell>
          <cell r="H177" t="str">
            <v>FLORES</v>
          </cell>
          <cell r="I177" t="str">
            <v>OSCAR</v>
          </cell>
          <cell r="J177" t="str">
            <v>NULL</v>
          </cell>
          <cell r="K177" t="str">
            <v>MIXTECAS</v>
          </cell>
          <cell r="L177">
            <v>194</v>
          </cell>
          <cell r="M177" t="str">
            <v>NULL</v>
          </cell>
          <cell r="N177" t="str">
            <v>Benito JuÃ¡rez</v>
          </cell>
          <cell r="O177">
            <v>15</v>
          </cell>
          <cell r="P177">
            <v>15058</v>
          </cell>
          <cell r="Q177">
            <v>57000</v>
          </cell>
          <cell r="R177">
            <v>5520853002</v>
          </cell>
          <cell r="S177" t="str">
            <v>off_83@hotmail.com</v>
          </cell>
          <cell r="T177">
            <v>131</v>
          </cell>
          <cell r="U177" t="str">
            <v>NULL</v>
          </cell>
          <cell r="V177" t="str">
            <v>NULL</v>
          </cell>
          <cell r="W177" t="str">
            <v>NULL</v>
          </cell>
          <cell r="X177">
            <v>30542</v>
          </cell>
          <cell r="Y177">
            <v>22</v>
          </cell>
          <cell r="Z177">
            <v>5</v>
          </cell>
          <cell r="AA177" t="str">
            <v>NULL</v>
          </cell>
          <cell r="AB177" t="str">
            <v>NULL</v>
          </cell>
          <cell r="AC177" t="str">
            <v>Solicito atentamente un listado de las direcciones de correo electrÃ³nico de los servidores pÃºblicos de ese sujeto obligado que tengan antecedente acadÃ©mico de licenciado en Derecho o abogado. Recalco que sÃ³lo requiero conocer sus direcciones de correo electrÃ³nico, de igual forma, reitero mi atenta peticiÃ³n de que sea en formato editable. Por Ãºltimo, no omito mencionar que solicito atentamente que la respuesta no me remita al directorio pÃºblico del sujeto obligado, a una consulta individualizada, ya que al tener que hacer la bÃºsqueda manual entre el universo de servidores pÃºblicos hacen inviable el ejercicio de mi derecho de acceso a la informaciÃ³n, por el alto requerimiento de tiempo que tendrÃ­a que dedicar a dicha labor. Agradezco su colaboraciÃ³n.&lt;br&gt;</v>
          </cell>
        </row>
        <row r="178">
          <cell r="A178">
            <v>6110000024716</v>
          </cell>
          <cell r="B178">
            <v>61100</v>
          </cell>
          <cell r="C178">
            <v>1</v>
          </cell>
          <cell r="D178">
            <v>42635</v>
          </cell>
          <cell r="E178" t="str">
            <v>NULL</v>
          </cell>
          <cell r="F178" t="str">
            <v>NULL</v>
          </cell>
          <cell r="G178" t="str">
            <v>SOTO</v>
          </cell>
          <cell r="H178" t="str">
            <v>NULL</v>
          </cell>
          <cell r="I178" t="str">
            <v>JUAN</v>
          </cell>
          <cell r="J178" t="str">
            <v>NULL</v>
          </cell>
          <cell r="K178" t="str">
            <v>SIN NOMBRE</v>
          </cell>
          <cell r="L178" t="str">
            <v>SIN NUMERO</v>
          </cell>
          <cell r="M178" t="str">
            <v>NULL</v>
          </cell>
          <cell r="N178" t="str">
            <v>Barrio de la Cabecera 3a SecciÃ³n</v>
          </cell>
          <cell r="O178">
            <v>15</v>
          </cell>
          <cell r="P178">
            <v>15005</v>
          </cell>
          <cell r="Q178">
            <v>50904</v>
          </cell>
          <cell r="R178" t="str">
            <v>NULL</v>
          </cell>
          <cell r="S178" t="str">
            <v>jcash9447@gmail.com</v>
          </cell>
          <cell r="T178">
            <v>131</v>
          </cell>
          <cell r="U178" t="str">
            <v>NULL</v>
          </cell>
          <cell r="V178" t="str">
            <v>NULL</v>
          </cell>
          <cell r="W178" t="str">
            <v>H</v>
          </cell>
          <cell r="X178" t="str">
            <v>NULL</v>
          </cell>
          <cell r="Y178">
            <v>0</v>
          </cell>
          <cell r="Z178">
            <v>6</v>
          </cell>
          <cell r="AA178" t="str">
            <v>correo electronico</v>
          </cell>
          <cell r="AB178" t="str">
            <v>NULL</v>
          </cell>
          <cell r="AC178" t="str">
            <v>cuales son las cuentas bancarias del ayuntamiento de huixquilucan en que bancos tienen cuentas&lt;br&gt;</v>
          </cell>
        </row>
        <row r="179">
          <cell r="A179">
            <v>6110000025016</v>
          </cell>
          <cell r="B179">
            <v>61100</v>
          </cell>
          <cell r="C179">
            <v>1</v>
          </cell>
          <cell r="D179">
            <v>42635</v>
          </cell>
          <cell r="E179" t="str">
            <v>NULL</v>
          </cell>
          <cell r="F179" t="str">
            <v>NULL</v>
          </cell>
          <cell r="G179" t="str">
            <v>VILLANUEVA</v>
          </cell>
          <cell r="H179" t="str">
            <v>GUERRERO</v>
          </cell>
          <cell r="I179" t="str">
            <v>MÃ“NICA</v>
          </cell>
          <cell r="J179" t="str">
            <v>NULL</v>
          </cell>
          <cell r="K179" t="str">
            <v>CAMPOS ELISEOS</v>
          </cell>
          <cell r="L179">
            <v>385</v>
          </cell>
          <cell r="M179">
            <v>11</v>
          </cell>
          <cell r="N179" t="str">
            <v>Polanco III SecciÃ³n</v>
          </cell>
          <cell r="O179">
            <v>9</v>
          </cell>
          <cell r="P179">
            <v>9016</v>
          </cell>
          <cell r="Q179">
            <v>11540</v>
          </cell>
          <cell r="R179">
            <v>15555354433</v>
          </cell>
          <cell r="S179" t="str">
            <v>monivillag@gmail.com</v>
          </cell>
          <cell r="T179">
            <v>131</v>
          </cell>
          <cell r="U179" t="str">
            <v>NULL</v>
          </cell>
          <cell r="V179" t="str">
            <v>NULL</v>
          </cell>
          <cell r="W179" t="str">
            <v>M</v>
          </cell>
          <cell r="X179">
            <v>27884</v>
          </cell>
          <cell r="Y179">
            <v>40</v>
          </cell>
          <cell r="Z179">
            <v>5</v>
          </cell>
          <cell r="AA179" t="str">
            <v>NULL</v>
          </cell>
          <cell r="AB179" t="str">
            <v>NULL</v>
          </cell>
          <cell r="AC179" t="str">
            <v>Requiero conocer cuÃ¡l es el objetivo de la Gerencia de ProtecciÃ³n e InvestigaciÃ³n de Seguridad.&lt;br&gt;</v>
          </cell>
        </row>
        <row r="180">
          <cell r="A180">
            <v>6110000025116</v>
          </cell>
          <cell r="B180">
            <v>61100</v>
          </cell>
          <cell r="C180">
            <v>1</v>
          </cell>
          <cell r="D180">
            <v>42636</v>
          </cell>
          <cell r="E180" t="str">
            <v>NULL</v>
          </cell>
          <cell r="F180" t="str">
            <v>NULL</v>
          </cell>
          <cell r="G180" t="str">
            <v>AGUIRRE</v>
          </cell>
          <cell r="H180" t="str">
            <v>MELENDEZ</v>
          </cell>
          <cell r="I180" t="str">
            <v>VLADIMIR</v>
          </cell>
          <cell r="J180" t="str">
            <v>NULL</v>
          </cell>
          <cell r="K180" t="str">
            <v>FRANCISCO DEL PASO Y TRONCOSO</v>
          </cell>
          <cell r="L180">
            <v>100</v>
          </cell>
          <cell r="M180" t="str">
            <v>NULL</v>
          </cell>
          <cell r="N180" t="str">
            <v>JardÃ­n Balbuena</v>
          </cell>
          <cell r="O180">
            <v>9</v>
          </cell>
          <cell r="P180">
            <v>9017</v>
          </cell>
          <cell r="Q180">
            <v>15900</v>
          </cell>
          <cell r="R180">
            <v>55527964</v>
          </cell>
          <cell r="S180" t="str">
            <v>despachoaguirretorres@gmail.com</v>
          </cell>
          <cell r="T180">
            <v>131</v>
          </cell>
          <cell r="U180" t="str">
            <v>NULL</v>
          </cell>
          <cell r="V180" t="str">
            <v>NULL</v>
          </cell>
          <cell r="W180" t="str">
            <v>H</v>
          </cell>
          <cell r="X180">
            <v>32682</v>
          </cell>
          <cell r="Y180">
            <v>0</v>
          </cell>
          <cell r="Z180">
            <v>5</v>
          </cell>
          <cell r="AA180" t="str">
            <v>NULL</v>
          </cell>
          <cell r="AB180" t="str">
            <v>NULL</v>
          </cell>
          <cell r="AC180" t="str">
            <v>QUE POR MEDIO DEL PRESENTE SOLICITO TENGA A BIEN SE ME INFORME DE QUE MANERA PUEDO SOLICITAR COPIA CERTIFICADA DE UN BOUCHER, O BIEN SE ME EXPIDA UN HISTORIAL DE UNA CUENTA BANCARIA, MISMA QUE ES DE MAS DE DIEZ AÃ‘OS,&lt;br&gt;</v>
          </cell>
        </row>
        <row r="181">
          <cell r="A181">
            <v>6110000025216</v>
          </cell>
          <cell r="B181">
            <v>61100</v>
          </cell>
          <cell r="C181">
            <v>1</v>
          </cell>
          <cell r="D181">
            <v>42639</v>
          </cell>
          <cell r="E181" t="str">
            <v>LIC. VÃCTOR MANUEL PINEDO LEDESMA ALBACEA DE ANGELA PINEDO LEDESMA</v>
          </cell>
          <cell r="F181" t="str">
            <v>NULL</v>
          </cell>
          <cell r="G181" t="str">
            <v>PINEDO</v>
          </cell>
          <cell r="H181" t="str">
            <v>LEDESMA</v>
          </cell>
          <cell r="I181" t="str">
            <v>VICTOR MANUEL</v>
          </cell>
          <cell r="J181" t="str">
            <v>NULL</v>
          </cell>
          <cell r="K181" t="str">
            <v>PATONI</v>
          </cell>
          <cell r="L181" t="str">
            <v>240 PTE</v>
          </cell>
          <cell r="M181" t="str">
            <v>NULL</v>
          </cell>
          <cell r="N181" t="str">
            <v>GÃ³mez Palacio Centro</v>
          </cell>
          <cell r="O181">
            <v>10</v>
          </cell>
          <cell r="P181">
            <v>10007</v>
          </cell>
          <cell r="Q181">
            <v>35000</v>
          </cell>
          <cell r="R181" t="str">
            <v>871 3487366</v>
          </cell>
          <cell r="S181" t="str">
            <v>lic.pin.led@gmail.com</v>
          </cell>
          <cell r="T181">
            <v>131</v>
          </cell>
          <cell r="U181" t="str">
            <v>NULL</v>
          </cell>
          <cell r="V181" t="str">
            <v>NULL</v>
          </cell>
          <cell r="W181" t="str">
            <v>H</v>
          </cell>
          <cell r="X181">
            <v>20766</v>
          </cell>
          <cell r="Y181">
            <v>0</v>
          </cell>
          <cell r="Z181">
            <v>6</v>
          </cell>
          <cell r="AA181" t="str">
            <v>lic.pin.led@gmail.com</v>
          </cell>
          <cell r="AB181" t="str">
            <v>6110000025216.pdf</v>
          </cell>
          <cell r="AC181" t="str">
            <v>Ante que Banco o  instituciÃ³n puedo reclamar o hacer valer los derechos o la expediciÃ³n definitiva de las acciones del mercado Jose Ramon Valdez, en GÃ³mez Palacio, Dgo., que acompaÃ±o a la presente, al parecer segÃºn escuche a mi madre era el Banco Lagunero&lt;br&gt;</v>
          </cell>
        </row>
        <row r="182">
          <cell r="A182">
            <v>6110000025316</v>
          </cell>
          <cell r="B182">
            <v>61100</v>
          </cell>
          <cell r="C182">
            <v>1</v>
          </cell>
          <cell r="D182">
            <v>42640</v>
          </cell>
          <cell r="E182" t="str">
            <v>NULL</v>
          </cell>
          <cell r="F182" t="str">
            <v>NULL</v>
          </cell>
          <cell r="G182" t="str">
            <v>GUTIERREZ</v>
          </cell>
          <cell r="H182" t="str">
            <v>IBARRA</v>
          </cell>
          <cell r="I182" t="str">
            <v>MARIA SOCORRO</v>
          </cell>
          <cell r="J182" t="str">
            <v>NULL</v>
          </cell>
          <cell r="K182" t="str">
            <v>PRIV HDA IDELFONSO</v>
          </cell>
          <cell r="L182">
            <v>10353</v>
          </cell>
          <cell r="M182" t="str">
            <v>GG10</v>
          </cell>
          <cell r="N182" t="str">
            <v>Hacienda Casa Grande</v>
          </cell>
          <cell r="O182">
            <v>2</v>
          </cell>
          <cell r="P182">
            <v>2004</v>
          </cell>
          <cell r="Q182">
            <v>22244</v>
          </cell>
          <cell r="R182" t="str">
            <v>664-6453694</v>
          </cell>
          <cell r="S182" t="str">
            <v>NULL</v>
          </cell>
          <cell r="T182">
            <v>131</v>
          </cell>
          <cell r="U182" t="str">
            <v>NULL</v>
          </cell>
          <cell r="V182" t="str">
            <v>NULL</v>
          </cell>
          <cell r="W182" t="str">
            <v>M</v>
          </cell>
          <cell r="X182">
            <v>19521</v>
          </cell>
          <cell r="Y182">
            <v>51</v>
          </cell>
          <cell r="Z182">
            <v>2</v>
          </cell>
          <cell r="AA182" t="str">
            <v>NULL</v>
          </cell>
          <cell r="AB182" t="str">
            <v>NULL</v>
          </cell>
          <cell r="AC182" t="str">
            <v>carta de aportaciones de infonavit&lt;br&gt;</v>
          </cell>
        </row>
        <row r="183">
          <cell r="A183">
            <v>6110000025516</v>
          </cell>
          <cell r="B183">
            <v>61100</v>
          </cell>
          <cell r="C183">
            <v>1</v>
          </cell>
          <cell r="D183">
            <v>42641</v>
          </cell>
          <cell r="E183" t="str">
            <v>NULL</v>
          </cell>
          <cell r="F183" t="str">
            <v>NULL</v>
          </cell>
          <cell r="G183" t="str">
            <v>ROLDAN</v>
          </cell>
          <cell r="H183" t="str">
            <v>SILVA</v>
          </cell>
          <cell r="I183" t="str">
            <v>TANIA</v>
          </cell>
          <cell r="J183" t="str">
            <v>NULL</v>
          </cell>
          <cell r="K183" t="str">
            <v>FERNANDO MONTES DE OCA</v>
          </cell>
          <cell r="L183">
            <v>1288</v>
          </cell>
          <cell r="M183" t="str">
            <v>NULL</v>
          </cell>
          <cell r="N183" t="str">
            <v>Melchor Ocampo</v>
          </cell>
          <cell r="O183">
            <v>8</v>
          </cell>
          <cell r="P183">
            <v>8037</v>
          </cell>
          <cell r="Q183">
            <v>32380</v>
          </cell>
          <cell r="R183">
            <v>6564472373</v>
          </cell>
          <cell r="S183" t="str">
            <v>tania12.08.96@hotmail.com</v>
          </cell>
          <cell r="T183">
            <v>131</v>
          </cell>
          <cell r="U183" t="str">
            <v>NULL</v>
          </cell>
          <cell r="V183" t="str">
            <v>NULL</v>
          </cell>
          <cell r="W183" t="str">
            <v>M</v>
          </cell>
          <cell r="X183">
            <v>35289</v>
          </cell>
          <cell r="Y183">
            <v>21</v>
          </cell>
          <cell r="Z183">
            <v>5</v>
          </cell>
          <cell r="AA183" t="str">
            <v>NULL</v>
          </cell>
          <cell r="AB183" t="str">
            <v>NULL</v>
          </cell>
          <cell r="AC183" t="str">
            <v>Inversiones hechas&lt;br&gt;</v>
          </cell>
        </row>
        <row r="184">
          <cell r="A184">
            <v>6110000025416</v>
          </cell>
          <cell r="B184">
            <v>61100</v>
          </cell>
          <cell r="C184">
            <v>1</v>
          </cell>
          <cell r="D184">
            <v>42641</v>
          </cell>
          <cell r="E184" t="str">
            <v>NULL</v>
          </cell>
          <cell r="F184" t="str">
            <v>NULL</v>
          </cell>
          <cell r="G184" t="str">
            <v>GUTIERREZ</v>
          </cell>
          <cell r="H184" t="str">
            <v>TAFOLLA</v>
          </cell>
          <cell r="I184" t="str">
            <v>SERGIO</v>
          </cell>
          <cell r="J184" t="str">
            <v>NULL</v>
          </cell>
          <cell r="K184" t="str">
            <v>LAGUNA DE MAYRAN</v>
          </cell>
          <cell r="L184">
            <v>375</v>
          </cell>
          <cell r="M184" t="str">
            <v>1306 TORRE 1</v>
          </cell>
          <cell r="N184" t="str">
            <v>Anahuac I SecciÃ³n</v>
          </cell>
          <cell r="O184">
            <v>9</v>
          </cell>
          <cell r="P184">
            <v>9016</v>
          </cell>
          <cell r="Q184">
            <v>11320</v>
          </cell>
          <cell r="R184">
            <v>5535874349</v>
          </cell>
          <cell r="S184" t="str">
            <v>sergio.gutierrezt@hotmail.com</v>
          </cell>
          <cell r="T184">
            <v>131</v>
          </cell>
          <cell r="U184" t="str">
            <v>NULL</v>
          </cell>
          <cell r="V184" t="str">
            <v>NULL</v>
          </cell>
          <cell r="W184" t="str">
            <v>H</v>
          </cell>
          <cell r="X184">
            <v>20076</v>
          </cell>
          <cell r="Y184">
            <v>30</v>
          </cell>
          <cell r="Z184">
            <v>5</v>
          </cell>
          <cell r="AA184" t="str">
            <v>NULL</v>
          </cell>
          <cell r="AB184" t="str">
            <v>NULL</v>
          </cell>
          <cell r="AC184" t="str">
            <v>PerÃ­odo laborado de los Ãºltimos 5 directores generales de la instituciÃ³n, salario bruto mensual que cobraba cuando terminÃ³ su gestiÃ³n, monto del finiquito y liquidaciÃ³n otorgada al tÃ©rmino de su gestiÃ³n.&lt;br&gt;</v>
          </cell>
        </row>
        <row r="185">
          <cell r="A185">
            <v>6110000025616</v>
          </cell>
          <cell r="B185">
            <v>61100</v>
          </cell>
          <cell r="C185">
            <v>1</v>
          </cell>
          <cell r="D185">
            <v>42642</v>
          </cell>
          <cell r="E185" t="str">
            <v>NULL</v>
          </cell>
          <cell r="F185" t="str">
            <v>NULL</v>
          </cell>
          <cell r="G185" t="str">
            <v>HERNANDEZ</v>
          </cell>
          <cell r="H185" t="str">
            <v>NULL</v>
          </cell>
          <cell r="I185" t="str">
            <v>ELIZABETH</v>
          </cell>
          <cell r="J185" t="str">
            <v>NULL</v>
          </cell>
          <cell r="K185" t="str">
            <v>LOPEZ MATEOS</v>
          </cell>
          <cell r="L185">
            <v>702</v>
          </cell>
          <cell r="M185" t="str">
            <v>NULL</v>
          </cell>
          <cell r="N185" t="str">
            <v>Arcos Vallarta Sur</v>
          </cell>
          <cell r="O185">
            <v>14</v>
          </cell>
          <cell r="P185">
            <v>14039</v>
          </cell>
          <cell r="Q185">
            <v>44500</v>
          </cell>
          <cell r="R185" t="str">
            <v>NULL</v>
          </cell>
          <cell r="S185" t="str">
            <v>ae.hp.16@gmail.com</v>
          </cell>
          <cell r="T185">
            <v>131</v>
          </cell>
          <cell r="U185" t="str">
            <v>NULL</v>
          </cell>
          <cell r="V185" t="str">
            <v>NULL</v>
          </cell>
          <cell r="W185" t="str">
            <v>NULL</v>
          </cell>
          <cell r="X185" t="str">
            <v>NULL</v>
          </cell>
          <cell r="Y185">
            <v>0</v>
          </cell>
          <cell r="Z185">
            <v>5</v>
          </cell>
          <cell r="AA185" t="str">
            <v>NULL</v>
          </cell>
          <cell r="AB185" t="str">
            <v>NULL</v>
          </cell>
          <cell r="AC185" t="str">
            <v>cuantos empleados y de cuanto es el total de los salarios por mes de los aÃ±os 2015 y 2016 de la institucion&lt;br&gt;</v>
          </cell>
        </row>
        <row r="186">
          <cell r="A186">
            <v>6120000000416</v>
          </cell>
          <cell r="B186">
            <v>61200</v>
          </cell>
          <cell r="C186">
            <v>1</v>
          </cell>
          <cell r="D186">
            <v>42552</v>
          </cell>
          <cell r="E186" t="str">
            <v>NULL</v>
          </cell>
          <cell r="F186" t="str">
            <v>NULL</v>
          </cell>
          <cell r="G186" t="str">
            <v>FLORES</v>
          </cell>
          <cell r="H186" t="str">
            <v>NULL</v>
          </cell>
          <cell r="I186" t="str">
            <v>LUIS</v>
          </cell>
          <cell r="J186" t="str">
            <v>NULL</v>
          </cell>
          <cell r="K186" t="str">
            <v>FRANCIA</v>
          </cell>
          <cell r="L186">
            <v>2016</v>
          </cell>
          <cell r="M186" t="str">
            <v>NULL</v>
          </cell>
          <cell r="N186" t="str">
            <v>Las Hadas</v>
          </cell>
          <cell r="O186">
            <v>21</v>
          </cell>
          <cell r="P186">
            <v>21114</v>
          </cell>
          <cell r="Q186">
            <v>72070</v>
          </cell>
          <cell r="R186" t="str">
            <v>NULL</v>
          </cell>
          <cell r="S186" t="str">
            <v>euripidesflores@gmail.com</v>
          </cell>
          <cell r="T186">
            <v>131</v>
          </cell>
          <cell r="U186" t="str">
            <v>NULL</v>
          </cell>
          <cell r="V186" t="str">
            <v>NULL</v>
          </cell>
          <cell r="W186" t="str">
            <v>H</v>
          </cell>
          <cell r="X186" t="str">
            <v>NULL</v>
          </cell>
          <cell r="Y186">
            <v>30</v>
          </cell>
          <cell r="Z186">
            <v>5</v>
          </cell>
          <cell r="AA186" t="str">
            <v>NULL</v>
          </cell>
          <cell r="AB186" t="str">
            <v>NULL</v>
          </cell>
          <cell r="AC186" t="str">
            <v>El monto de los ingresos al Fondo Mexicano del PetrÃ³leo para la EstabilizaciÃ³n y el Desarrollo por concepto de contraprestaciÃ³n de todos los contratos vigentes de exploraciÃ³n y explotaciÃ³n de hidrocarburos celebrados entre el Gobierno de MÃ©xico y particulares, Con detalle por cada contrato, inclusive si el ingreso es de 0, tipo de hidrocarburo, precio contractual del hidrocarburo, costos de recuperaciÃ³n reconocidos para la contratista, regalÃ­as para el estado, utilidad operativa y participaciÃ³n estatal en la utilidad operativa, resultado operativo y la aplicaciÃ³n del mecanismo de ajuste, en su caso.&lt;br&gt;</v>
          </cell>
        </row>
        <row r="187">
          <cell r="A187">
            <v>6120000000516</v>
          </cell>
          <cell r="B187">
            <v>61200</v>
          </cell>
          <cell r="C187">
            <v>1</v>
          </cell>
          <cell r="D187">
            <v>42555</v>
          </cell>
          <cell r="E187" t="str">
            <v>NINGUNO</v>
          </cell>
          <cell r="F187" t="str">
            <v>NULL</v>
          </cell>
          <cell r="G187" t="str">
            <v>GONZALEZ</v>
          </cell>
          <cell r="H187" t="str">
            <v xml:space="preserve">  </v>
          </cell>
          <cell r="I187" t="str">
            <v>DANIEL</v>
          </cell>
          <cell r="J187" t="str">
            <v>NULL</v>
          </cell>
          <cell r="K187">
            <v>5</v>
          </cell>
          <cell r="L187">
            <v>5</v>
          </cell>
          <cell r="M187" t="str">
            <v>NULL</v>
          </cell>
          <cell r="N187" t="str">
            <v>Atlacholoaya</v>
          </cell>
          <cell r="O187">
            <v>17</v>
          </cell>
          <cell r="P187">
            <v>17028</v>
          </cell>
          <cell r="Q187">
            <v>62790</v>
          </cell>
          <cell r="R187">
            <v>0</v>
          </cell>
          <cell r="S187" t="str">
            <v>trf_090@hotmail.com</v>
          </cell>
          <cell r="T187">
            <v>131</v>
          </cell>
          <cell r="U187" t="str">
            <v>NULL</v>
          </cell>
          <cell r="V187" t="str">
            <v>NULL</v>
          </cell>
          <cell r="W187" t="str">
            <v>H</v>
          </cell>
          <cell r="X187">
            <v>42370</v>
          </cell>
          <cell r="Y187">
            <v>0</v>
          </cell>
          <cell r="Z187">
            <v>5</v>
          </cell>
          <cell r="AA187" t="str">
            <v>Ninguno</v>
          </cell>
          <cell r="AB187" t="str">
            <v>NULL</v>
          </cell>
          <cell r="AC187" t="str">
            <v>Se solicita amablemente, proporcionar los documentos comprobatorios o instrumentos presupuestales, destinados al sujeto obligado en cuestiÃ³n, que contemplen todas las partidas o asignaciÃ³n de recursos durante el ejercicio fiscal 2015.</v>
          </cell>
        </row>
        <row r="188">
          <cell r="A188">
            <v>6120000000616</v>
          </cell>
          <cell r="B188">
            <v>61200</v>
          </cell>
          <cell r="C188">
            <v>1</v>
          </cell>
          <cell r="D188">
            <v>42559</v>
          </cell>
          <cell r="E188" t="str">
            <v>NINGUNO</v>
          </cell>
          <cell r="F188" t="str">
            <v>NULL</v>
          </cell>
          <cell r="G188" t="str">
            <v>FLORES</v>
          </cell>
          <cell r="H188" t="str">
            <v xml:space="preserve">  </v>
          </cell>
          <cell r="I188" t="str">
            <v>LUIS FLORES</v>
          </cell>
          <cell r="J188" t="str">
            <v>NULL</v>
          </cell>
          <cell r="K188" t="str">
            <v>FRANCIA</v>
          </cell>
          <cell r="L188">
            <v>2614</v>
          </cell>
          <cell r="M188" t="str">
            <v>NULL</v>
          </cell>
          <cell r="N188" t="str">
            <v>Las Hadas</v>
          </cell>
          <cell r="O188">
            <v>21</v>
          </cell>
          <cell r="P188">
            <v>21114</v>
          </cell>
          <cell r="Q188">
            <v>72070</v>
          </cell>
          <cell r="R188">
            <v>0</v>
          </cell>
          <cell r="S188" t="str">
            <v>euripidesflores@gmail.com</v>
          </cell>
          <cell r="T188">
            <v>131</v>
          </cell>
          <cell r="U188" t="str">
            <v>NULL</v>
          </cell>
          <cell r="V188" t="str">
            <v>NULL</v>
          </cell>
          <cell r="W188" t="str">
            <v>H</v>
          </cell>
          <cell r="X188">
            <v>42370</v>
          </cell>
          <cell r="Y188">
            <v>0</v>
          </cell>
          <cell r="Z188">
            <v>5</v>
          </cell>
          <cell r="AA188" t="str">
            <v>Ninguno</v>
          </cell>
          <cell r="AB188" t="str">
            <v>NULL</v>
          </cell>
          <cell r="AC188" t="str">
            <v>Datos sobre los ingresos derivados de todos los contratos vigentes, celebrados con particulares para la exploraciÃ³n y explotaciÃ³n de hidrocarburos. Con detalle por cada contrato y concepto del ingreso. Asimismo, detalle de  las contraprestaciones, inclusive si es de 0; los detalles de los ingresos por regalÃ­as, participaciÃ³n estatal de la utilidad operativa, utilidad operativa, aplicaciÃ³n del mecanismo de ajuste en su caso, resultado operativo y todos los conceptos relacionados para la determinaciÃ³n de las contraprestaciones.</v>
          </cell>
        </row>
        <row r="189">
          <cell r="A189">
            <v>6120000000816</v>
          </cell>
          <cell r="B189">
            <v>61200</v>
          </cell>
          <cell r="C189">
            <v>1</v>
          </cell>
          <cell r="D189">
            <v>42583</v>
          </cell>
          <cell r="E189" t="str">
            <v>NINGUNO</v>
          </cell>
          <cell r="F189" t="str">
            <v>NULL</v>
          </cell>
          <cell r="G189" t="str">
            <v xml:space="preserve">  </v>
          </cell>
          <cell r="H189" t="str">
            <v xml:space="preserve">  </v>
          </cell>
          <cell r="I189" t="str">
            <v xml:space="preserve">  </v>
          </cell>
          <cell r="J189" t="str">
            <v>NULL</v>
          </cell>
          <cell r="K189">
            <v>5</v>
          </cell>
          <cell r="L189">
            <v>5</v>
          </cell>
          <cell r="M189" t="str">
            <v xml:space="preserve">  </v>
          </cell>
          <cell r="N189" t="str">
            <v>Atlacholoaya</v>
          </cell>
          <cell r="O189">
            <v>17</v>
          </cell>
          <cell r="P189">
            <v>17028</v>
          </cell>
          <cell r="Q189">
            <v>62790</v>
          </cell>
          <cell r="R189">
            <v>0</v>
          </cell>
          <cell r="S189" t="str">
            <v>trf_090@hotmail.com</v>
          </cell>
          <cell r="T189">
            <v>131</v>
          </cell>
          <cell r="U189" t="str">
            <v>NULL</v>
          </cell>
          <cell r="V189" t="str">
            <v>NULL</v>
          </cell>
          <cell r="W189" t="str">
            <v>H</v>
          </cell>
          <cell r="X189">
            <v>42370</v>
          </cell>
          <cell r="Y189">
            <v>0</v>
          </cell>
          <cell r="Z189">
            <v>5</v>
          </cell>
          <cell r="AA189" t="str">
            <v>Ninguno</v>
          </cell>
          <cell r="AB189" t="str">
            <v>NULL</v>
          </cell>
          <cell r="AC189" t="str">
            <v>Se solicita de la manera mÃ¡s atenta, proporcionar el documento comprobatorio, que contemple que el sujeto obligado en cuestion, implementÃ³ al menos un proyecto o programa que incluya actividades de reducciÃ³n del riesgo de desastres de su infraestructura en los Ãºltimos 5 aÃ±os.</v>
          </cell>
        </row>
        <row r="190">
          <cell r="A190">
            <v>6120000000716</v>
          </cell>
          <cell r="B190">
            <v>61200</v>
          </cell>
          <cell r="C190">
            <v>1</v>
          </cell>
          <cell r="D190">
            <v>42583</v>
          </cell>
          <cell r="E190" t="str">
            <v>NINGUNO</v>
          </cell>
          <cell r="F190" t="str">
            <v>NULL</v>
          </cell>
          <cell r="G190" t="str">
            <v xml:space="preserve">  </v>
          </cell>
          <cell r="H190" t="str">
            <v xml:space="preserve">  </v>
          </cell>
          <cell r="I190" t="str">
            <v xml:space="preserve">  </v>
          </cell>
          <cell r="J190" t="str">
            <v>NULL</v>
          </cell>
          <cell r="K190">
            <v>5</v>
          </cell>
          <cell r="L190">
            <v>5</v>
          </cell>
          <cell r="M190" t="str">
            <v xml:space="preserve">  </v>
          </cell>
          <cell r="N190" t="str">
            <v>Atlacholoaya</v>
          </cell>
          <cell r="O190">
            <v>17</v>
          </cell>
          <cell r="P190">
            <v>17028</v>
          </cell>
          <cell r="Q190">
            <v>62790</v>
          </cell>
          <cell r="R190">
            <v>0</v>
          </cell>
          <cell r="S190" t="str">
            <v>trf_090@hotmail.com</v>
          </cell>
          <cell r="T190">
            <v>131</v>
          </cell>
          <cell r="U190" t="str">
            <v>NULL</v>
          </cell>
          <cell r="V190" t="str">
            <v>NULL</v>
          </cell>
          <cell r="W190" t="str">
            <v>H</v>
          </cell>
          <cell r="X190">
            <v>42370</v>
          </cell>
          <cell r="Y190">
            <v>0</v>
          </cell>
          <cell r="Z190">
            <v>5</v>
          </cell>
          <cell r="AA190" t="str">
            <v>Ninguno</v>
          </cell>
          <cell r="AB190" t="str">
            <v>NULL</v>
          </cell>
          <cell r="AC190" t="str">
            <v>Se solicita de la manera mÃ¡s atenta, proporcionar el documento comprobatorio, que contemple que el sujeto obligado en cuestion, realizÃ³ al menos un anÃ¡lisis de riesgo de desastres de su infraestructura en los Ãºltimos 5 aÃ±os.</v>
          </cell>
        </row>
        <row r="191">
          <cell r="A191">
            <v>6120000000916</v>
          </cell>
          <cell r="B191">
            <v>61200</v>
          </cell>
          <cell r="C191">
            <v>1</v>
          </cell>
          <cell r="D191">
            <v>42594</v>
          </cell>
          <cell r="E191" t="str">
            <v>NULL</v>
          </cell>
          <cell r="F191" t="str">
            <v>NULL</v>
          </cell>
          <cell r="G191" t="str">
            <v>MARTINEZ</v>
          </cell>
          <cell r="H191" t="str">
            <v>RAMOS</v>
          </cell>
          <cell r="I191" t="str">
            <v>EMILY</v>
          </cell>
          <cell r="J191" t="str">
            <v>NULL</v>
          </cell>
          <cell r="K191" t="str">
            <v>FRESNO</v>
          </cell>
          <cell r="L191">
            <v>6</v>
          </cell>
          <cell r="M191">
            <v>3</v>
          </cell>
          <cell r="N191" t="str">
            <v>Los Olivos</v>
          </cell>
          <cell r="O191">
            <v>15</v>
          </cell>
          <cell r="P191">
            <v>15081</v>
          </cell>
          <cell r="Q191">
            <v>55748</v>
          </cell>
          <cell r="R191" t="str">
            <v>NULL</v>
          </cell>
          <cell r="S191" t="str">
            <v>eroses-guns85@hotmail.com</v>
          </cell>
          <cell r="T191">
            <v>131</v>
          </cell>
          <cell r="U191" t="str">
            <v>NULL</v>
          </cell>
          <cell r="V191" t="str">
            <v>NULL</v>
          </cell>
          <cell r="W191" t="str">
            <v>M</v>
          </cell>
          <cell r="X191">
            <v>36110</v>
          </cell>
          <cell r="Y191">
            <v>21</v>
          </cell>
          <cell r="Z191">
            <v>5</v>
          </cell>
          <cell r="AA191" t="str">
            <v>NULL</v>
          </cell>
          <cell r="AB191" t="str">
            <v>NULL</v>
          </cell>
          <cell r="AC191" t="str">
            <v>De que forma contribuye esta dependencia a la economia del pais mexicano&lt;br&gt;</v>
          </cell>
        </row>
        <row r="192">
          <cell r="A192">
            <v>6120000001016</v>
          </cell>
          <cell r="B192">
            <v>61200</v>
          </cell>
          <cell r="C192">
            <v>1</v>
          </cell>
          <cell r="D192">
            <v>42618</v>
          </cell>
          <cell r="E192" t="str">
            <v>NULL</v>
          </cell>
          <cell r="F192" t="str">
            <v>NULL</v>
          </cell>
          <cell r="G192" t="str">
            <v>CERVANTES</v>
          </cell>
          <cell r="H192" t="str">
            <v>CONTRERAS</v>
          </cell>
          <cell r="I192" t="str">
            <v>ANAKAREN</v>
          </cell>
          <cell r="J192" t="str">
            <v>NULL</v>
          </cell>
          <cell r="K192" t="str">
            <v>12 DE 0CTUBRE</v>
          </cell>
          <cell r="L192">
            <v>9</v>
          </cell>
          <cell r="M192" t="str">
            <v>NULL</v>
          </cell>
          <cell r="N192" t="str">
            <v>Malpais</v>
          </cell>
          <cell r="O192">
            <v>13</v>
          </cell>
          <cell r="P192">
            <v>13021</v>
          </cell>
          <cell r="Q192">
            <v>43961</v>
          </cell>
          <cell r="R192" t="str">
            <v>NULL</v>
          </cell>
          <cell r="S192" t="str">
            <v>kren_crvantz@hotmail.com</v>
          </cell>
          <cell r="T192">
            <v>131</v>
          </cell>
          <cell r="U192" t="str">
            <v>NULL</v>
          </cell>
          <cell r="V192" t="str">
            <v>NULL</v>
          </cell>
          <cell r="W192" t="str">
            <v>M</v>
          </cell>
          <cell r="X192">
            <v>35342</v>
          </cell>
          <cell r="Y192">
            <v>21</v>
          </cell>
          <cell r="Z192">
            <v>5</v>
          </cell>
          <cell r="AA192" t="str">
            <v>NULL</v>
          </cell>
          <cell r="AB192" t="str">
            <v>NULL</v>
          </cell>
          <cell r="AC192" t="str">
            <v>Quiero saber los ingresos derivados de las asignaciones y contratos de exploraciÃ³n y extracciÃ³n de hidrocarburos correspondientes al aÃ±o 2015, asÃ­ como a que fueron destinados dichos ingresos.&lt;br&gt;</v>
          </cell>
        </row>
        <row r="193">
          <cell r="A193">
            <v>6120000001116</v>
          </cell>
          <cell r="B193">
            <v>61200</v>
          </cell>
          <cell r="C193">
            <v>1</v>
          </cell>
          <cell r="D193">
            <v>42622</v>
          </cell>
          <cell r="E193" t="str">
            <v>NULL</v>
          </cell>
          <cell r="F193" t="str">
            <v>NULL</v>
          </cell>
          <cell r="G193" t="str">
            <v>MARTINEZ</v>
          </cell>
          <cell r="H193" t="str">
            <v>VIDAÃ‘O</v>
          </cell>
          <cell r="I193" t="str">
            <v>JOSUE</v>
          </cell>
          <cell r="J193" t="str">
            <v>NULL</v>
          </cell>
          <cell r="K193" t="str">
            <v>ARCO GOTICO</v>
          </cell>
          <cell r="L193">
            <v>3454</v>
          </cell>
          <cell r="M193" t="str">
            <v>NULL</v>
          </cell>
          <cell r="N193" t="str">
            <v>Paseos de los Arcos</v>
          </cell>
          <cell r="O193">
            <v>25</v>
          </cell>
          <cell r="P193">
            <v>25006</v>
          </cell>
          <cell r="Q193">
            <v>80180</v>
          </cell>
          <cell r="R193">
            <v>6677808410</v>
          </cell>
          <cell r="S193" t="str">
            <v>josuemculiacan@gmail.com</v>
          </cell>
          <cell r="T193">
            <v>131</v>
          </cell>
          <cell r="U193" t="str">
            <v>NULL</v>
          </cell>
          <cell r="V193" t="str">
            <v>NULL</v>
          </cell>
          <cell r="W193" t="str">
            <v>H</v>
          </cell>
          <cell r="X193">
            <v>35973</v>
          </cell>
          <cell r="Y193">
            <v>21</v>
          </cell>
          <cell r="Z193">
            <v>6</v>
          </cell>
          <cell r="AA193" t="str">
            <v>Correo electronico</v>
          </cell>
          <cell r="AB193" t="str">
            <v>NULL</v>
          </cell>
          <cell r="AC193" t="str">
            <v>Fondos utilizados en Pemex y su estabilizacion&lt;br&gt;</v>
          </cell>
        </row>
        <row r="194">
          <cell r="A194">
            <v>6120000001216</v>
          </cell>
          <cell r="B194">
            <v>61200</v>
          </cell>
          <cell r="C194">
            <v>1</v>
          </cell>
          <cell r="D194">
            <v>42625</v>
          </cell>
          <cell r="E194" t="str">
            <v>NULL</v>
          </cell>
          <cell r="F194" t="str">
            <v>NULL</v>
          </cell>
          <cell r="G194" t="str">
            <v>FLORES</v>
          </cell>
          <cell r="H194" t="str">
            <v>NULL</v>
          </cell>
          <cell r="I194" t="str">
            <v>MARCO</v>
          </cell>
          <cell r="J194" t="str">
            <v>NULL</v>
          </cell>
          <cell r="K194" t="str">
            <v>DURAZNO</v>
          </cell>
          <cell r="L194">
            <v>40</v>
          </cell>
          <cell r="M194" t="str">
            <v>NULL</v>
          </cell>
          <cell r="N194" t="str">
            <v>Arcos del Sur</v>
          </cell>
          <cell r="O194">
            <v>9</v>
          </cell>
          <cell r="P194">
            <v>9013</v>
          </cell>
          <cell r="Q194">
            <v>16010</v>
          </cell>
          <cell r="R194" t="str">
            <v>NULL</v>
          </cell>
          <cell r="S194" t="str">
            <v>solicitudesgob.ifai@gmail.com</v>
          </cell>
          <cell r="T194">
            <v>131</v>
          </cell>
          <cell r="U194" t="str">
            <v>NULL</v>
          </cell>
          <cell r="V194" t="str">
            <v>NULL</v>
          </cell>
          <cell r="W194" t="str">
            <v>H</v>
          </cell>
          <cell r="X194">
            <v>29221</v>
          </cell>
          <cell r="Y194">
            <v>0</v>
          </cell>
          <cell r="Z194">
            <v>5</v>
          </cell>
          <cell r="AA194" t="str">
            <v>NULL</v>
          </cell>
          <cell r="AB194" t="str">
            <v>NULL</v>
          </cell>
          <cell r="AC194" t="str">
            <v>Se solicita entregar en formato electrÃ³nico, copia de los contratos (incluyendo sus anexos tÃ©cnicos) que haya celebrado la dependencia del 2013 a la fecha, cuyo objeto se encuentre relacionado con las tecnologÃ­as de la informaciÃ³n (por ejemplo cÃ³mputo, impresiÃ³n, energÃ­a, fotocopiado, centros de datos, digitalizaciÃ³n, telecomunicaciones, red de datos, etc).&lt;br&gt;</v>
          </cell>
        </row>
        <row r="195">
          <cell r="A195">
            <v>6120000001316</v>
          </cell>
          <cell r="B195">
            <v>61200</v>
          </cell>
          <cell r="C195">
            <v>1</v>
          </cell>
          <cell r="D195">
            <v>42626</v>
          </cell>
          <cell r="E195" t="str">
            <v>NULL</v>
          </cell>
          <cell r="F195" t="str">
            <v>NULL</v>
          </cell>
          <cell r="G195" t="str">
            <v>TRANSPARENTE</v>
          </cell>
          <cell r="H195" t="str">
            <v>NULL</v>
          </cell>
          <cell r="I195" t="str">
            <v>CIUDADANO</v>
          </cell>
          <cell r="J195" t="str">
            <v>NULL</v>
          </cell>
          <cell r="K195" t="str">
            <v>PACHUCA</v>
          </cell>
          <cell r="L195">
            <v>100</v>
          </cell>
          <cell r="M195" t="str">
            <v>NULL</v>
          </cell>
          <cell r="N195" t="str">
            <v>HipÃ³dromo</v>
          </cell>
          <cell r="O195">
            <v>9</v>
          </cell>
          <cell r="P195">
            <v>9015</v>
          </cell>
          <cell r="Q195">
            <v>6100</v>
          </cell>
          <cell r="R195" t="str">
            <v>NULL</v>
          </cell>
          <cell r="S195" t="str">
            <v>NULL</v>
          </cell>
          <cell r="T195">
            <v>131</v>
          </cell>
          <cell r="U195" t="str">
            <v>NULL</v>
          </cell>
          <cell r="V195" t="str">
            <v>NULL</v>
          </cell>
          <cell r="W195" t="str">
            <v>H</v>
          </cell>
          <cell r="X195" t="str">
            <v>NULL</v>
          </cell>
          <cell r="Y195">
            <v>26</v>
          </cell>
          <cell r="Z195">
            <v>5</v>
          </cell>
          <cell r="AA195" t="str">
            <v>NULL</v>
          </cell>
          <cell r="AB195" t="str">
            <v>NULL</v>
          </cell>
          <cell r="AC195" t="str">
            <v>DOCUMENTO QUE CONSIGNE LOS RECURSOS PÃšBLICOS, SALARIOS Y VIÃTICOS SI ES EL CASO,  RECIBIDOS COMO CONSEJEROS DESDE EL INICIO DE SU NOMINACIÃ“N A LA FECHA DE LA SOLICITUD.  COPIA DE LA DECLARACIÃ“N DE EVOLUCIÃ“N PATRIMONIAL, DE INTERÃ‰S Y EN SU CASO FISCAL, SI DEBIERON ENTREGARLA. DOCUMENTO QUE PREVEA QUE DEBEN CUIDAR EN TÃ‰RMINOS DEL CONFLICTO DE INTERES&lt;br&gt;</v>
          </cell>
        </row>
        <row r="196">
          <cell r="A196">
            <v>0</v>
          </cell>
          <cell r="B196">
            <v>0</v>
          </cell>
          <cell r="C196">
            <v>0</v>
          </cell>
          <cell r="D196">
            <v>0</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row>
        <row r="197">
          <cell r="A197">
            <v>0</v>
          </cell>
          <cell r="B197">
            <v>0</v>
          </cell>
          <cell r="C197">
            <v>0</v>
          </cell>
          <cell r="D197">
            <v>0</v>
          </cell>
          <cell r="E197">
            <v>0</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row>
        <row r="198">
          <cell r="A198">
            <v>0</v>
          </cell>
          <cell r="B198">
            <v>0</v>
          </cell>
          <cell r="C198">
            <v>0</v>
          </cell>
          <cell r="D198">
            <v>0</v>
          </cell>
          <cell r="E198">
            <v>0</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row>
        <row r="199">
          <cell r="A199">
            <v>0</v>
          </cell>
          <cell r="B199">
            <v>0</v>
          </cell>
          <cell r="C199">
            <v>0</v>
          </cell>
          <cell r="D199">
            <v>0</v>
          </cell>
          <cell r="E199">
            <v>0</v>
          </cell>
          <cell r="F199">
            <v>0</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row>
        <row r="200">
          <cell r="A200">
            <v>0</v>
          </cell>
          <cell r="B200">
            <v>0</v>
          </cell>
          <cell r="C200">
            <v>0</v>
          </cell>
          <cell r="D200">
            <v>0</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row>
        <row r="201">
          <cell r="A201">
            <v>0</v>
          </cell>
          <cell r="B201">
            <v>0</v>
          </cell>
          <cell r="C201">
            <v>0</v>
          </cell>
          <cell r="D201">
            <v>0</v>
          </cell>
          <cell r="E201">
            <v>0</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row>
        <row r="202">
          <cell r="A202">
            <v>0</v>
          </cell>
          <cell r="B202">
            <v>0</v>
          </cell>
          <cell r="C202">
            <v>0</v>
          </cell>
          <cell r="D202">
            <v>0</v>
          </cell>
          <cell r="E202">
            <v>0</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row>
        <row r="203">
          <cell r="A203">
            <v>0</v>
          </cell>
          <cell r="B203">
            <v>0</v>
          </cell>
          <cell r="C203">
            <v>0</v>
          </cell>
          <cell r="D203">
            <v>0</v>
          </cell>
          <cell r="E203">
            <v>0</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row>
        <row r="204">
          <cell r="A204">
            <v>0</v>
          </cell>
          <cell r="B204">
            <v>0</v>
          </cell>
          <cell r="C204">
            <v>0</v>
          </cell>
          <cell r="D204">
            <v>0</v>
          </cell>
          <cell r="E204">
            <v>0</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row>
        <row r="205">
          <cell r="A205">
            <v>0</v>
          </cell>
          <cell r="B205">
            <v>0</v>
          </cell>
          <cell r="C205">
            <v>0</v>
          </cell>
          <cell r="D205">
            <v>0</v>
          </cell>
          <cell r="E205">
            <v>0</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row>
      </sheetData>
      <sheetData sheetId="2"/>
      <sheetData sheetId="3"/>
      <sheetData sheetId="4"/>
      <sheetData sheetId="5"/>
      <sheetData sheetId="6"/>
    </sheetDataSet>
  </externalBook>
</externalLink>
</file>

<file path=xl/tables/table1.xml><?xml version="1.0" encoding="utf-8"?>
<table xmlns="http://schemas.openxmlformats.org/spreadsheetml/2006/main" id="2" name="Tabla13" displayName="Tabla13" ref="A5:P14" headerRowCount="0" totalsRowShown="0" headerRowDxfId="62">
  <tableColumns count="16">
    <tableColumn id="1" name="Medio de entrada de las solicitudes de información" headerRowDxfId="61"/>
    <tableColumn id="2" name="Mes 1" headerRowDxfId="60"/>
    <tableColumn id="9" name="Mes 2" headerRowDxfId="59"/>
    <tableColumn id="8" name="Mes 3" headerRowDxfId="58"/>
    <tableColumn id="4" name="Mes 12" headerRowDxfId="57"/>
    <tableColumn id="10" name="Mes 23" headerRowDxfId="56"/>
    <tableColumn id="11" name="Mes 34" headerRowDxfId="55"/>
    <tableColumn id="12" name="Mes 342" headerRowDxfId="54"/>
    <tableColumn id="7" name="Mes 35" headerRowDxfId="53"/>
    <tableColumn id="3" name="Columna4" headerRowDxfId="52"/>
    <tableColumn id="14" name="Columna43" headerRowDxfId="51"/>
    <tableColumn id="13" name="Columna42" headerRowDxfId="50"/>
    <tableColumn id="5" name="Columna5" headerRowDxfId="49"/>
    <tableColumn id="16" name="Columna53" headerRowDxfId="48"/>
    <tableColumn id="15" name="Columna52" headerRowDxfId="47"/>
    <tableColumn id="6" name="Columna6" headerRowDxfId="46"/>
  </tableColumns>
  <tableStyleInfo name="TableStyleMedium6" showFirstColumn="0" showLastColumn="0" showRowStripes="1" showColumnStripes="0"/>
</table>
</file>

<file path=xl/tables/table10.xml><?xml version="1.0" encoding="utf-8"?>
<table xmlns="http://schemas.openxmlformats.org/spreadsheetml/2006/main" id="12" name="Tabla1346" displayName="Tabla1346" ref="A4:C26" headerRowCount="0" totalsRowShown="0" headerRowDxfId="11">
  <tableColumns count="3">
    <tableColumn id="1" name="Medio de entrada de las solicitudes de información" headerRowDxfId="10"/>
    <tableColumn id="18" name="Columna1" headerRowDxfId="9" dataDxfId="8"/>
    <tableColumn id="2" name="Columna2" headerRowDxfId="7" dataDxfId="6"/>
  </tableColumns>
  <tableStyleInfo name="TableStyleMedium6" showFirstColumn="0" showLastColumn="0" showRowStripes="0" showColumnStripes="0"/>
</table>
</file>

<file path=xl/tables/table11.xml><?xml version="1.0" encoding="utf-8"?>
<table xmlns="http://schemas.openxmlformats.org/spreadsheetml/2006/main" id="6" name="Tabla17" displayName="Tabla17" ref="A3:C18" headerRowCount="0" totalsRowShown="0" headerRowDxfId="5">
  <tableColumns count="3">
    <tableColumn id="1" name="Medio de entrada de las solicitudes de información" headerRowDxfId="4"/>
    <tableColumn id="18" name="Columna1" headerRowDxfId="3" dataDxfId="2"/>
    <tableColumn id="2" name="Columna2" headerRowDxfId="1" dataDxfId="0"/>
  </tableColumns>
  <tableStyleInfo name="TableStyleMedium6" showFirstColumn="0" showLastColumn="0" showRowStripes="0" showColumnStripes="0"/>
</table>
</file>

<file path=xl/tables/table2.xml><?xml version="1.0" encoding="utf-8"?>
<table xmlns="http://schemas.openxmlformats.org/spreadsheetml/2006/main" id="1" name="Tabla134" displayName="Tabla134" ref="A4:B13" totalsRowShown="0" headerRowDxfId="45">
  <tableColumns count="2">
    <tableColumn id="1" name="Modo preferencial de entrega _x000a_"/>
    <tableColumn id="2" name="Número de solicitudes de acceso a información pública _x000a_ingresadas del 01/07/2016 al 30/09/2016"/>
  </tableColumns>
  <tableStyleInfo name="TableStyleMedium6" showFirstColumn="0" showLastColumn="0" showRowStripes="1" showColumnStripes="0"/>
</table>
</file>

<file path=xl/tables/table3.xml><?xml version="1.0" encoding="utf-8"?>
<table xmlns="http://schemas.openxmlformats.org/spreadsheetml/2006/main" id="3" name="Tabla1344" displayName="Tabla1344" ref="A4:G18" headerRowCount="0" totalsRowShown="0" headerRowDxfId="44">
  <tableColumns count="7">
    <tableColumn id="1" name="Medio de entrada de las solicitudes de información" headerRowDxfId="43"/>
    <tableColumn id="18" name="Columna1" headerRowDxfId="42"/>
    <tableColumn id="2" name="Mes 1" headerRowDxfId="41" dataDxfId="40"/>
    <tableColumn id="4" name="Mes 12" headerRowDxfId="39" dataDxfId="38"/>
    <tableColumn id="12" name="Mes 342" headerRowDxfId="37"/>
    <tableColumn id="14" name="Columna43" headerRowDxfId="36"/>
    <tableColumn id="16" name="Columna53" headerRowDxfId="35"/>
  </tableColumns>
  <tableStyleInfo name="TableStyleMedium6" showFirstColumn="0" showLastColumn="0" showRowStripes="0" showColumnStripes="0"/>
</table>
</file>

<file path=xl/tables/table4.xml><?xml version="1.0" encoding="utf-8"?>
<table xmlns="http://schemas.openxmlformats.org/spreadsheetml/2006/main" id="4" name="Tabla135" displayName="Tabla135" ref="A4:C92" headerRowDxfId="34">
  <autoFilter ref="A4:C92">
    <filterColumn colId="0" hiddenButton="1"/>
    <filterColumn colId="1" hiddenButton="1"/>
    <filterColumn colId="2" hiddenButton="1"/>
  </autoFilter>
  <tableColumns count="3">
    <tableColumn id="1" name="Temáticas de las solicitudes " totalsRowLabel="Total"/>
    <tableColumn id="2" name="Número de solicitudes información _x000a_"/>
    <tableColumn id="3" name="% del total ingresado" totalsRowFunction="count"/>
  </tableColumns>
  <tableStyleInfo name="TableStyleMedium6" showFirstColumn="0" showLastColumn="0" showRowStripes="1" showColumnStripes="0"/>
</table>
</file>

<file path=xl/tables/table5.xml><?xml version="1.0" encoding="utf-8"?>
<table xmlns="http://schemas.openxmlformats.org/spreadsheetml/2006/main" id="7" name="Tabla1" displayName="Tabla1" ref="A8:A9" headerRowCount="0" totalsRowShown="0" headerRowDxfId="33">
  <tableColumns count="1">
    <tableColumn id="1" name="Denuncias y solicitudes de intervención del INAI a los órganos internos de control, contralorías o equivalentes*" headerRowDxfId="32"/>
  </tableColumns>
  <tableStyleInfo name="TableStyleMedium6" showFirstColumn="0" showLastColumn="0" showRowStripes="1" showColumnStripes="0"/>
</table>
</file>

<file path=xl/tables/table6.xml><?xml version="1.0" encoding="utf-8"?>
<table xmlns="http://schemas.openxmlformats.org/spreadsheetml/2006/main" id="8" name="Tabla139" displayName="Tabla139" ref="A5:A6" headerRowCount="0" totalsRowShown="0" headerRowDxfId="31">
  <tableColumns count="1">
    <tableColumn id="1" name="Denuncias y solicitudes de intervención del INAI a los órganos internos de control, contralorías o equivalentes*" headerRowDxfId="30"/>
  </tableColumns>
  <tableStyleInfo name="TableStyleMedium6" showFirstColumn="0" showLastColumn="0" showRowStripes="1" showColumnStripes="0"/>
</table>
</file>

<file path=xl/tables/table7.xml><?xml version="1.0" encoding="utf-8"?>
<table xmlns="http://schemas.openxmlformats.org/spreadsheetml/2006/main" id="9" name="Tabla110" displayName="Tabla110" ref="A4:H14" totalsRowShown="0" headerRowDxfId="29">
  <tableColumns count="8">
    <tableColumn id="1" name="Fecha del evento"/>
    <tableColumn id="2" name="Nombre del curso"/>
    <tableColumn id="3" name="Objetivo de la capacitación"/>
    <tableColumn id="8" name="Número de servidores públicos capacitados"/>
    <tableColumn id="7" name="Institución que provee la capacitación"/>
    <tableColumn id="6" name="Tipo de evento"/>
    <tableColumn id="5" name="# sesiones impartidas" dataDxfId="28"/>
    <tableColumn id="4" name="# horas impartidas" dataDxfId="27"/>
  </tableColumns>
  <tableStyleInfo name="TableStyleMedium6" showFirstColumn="0" showLastColumn="0" showRowStripes="1" showColumnStripes="0"/>
</table>
</file>

<file path=xl/tables/table8.xml><?xml version="1.0" encoding="utf-8"?>
<table xmlns="http://schemas.openxmlformats.org/spreadsheetml/2006/main" id="10" name="Tabla111" displayName="Tabla111" ref="A5:G6" headerRowCount="0" totalsRowShown="0" headerRowDxfId="26">
  <tableColumns count="7">
    <tableColumn id="1" name="Denuncias y solicitudes de intervención del INAI a los órganos internos de control, contralorías o equivalentes*" headerRowDxfId="25"/>
    <tableColumn id="2" name="Columna1" headerRowDxfId="24"/>
    <tableColumn id="3" name="Columna2" headerRowDxfId="23"/>
    <tableColumn id="4" name="Columna3" headerRowDxfId="22"/>
    <tableColumn id="5" name="Columna4" headerRowDxfId="21"/>
    <tableColumn id="6" name="Columna5" headerRowDxfId="20"/>
    <tableColumn id="7" name="Columna6" headerRowDxfId="19"/>
  </tableColumns>
  <tableStyleInfo name="TableStyleMedium6" showFirstColumn="0" showLastColumn="0" showRowStripes="1" showColumnStripes="0"/>
</table>
</file>

<file path=xl/tables/table9.xml><?xml version="1.0" encoding="utf-8"?>
<table xmlns="http://schemas.openxmlformats.org/spreadsheetml/2006/main" id="11" name="Tabla112" displayName="Tabla112" ref="A4:D16" headerRowCount="0" totalsRowShown="0" headerRowDxfId="18">
  <tableColumns count="4">
    <tableColumn id="1" name="Medio de entrada de las solicitudes de información" headerRowDxfId="17"/>
    <tableColumn id="18" name="Columna1" headerRowDxfId="16" dataDxfId="15"/>
    <tableColumn id="2" name="Columna2" headerRowDxfId="14" dataDxfId="13"/>
    <tableColumn id="3" name="Columna3" headerRowDxfId="12"/>
  </tableColumns>
  <tableStyleInfo name="TableStyleMedium6" showFirstColumn="0" showLastColumn="0" showRowStripes="0"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mailto:transparencia@banxico.org.mx" TargetMode="External"/><Relationship Id="rId1" Type="http://schemas.openxmlformats.org/officeDocument/2006/relationships/hyperlink" Target="mailto:transparencia@banxico.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0"/>
  <sheetViews>
    <sheetView zoomScaleNormal="100" workbookViewId="0">
      <selection activeCell="B14" sqref="B14:D14"/>
    </sheetView>
  </sheetViews>
  <sheetFormatPr baseColWidth="10" defaultColWidth="10.85546875" defaultRowHeight="15" x14ac:dyDescent="0.25"/>
  <cols>
    <col min="1" max="1" width="69.7109375" style="8" customWidth="1"/>
    <col min="2" max="16" width="17.7109375" style="8" customWidth="1"/>
    <col min="17" max="16384" width="10.85546875" style="8"/>
  </cols>
  <sheetData>
    <row r="1" spans="1:16" x14ac:dyDescent="0.25">
      <c r="A1" s="10" t="s">
        <v>2922</v>
      </c>
      <c r="H1" s="10" t="s">
        <v>2922</v>
      </c>
    </row>
    <row r="2" spans="1:16" x14ac:dyDescent="0.25">
      <c r="A2" s="7" t="s">
        <v>13</v>
      </c>
    </row>
    <row r="3" spans="1:16" ht="30" customHeight="1" x14ac:dyDescent="0.25">
      <c r="A3" s="117" t="s">
        <v>1</v>
      </c>
      <c r="B3" s="114" t="s">
        <v>3039</v>
      </c>
      <c r="C3" s="115"/>
      <c r="D3" s="116"/>
      <c r="E3" s="114" t="s">
        <v>3040</v>
      </c>
      <c r="F3" s="115"/>
      <c r="G3" s="116"/>
      <c r="H3" s="114" t="s">
        <v>3041</v>
      </c>
      <c r="I3" s="115"/>
      <c r="J3" s="116"/>
      <c r="K3" s="114" t="s">
        <v>3042</v>
      </c>
      <c r="L3" s="115"/>
      <c r="M3" s="116"/>
      <c r="N3" s="114" t="s">
        <v>3043</v>
      </c>
      <c r="O3" s="115"/>
      <c r="P3" s="116"/>
    </row>
    <row r="4" spans="1:16" ht="15" customHeight="1" x14ac:dyDescent="0.25">
      <c r="A4" s="118"/>
      <c r="B4" s="9" t="s">
        <v>14</v>
      </c>
      <c r="C4" s="9" t="s">
        <v>15</v>
      </c>
      <c r="D4" s="9" t="s">
        <v>16</v>
      </c>
      <c r="E4" s="9" t="s">
        <v>14</v>
      </c>
      <c r="F4" s="9" t="s">
        <v>15</v>
      </c>
      <c r="G4" s="9" t="s">
        <v>16</v>
      </c>
      <c r="H4" s="9" t="s">
        <v>14</v>
      </c>
      <c r="I4" s="9" t="s">
        <v>15</v>
      </c>
      <c r="J4" s="9" t="s">
        <v>16</v>
      </c>
      <c r="K4" s="9" t="s">
        <v>14</v>
      </c>
      <c r="L4" s="9" t="s">
        <v>15</v>
      </c>
      <c r="M4" s="9" t="s">
        <v>16</v>
      </c>
      <c r="N4" s="9" t="s">
        <v>14</v>
      </c>
      <c r="O4" s="9" t="s">
        <v>15</v>
      </c>
      <c r="P4" s="9" t="s">
        <v>16</v>
      </c>
    </row>
    <row r="5" spans="1:16" ht="15" customHeight="1" x14ac:dyDescent="0.25">
      <c r="A5" s="63" t="s">
        <v>17</v>
      </c>
      <c r="B5" s="8">
        <v>42</v>
      </c>
      <c r="C5" s="8">
        <v>91</v>
      </c>
      <c r="D5" s="8">
        <v>51</v>
      </c>
      <c r="E5" s="8">
        <v>0</v>
      </c>
      <c r="F5" s="8">
        <v>0</v>
      </c>
      <c r="G5" s="8">
        <v>0</v>
      </c>
      <c r="H5" s="8">
        <v>0</v>
      </c>
      <c r="I5" s="8">
        <v>0</v>
      </c>
      <c r="J5" s="8">
        <v>0</v>
      </c>
      <c r="K5" s="8">
        <v>0</v>
      </c>
      <c r="L5" s="8">
        <v>0</v>
      </c>
      <c r="M5" s="8">
        <v>0</v>
      </c>
      <c r="N5" s="8">
        <v>0</v>
      </c>
      <c r="O5" s="8">
        <v>0</v>
      </c>
      <c r="P5" s="8">
        <v>0</v>
      </c>
    </row>
    <row r="6" spans="1:16" ht="15" customHeight="1" x14ac:dyDescent="0.25">
      <c r="A6" s="8" t="s">
        <v>18</v>
      </c>
      <c r="B6" s="8">
        <v>0</v>
      </c>
      <c r="C6" s="8">
        <v>0</v>
      </c>
      <c r="D6" s="8">
        <v>0</v>
      </c>
      <c r="E6" s="8">
        <v>0</v>
      </c>
      <c r="F6" s="8">
        <v>0</v>
      </c>
      <c r="G6" s="8">
        <v>0</v>
      </c>
      <c r="H6" s="8">
        <v>0</v>
      </c>
      <c r="I6" s="8">
        <v>0</v>
      </c>
      <c r="J6" s="8">
        <v>0</v>
      </c>
      <c r="K6" s="8">
        <v>0</v>
      </c>
      <c r="L6" s="8">
        <v>0</v>
      </c>
      <c r="M6" s="8">
        <v>0</v>
      </c>
      <c r="N6" s="8">
        <v>0</v>
      </c>
      <c r="O6" s="8">
        <v>0</v>
      </c>
      <c r="P6" s="8">
        <v>0</v>
      </c>
    </row>
    <row r="7" spans="1:16" x14ac:dyDescent="0.25">
      <c r="A7" s="8" t="s">
        <v>19</v>
      </c>
      <c r="B7" s="8">
        <v>0</v>
      </c>
      <c r="C7" s="8">
        <v>0</v>
      </c>
      <c r="D7" s="8">
        <v>0</v>
      </c>
      <c r="E7" s="8">
        <v>0</v>
      </c>
      <c r="F7" s="8">
        <v>0</v>
      </c>
      <c r="G7" s="8">
        <v>0</v>
      </c>
      <c r="H7" s="8">
        <v>0</v>
      </c>
      <c r="I7" s="8">
        <v>0</v>
      </c>
      <c r="J7" s="8">
        <v>0</v>
      </c>
      <c r="K7" s="8">
        <v>0</v>
      </c>
      <c r="L7" s="8">
        <v>0</v>
      </c>
      <c r="M7" s="8">
        <v>0</v>
      </c>
      <c r="N7" s="8">
        <v>0</v>
      </c>
      <c r="O7" s="8">
        <v>0</v>
      </c>
      <c r="P7" s="8">
        <v>0</v>
      </c>
    </row>
    <row r="8" spans="1:16" x14ac:dyDescent="0.25">
      <c r="A8" s="8" t="s">
        <v>20</v>
      </c>
      <c r="B8" s="8">
        <v>0</v>
      </c>
      <c r="C8" s="8">
        <v>0</v>
      </c>
      <c r="D8" s="8">
        <v>0</v>
      </c>
      <c r="E8" s="8">
        <v>0</v>
      </c>
      <c r="F8" s="8">
        <v>0</v>
      </c>
      <c r="G8" s="8">
        <v>0</v>
      </c>
      <c r="H8" s="8">
        <v>0</v>
      </c>
      <c r="I8" s="8">
        <v>0</v>
      </c>
      <c r="J8" s="8">
        <v>0</v>
      </c>
      <c r="K8" s="8">
        <v>0</v>
      </c>
      <c r="L8" s="8">
        <v>0</v>
      </c>
      <c r="M8" s="8">
        <v>0</v>
      </c>
      <c r="N8" s="8">
        <v>0</v>
      </c>
      <c r="O8" s="8">
        <v>0</v>
      </c>
      <c r="P8" s="8">
        <v>0</v>
      </c>
    </row>
    <row r="9" spans="1:16" x14ac:dyDescent="0.25">
      <c r="A9" s="8" t="s">
        <v>21</v>
      </c>
      <c r="B9" s="8">
        <v>0</v>
      </c>
      <c r="C9" s="8">
        <v>0</v>
      </c>
      <c r="D9" s="8">
        <v>0</v>
      </c>
      <c r="E9" s="8">
        <v>0</v>
      </c>
      <c r="F9" s="8">
        <v>0</v>
      </c>
      <c r="G9" s="8">
        <v>0</v>
      </c>
      <c r="H9" s="8">
        <v>0</v>
      </c>
      <c r="I9" s="8">
        <v>0</v>
      </c>
      <c r="J9" s="8">
        <v>0</v>
      </c>
      <c r="K9" s="8">
        <v>0</v>
      </c>
      <c r="L9" s="8">
        <v>0</v>
      </c>
      <c r="M9" s="8">
        <v>0</v>
      </c>
      <c r="N9" s="8">
        <v>0</v>
      </c>
      <c r="O9" s="8">
        <v>0</v>
      </c>
      <c r="P9" s="8">
        <v>0</v>
      </c>
    </row>
    <row r="10" spans="1:16" x14ac:dyDescent="0.25">
      <c r="A10" s="8" t="s">
        <v>22</v>
      </c>
      <c r="B10" s="8">
        <v>0</v>
      </c>
      <c r="C10" s="8">
        <v>0</v>
      </c>
      <c r="D10" s="8">
        <v>0</v>
      </c>
      <c r="E10" s="8">
        <v>0</v>
      </c>
      <c r="F10" s="8">
        <v>0</v>
      </c>
      <c r="G10" s="8">
        <v>0</v>
      </c>
      <c r="H10" s="8">
        <v>0</v>
      </c>
      <c r="I10" s="8">
        <v>0</v>
      </c>
      <c r="J10" s="8">
        <v>0</v>
      </c>
      <c r="K10" s="8">
        <v>0</v>
      </c>
      <c r="L10" s="8">
        <v>0</v>
      </c>
      <c r="M10" s="8">
        <v>0</v>
      </c>
      <c r="N10" s="8">
        <v>0</v>
      </c>
      <c r="O10" s="8">
        <v>0</v>
      </c>
      <c r="P10" s="8">
        <v>0</v>
      </c>
    </row>
    <row r="11" spans="1:16" x14ac:dyDescent="0.25">
      <c r="A11" s="8" t="s">
        <v>23</v>
      </c>
      <c r="B11" s="8">
        <v>0</v>
      </c>
      <c r="C11" s="8">
        <v>0</v>
      </c>
      <c r="D11" s="8">
        <v>0</v>
      </c>
      <c r="E11" s="8">
        <v>0</v>
      </c>
      <c r="F11" s="8">
        <v>0</v>
      </c>
      <c r="G11" s="8">
        <v>0</v>
      </c>
      <c r="H11" s="8">
        <v>0</v>
      </c>
      <c r="I11" s="8">
        <v>0</v>
      </c>
      <c r="J11" s="8">
        <v>0</v>
      </c>
      <c r="K11" s="8">
        <v>0</v>
      </c>
      <c r="L11" s="8">
        <v>0</v>
      </c>
      <c r="M11" s="8">
        <v>0</v>
      </c>
      <c r="N11" s="8">
        <v>0</v>
      </c>
      <c r="O11" s="8">
        <v>0</v>
      </c>
      <c r="P11" s="8">
        <v>0</v>
      </c>
    </row>
    <row r="12" spans="1:16" x14ac:dyDescent="0.25">
      <c r="A12" s="8" t="s">
        <v>24</v>
      </c>
      <c r="B12" s="8">
        <v>0</v>
      </c>
      <c r="C12" s="8">
        <v>0</v>
      </c>
      <c r="D12" s="8">
        <v>0</v>
      </c>
      <c r="E12" s="8">
        <v>0</v>
      </c>
      <c r="F12" s="8">
        <v>0</v>
      </c>
      <c r="G12" s="8">
        <v>0</v>
      </c>
      <c r="H12" s="8">
        <v>0</v>
      </c>
      <c r="I12" s="8">
        <v>0</v>
      </c>
      <c r="J12" s="8">
        <v>0</v>
      </c>
      <c r="K12" s="8">
        <v>0</v>
      </c>
      <c r="L12" s="8">
        <v>0</v>
      </c>
      <c r="M12" s="8">
        <v>0</v>
      </c>
      <c r="N12" s="8">
        <v>0</v>
      </c>
      <c r="O12" s="8">
        <v>0</v>
      </c>
      <c r="P12" s="8">
        <v>0</v>
      </c>
    </row>
    <row r="13" spans="1:16" x14ac:dyDescent="0.25">
      <c r="A13" s="63" t="s">
        <v>25</v>
      </c>
      <c r="B13" s="8">
        <v>8</v>
      </c>
      <c r="C13" s="8">
        <v>8</v>
      </c>
      <c r="D13" s="8">
        <v>9</v>
      </c>
      <c r="E13" s="8">
        <v>0</v>
      </c>
      <c r="F13" s="8">
        <v>0</v>
      </c>
      <c r="G13" s="8">
        <v>0</v>
      </c>
      <c r="H13" s="8">
        <v>0</v>
      </c>
      <c r="I13" s="8">
        <v>0</v>
      </c>
      <c r="J13" s="8">
        <v>0</v>
      </c>
      <c r="K13" s="8">
        <v>0</v>
      </c>
      <c r="L13" s="8">
        <v>0</v>
      </c>
      <c r="M13" s="8">
        <v>0</v>
      </c>
      <c r="N13" s="8">
        <v>0</v>
      </c>
      <c r="O13" s="8">
        <v>0</v>
      </c>
      <c r="P13" s="8">
        <v>0</v>
      </c>
    </row>
    <row r="14" spans="1:16" x14ac:dyDescent="0.25">
      <c r="A14" s="10" t="s">
        <v>10</v>
      </c>
      <c r="B14" s="85">
        <v>50</v>
      </c>
      <c r="C14" s="85">
        <v>99</v>
      </c>
      <c r="D14" s="85">
        <v>60</v>
      </c>
      <c r="E14" s="8">
        <v>0</v>
      </c>
      <c r="F14" s="8">
        <v>0</v>
      </c>
      <c r="G14" s="8">
        <v>0</v>
      </c>
      <c r="H14" s="8">
        <v>0</v>
      </c>
      <c r="I14" s="8">
        <v>0</v>
      </c>
      <c r="J14" s="8">
        <v>0</v>
      </c>
    </row>
    <row r="15" spans="1:16" x14ac:dyDescent="0.25">
      <c r="A15" s="9" t="s">
        <v>26</v>
      </c>
      <c r="B15" s="9" t="s">
        <v>14</v>
      </c>
      <c r="C15" s="9" t="s">
        <v>15</v>
      </c>
      <c r="D15" s="9" t="s">
        <v>16</v>
      </c>
      <c r="E15" s="9" t="s">
        <v>14</v>
      </c>
      <c r="F15" s="9" t="s">
        <v>15</v>
      </c>
      <c r="G15" s="9" t="s">
        <v>16</v>
      </c>
      <c r="H15" s="9" t="s">
        <v>14</v>
      </c>
      <c r="I15" s="9" t="s">
        <v>15</v>
      </c>
      <c r="J15" s="9" t="s">
        <v>16</v>
      </c>
      <c r="K15" s="9" t="s">
        <v>14</v>
      </c>
      <c r="L15" s="9" t="s">
        <v>15</v>
      </c>
      <c r="M15" s="9" t="s">
        <v>16</v>
      </c>
      <c r="N15" s="9" t="s">
        <v>14</v>
      </c>
      <c r="O15" s="9" t="s">
        <v>15</v>
      </c>
      <c r="P15" s="9" t="s">
        <v>16</v>
      </c>
    </row>
    <row r="16" spans="1:16" x14ac:dyDescent="0.25">
      <c r="A16" s="11" t="s">
        <v>27</v>
      </c>
      <c r="B16" s="13">
        <v>44</v>
      </c>
      <c r="C16" s="13">
        <v>77</v>
      </c>
      <c r="D16" s="13">
        <v>69</v>
      </c>
      <c r="E16" s="13">
        <v>0</v>
      </c>
      <c r="F16" s="13">
        <v>0</v>
      </c>
      <c r="G16" s="13">
        <v>0</v>
      </c>
      <c r="H16" s="13">
        <v>0</v>
      </c>
      <c r="I16" s="13">
        <v>0</v>
      </c>
      <c r="J16" s="13">
        <v>0</v>
      </c>
      <c r="K16" s="13">
        <v>0</v>
      </c>
      <c r="L16" s="13">
        <v>0</v>
      </c>
      <c r="M16" s="13">
        <v>0</v>
      </c>
      <c r="N16" s="13">
        <v>0</v>
      </c>
      <c r="O16" s="13">
        <v>0</v>
      </c>
      <c r="P16" s="13">
        <v>0</v>
      </c>
    </row>
    <row r="17" spans="1:16" x14ac:dyDescent="0.25">
      <c r="A17" s="14" t="s">
        <v>28</v>
      </c>
      <c r="B17" s="113">
        <v>49</v>
      </c>
      <c r="C17" s="16">
        <v>31</v>
      </c>
      <c r="D17" s="16">
        <v>20</v>
      </c>
      <c r="E17" s="16">
        <v>0</v>
      </c>
      <c r="F17" s="16">
        <v>0</v>
      </c>
      <c r="G17" s="16">
        <v>0</v>
      </c>
      <c r="H17" s="16">
        <v>0</v>
      </c>
      <c r="I17" s="16">
        <v>0</v>
      </c>
      <c r="J17" s="16">
        <v>0</v>
      </c>
      <c r="K17" s="16">
        <v>0</v>
      </c>
      <c r="L17" s="16">
        <v>0</v>
      </c>
      <c r="M17" s="16">
        <v>0</v>
      </c>
      <c r="N17" s="16">
        <v>0</v>
      </c>
      <c r="O17" s="16">
        <v>0</v>
      </c>
      <c r="P17" s="16">
        <v>0</v>
      </c>
    </row>
    <row r="18" spans="1:16" x14ac:dyDescent="0.25">
      <c r="A18" s="11" t="s">
        <v>29</v>
      </c>
      <c r="B18" s="13">
        <v>0</v>
      </c>
      <c r="C18" s="13">
        <v>4</v>
      </c>
      <c r="D18" s="13">
        <v>1</v>
      </c>
      <c r="E18" s="13">
        <v>0</v>
      </c>
      <c r="F18" s="13">
        <v>0</v>
      </c>
      <c r="G18" s="13">
        <v>0</v>
      </c>
      <c r="H18" s="13">
        <v>0</v>
      </c>
      <c r="I18" s="13">
        <v>0</v>
      </c>
      <c r="J18" s="13">
        <v>0</v>
      </c>
      <c r="K18" s="13">
        <v>0</v>
      </c>
      <c r="L18" s="13">
        <v>0</v>
      </c>
      <c r="M18" s="13">
        <v>0</v>
      </c>
      <c r="N18" s="13">
        <v>0</v>
      </c>
      <c r="O18" s="13">
        <v>0</v>
      </c>
      <c r="P18" s="13">
        <v>0</v>
      </c>
    </row>
    <row r="19" spans="1:16" x14ac:dyDescent="0.25">
      <c r="A19" s="14" t="s">
        <v>30</v>
      </c>
      <c r="B19" s="16">
        <v>0</v>
      </c>
      <c r="C19" s="16">
        <v>2</v>
      </c>
      <c r="D19" s="16">
        <v>3</v>
      </c>
      <c r="E19" s="16">
        <v>0</v>
      </c>
      <c r="F19" s="16">
        <v>0</v>
      </c>
      <c r="G19" s="16">
        <v>0</v>
      </c>
      <c r="H19" s="16">
        <v>0</v>
      </c>
      <c r="I19" s="16">
        <v>0</v>
      </c>
      <c r="J19" s="16">
        <v>0</v>
      </c>
      <c r="K19" s="16">
        <v>0</v>
      </c>
      <c r="L19" s="16">
        <v>0</v>
      </c>
      <c r="M19" s="16">
        <v>0</v>
      </c>
      <c r="N19" s="16">
        <v>0</v>
      </c>
      <c r="O19" s="16">
        <v>0</v>
      </c>
      <c r="P19" s="16">
        <v>0</v>
      </c>
    </row>
    <row r="20" spans="1:16" x14ac:dyDescent="0.25">
      <c r="A20" s="17" t="s">
        <v>10</v>
      </c>
      <c r="B20" s="13">
        <v>93</v>
      </c>
      <c r="C20" s="13">
        <v>114</v>
      </c>
      <c r="D20" s="13">
        <v>93</v>
      </c>
      <c r="E20" s="13">
        <v>0</v>
      </c>
      <c r="F20" s="13">
        <v>0</v>
      </c>
      <c r="G20" s="13">
        <v>0</v>
      </c>
      <c r="H20" s="13">
        <v>0</v>
      </c>
      <c r="I20" s="13">
        <v>0</v>
      </c>
      <c r="J20" s="13">
        <v>0</v>
      </c>
      <c r="K20" s="13">
        <v>0</v>
      </c>
      <c r="L20" s="13">
        <v>0</v>
      </c>
      <c r="M20" s="13">
        <v>0</v>
      </c>
      <c r="N20" s="13">
        <v>0</v>
      </c>
      <c r="O20" s="13">
        <v>0</v>
      </c>
      <c r="P20" s="13">
        <v>0</v>
      </c>
    </row>
    <row r="21" spans="1:16" x14ac:dyDescent="0.25">
      <c r="A21" s="8" t="s">
        <v>11</v>
      </c>
    </row>
    <row r="22" spans="1:16" x14ac:dyDescent="0.25">
      <c r="A22" s="63" t="s">
        <v>2924</v>
      </c>
    </row>
    <row r="23" spans="1:16" x14ac:dyDescent="0.25">
      <c r="A23" s="63" t="s">
        <v>2923</v>
      </c>
    </row>
    <row r="24" spans="1:16" x14ac:dyDescent="0.25">
      <c r="A24" s="8" t="s">
        <v>12</v>
      </c>
    </row>
    <row r="27" spans="1:16" hidden="1" x14ac:dyDescent="0.25"/>
    <row r="28" spans="1:16" hidden="1" x14ac:dyDescent="0.25">
      <c r="A28" s="92"/>
      <c r="B28" s="92">
        <v>7</v>
      </c>
      <c r="C28" s="92">
        <v>8</v>
      </c>
      <c r="D28" s="92">
        <v>9</v>
      </c>
      <c r="E28" s="92"/>
    </row>
    <row r="29" spans="1:16" hidden="1" x14ac:dyDescent="0.25">
      <c r="A29" s="92"/>
      <c r="B29" s="93" t="s">
        <v>2960</v>
      </c>
      <c r="C29" s="93" t="s">
        <v>2960</v>
      </c>
      <c r="D29" s="93" t="s">
        <v>2960</v>
      </c>
      <c r="E29" s="92"/>
    </row>
    <row r="30" spans="1:16" hidden="1" x14ac:dyDescent="0.25">
      <c r="A30" s="94" t="s">
        <v>17</v>
      </c>
      <c r="B30" s="92">
        <f>+COUNTIFS(BaseSAP!$F:$F,I!B$28,BaseSAP!$C:$C,I!B$29,BaseSAP!$D:$D,I!$A30)</f>
        <v>42</v>
      </c>
      <c r="C30" s="92">
        <f>+COUNTIFS(BaseSAP!$F:$F,I!C$28,BaseSAP!$C:$C,I!C$29,BaseSAP!$D:$D,I!$A30)</f>
        <v>91</v>
      </c>
      <c r="D30" s="92">
        <f>+COUNTIFS(BaseSAP!$F:$F,I!D$28,BaseSAP!$C:$C,I!D$29,BaseSAP!$D:$D,I!$A30)</f>
        <v>51</v>
      </c>
      <c r="E30" s="92"/>
    </row>
    <row r="31" spans="1:16" hidden="1" x14ac:dyDescent="0.25">
      <c r="A31" s="94" t="s">
        <v>25</v>
      </c>
      <c r="B31" s="92">
        <f>+COUNTIFS(BaseSAP!$F:$F,I!B$28,BaseSAP!$C:$C,I!B$29,BaseSAP!$D:$D,I!$A31)</f>
        <v>8</v>
      </c>
      <c r="C31" s="92">
        <f>+COUNTIFS(BaseSAP!$F:$F,I!C$28,BaseSAP!$C:$C,I!C$29,BaseSAP!$D:$D,I!$A31)</f>
        <v>8</v>
      </c>
      <c r="D31" s="92">
        <f>+COUNTIFS(BaseSAP!$F:$F,I!D$28,BaseSAP!$C:$C,I!D$29,BaseSAP!$D:$D,I!$A31)</f>
        <v>9</v>
      </c>
      <c r="E31" s="92"/>
    </row>
    <row r="32" spans="1:16" hidden="1" x14ac:dyDescent="0.25">
      <c r="A32" s="92"/>
      <c r="B32" s="92"/>
      <c r="C32" s="92"/>
      <c r="D32" s="92"/>
      <c r="E32" s="92"/>
    </row>
    <row r="33" spans="1:5" hidden="1" x14ac:dyDescent="0.25">
      <c r="A33" s="92"/>
      <c r="B33" s="92">
        <v>7</v>
      </c>
      <c r="C33" s="92">
        <v>8</v>
      </c>
      <c r="D33" s="92">
        <v>9</v>
      </c>
      <c r="E33" s="92"/>
    </row>
    <row r="34" spans="1:5" hidden="1" x14ac:dyDescent="0.25">
      <c r="A34" s="92"/>
      <c r="B34" s="93" t="s">
        <v>2960</v>
      </c>
      <c r="C34" s="93" t="s">
        <v>2960</v>
      </c>
      <c r="D34" s="93" t="s">
        <v>2960</v>
      </c>
      <c r="E34" s="92"/>
    </row>
    <row r="35" spans="1:5" hidden="1" x14ac:dyDescent="0.25">
      <c r="A35" s="93">
        <v>0</v>
      </c>
      <c r="B35" s="92">
        <f>+COUNTIFS(BaseSAP!$G:$G,I!B$33,BaseSAP!$C:$C,I!B$34,BaseSAP!$H:$H,$A35)+6-B38</f>
        <v>44</v>
      </c>
      <c r="C35" s="92">
        <f>+COUNTIFS(BaseSAP!$G:$G,I!C$33,BaseSAP!$C:$C,I!C$34,BaseSAP!$H:$H,$A35)-C38</f>
        <v>77</v>
      </c>
      <c r="D35" s="92">
        <f>+COUNTIFS(BaseSAP!$G:$G,I!D$33,BaseSAP!$C:$C,I!D$34,BaseSAP!$H:$H,$A35)-D38</f>
        <v>69</v>
      </c>
      <c r="E35" s="92"/>
    </row>
    <row r="36" spans="1:5" hidden="1" x14ac:dyDescent="0.25">
      <c r="A36" s="93" t="s">
        <v>2979</v>
      </c>
      <c r="B36" s="92">
        <f>+COUNTIFS(BaseSAP!$F:$F,I!B$33,BaseSAP!$G:$G,C$33)</f>
        <v>12</v>
      </c>
      <c r="C36" s="92">
        <f>+COUNTIFS(BaseSAP!$F:$F,I!C$33,BaseSAP!$G:$G,D$33)</f>
        <v>31</v>
      </c>
      <c r="D36" s="92">
        <f>+COUNTIFS(BaseSAP!$F:$F,I!D$33,BaseSAP!$G:$G,0)</f>
        <v>20</v>
      </c>
      <c r="E36" s="92"/>
    </row>
    <row r="37" spans="1:5" hidden="1" x14ac:dyDescent="0.25">
      <c r="A37" s="92">
        <v>1</v>
      </c>
      <c r="B37" s="92">
        <f>+COUNTIFS(BaseSAP!$G:$G,I!B$33,BaseSAP!$C:$C,I!B$34,BaseSAP!$H:$H,$A37)</f>
        <v>0</v>
      </c>
      <c r="C37" s="92">
        <v>4</v>
      </c>
      <c r="D37" s="92">
        <v>1</v>
      </c>
      <c r="E37" s="93" t="s">
        <v>2980</v>
      </c>
    </row>
    <row r="38" spans="1:5" hidden="1" x14ac:dyDescent="0.25">
      <c r="A38" s="92">
        <v>1</v>
      </c>
      <c r="B38" s="92">
        <f>+COUNTIFS(BaseSAP!$G:$G,I!B$33,BaseSAP!$C:$C,I!B$34,BaseSAP!$R:$R,$A38)</f>
        <v>0</v>
      </c>
      <c r="C38" s="92">
        <v>2</v>
      </c>
      <c r="D38" s="92">
        <v>3</v>
      </c>
      <c r="E38" s="93" t="s">
        <v>2982</v>
      </c>
    </row>
    <row r="39" spans="1:5" hidden="1" x14ac:dyDescent="0.25"/>
    <row r="40" spans="1:5" hidden="1" x14ac:dyDescent="0.25"/>
  </sheetData>
  <mergeCells count="6">
    <mergeCell ref="N3:P3"/>
    <mergeCell ref="A3:A4"/>
    <mergeCell ref="B3:D3"/>
    <mergeCell ref="E3:G3"/>
    <mergeCell ref="H3:J3"/>
    <mergeCell ref="K3:M3"/>
  </mergeCells>
  <pageMargins left="0.70866141732283472" right="0.70866141732283472" top="0.74803149606299213" bottom="0.74803149606299213" header="0.31496062992125984" footer="0.31496062992125984"/>
  <pageSetup scale="70" fitToWidth="2" orientation="landscape" horizontalDpi="300" verticalDpi="300" r:id="rId1"/>
  <tableParts count="1">
    <tablePart r:id="rId2"/>
  </tableParts>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view="pageBreakPreview" zoomScale="115" zoomScaleNormal="90" zoomScaleSheetLayoutView="115" workbookViewId="0">
      <selection activeCell="B17" sqref="B17"/>
    </sheetView>
  </sheetViews>
  <sheetFormatPr baseColWidth="10" defaultRowHeight="15" x14ac:dyDescent="0.25"/>
  <cols>
    <col min="1" max="1" width="17.28515625" customWidth="1"/>
    <col min="2" max="2" width="27.5703125" customWidth="1"/>
    <col min="3" max="3" width="29.42578125" bestFit="1" customWidth="1"/>
    <col min="4" max="6" width="20.7109375" customWidth="1"/>
  </cols>
  <sheetData>
    <row r="1" spans="1:6" s="8" customFormat="1" x14ac:dyDescent="0.25">
      <c r="A1" s="8" t="s">
        <v>2922</v>
      </c>
    </row>
    <row r="2" spans="1:6" x14ac:dyDescent="0.25">
      <c r="A2" s="1" t="s">
        <v>2853</v>
      </c>
    </row>
    <row r="3" spans="1:6" x14ac:dyDescent="0.25">
      <c r="A3" t="s">
        <v>1</v>
      </c>
    </row>
    <row r="4" spans="1:6" ht="15" customHeight="1" x14ac:dyDescent="0.25">
      <c r="A4" s="130" t="s">
        <v>2788</v>
      </c>
      <c r="B4" s="130" t="s">
        <v>2854</v>
      </c>
      <c r="C4" s="130" t="s">
        <v>2855</v>
      </c>
      <c r="D4" s="124" t="s">
        <v>2856</v>
      </c>
      <c r="E4" s="125"/>
      <c r="F4" s="125"/>
    </row>
    <row r="5" spans="1:6" ht="15" customHeight="1" x14ac:dyDescent="0.25">
      <c r="A5" s="131"/>
      <c r="B5" s="132"/>
      <c r="C5" s="132"/>
      <c r="D5" s="105" t="s">
        <v>2857</v>
      </c>
      <c r="E5" s="105" t="s">
        <v>2858</v>
      </c>
      <c r="F5" s="105" t="s">
        <v>2859</v>
      </c>
    </row>
    <row r="6" spans="1:6" x14ac:dyDescent="0.25">
      <c r="A6" s="31" t="s">
        <v>2860</v>
      </c>
      <c r="B6" s="64">
        <v>11</v>
      </c>
      <c r="C6" s="64">
        <v>22</v>
      </c>
      <c r="D6" s="64">
        <v>22</v>
      </c>
      <c r="E6" s="64">
        <v>1</v>
      </c>
      <c r="F6" s="64">
        <v>1</v>
      </c>
    </row>
    <row r="7" spans="1:6" x14ac:dyDescent="0.25">
      <c r="A7" t="s">
        <v>11</v>
      </c>
    </row>
    <row r="8" spans="1:6" x14ac:dyDescent="0.25">
      <c r="A8" s="63" t="s">
        <v>2924</v>
      </c>
    </row>
    <row r="9" spans="1:6" x14ac:dyDescent="0.25">
      <c r="A9" s="63" t="s">
        <v>2923</v>
      </c>
    </row>
    <row r="10" spans="1:6" ht="195.75" customHeight="1" x14ac:dyDescent="0.25">
      <c r="A10" s="106" t="s">
        <v>12</v>
      </c>
      <c r="B10" s="106"/>
      <c r="C10" s="106"/>
      <c r="D10" s="106"/>
      <c r="E10" s="106"/>
      <c r="F10" s="106"/>
    </row>
  </sheetData>
  <mergeCells count="4">
    <mergeCell ref="A4:A5"/>
    <mergeCell ref="B4:B5"/>
    <mergeCell ref="C4:C5"/>
    <mergeCell ref="D4:F4"/>
  </mergeCells>
  <pageMargins left="0.7" right="0.7" top="0.75" bottom="0.75" header="0.3" footer="0.3"/>
  <pageSetup scale="89" orientation="landscape"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
  <sheetViews>
    <sheetView view="pageBreakPreview" topLeftCell="A4" zoomScale="115" zoomScaleNormal="100" zoomScaleSheetLayoutView="115" workbookViewId="0">
      <selection activeCell="G32" sqref="G32"/>
    </sheetView>
  </sheetViews>
  <sheetFormatPr baseColWidth="10" defaultRowHeight="15" x14ac:dyDescent="0.25"/>
  <cols>
    <col min="1" max="1" width="17.28515625" customWidth="1"/>
    <col min="2" max="2" width="27.5703125" customWidth="1"/>
    <col min="3" max="4" width="15.7109375" customWidth="1"/>
    <col min="5" max="5" width="21.28515625" bestFit="1" customWidth="1"/>
  </cols>
  <sheetData>
    <row r="1" spans="1:5" s="8" customFormat="1" x14ac:dyDescent="0.25">
      <c r="A1" s="8" t="s">
        <v>2922</v>
      </c>
    </row>
    <row r="2" spans="1:5" x14ac:dyDescent="0.25">
      <c r="A2" s="1" t="s">
        <v>2861</v>
      </c>
    </row>
    <row r="3" spans="1:5" x14ac:dyDescent="0.25">
      <c r="A3" t="s">
        <v>2900</v>
      </c>
    </row>
    <row r="4" spans="1:5" ht="15" customHeight="1" x14ac:dyDescent="0.25">
      <c r="A4" s="130" t="s">
        <v>2788</v>
      </c>
      <c r="B4" s="133" t="s">
        <v>2862</v>
      </c>
      <c r="C4" s="135" t="s">
        <v>2863</v>
      </c>
      <c r="D4" s="136"/>
      <c r="E4" s="137" t="s">
        <v>2864</v>
      </c>
    </row>
    <row r="5" spans="1:5" ht="30" customHeight="1" x14ac:dyDescent="0.25">
      <c r="A5" s="131"/>
      <c r="B5" s="134"/>
      <c r="C5" s="56" t="s">
        <v>2865</v>
      </c>
      <c r="D5" s="57" t="s">
        <v>2866</v>
      </c>
      <c r="E5" s="136"/>
    </row>
    <row r="6" spans="1:5" x14ac:dyDescent="0.25">
      <c r="A6" s="31" t="s">
        <v>2860</v>
      </c>
      <c r="B6" s="31">
        <v>0</v>
      </c>
      <c r="C6" s="31">
        <v>0</v>
      </c>
      <c r="D6" s="31">
        <v>5</v>
      </c>
      <c r="E6" s="31">
        <v>0</v>
      </c>
    </row>
    <row r="7" spans="1:5" x14ac:dyDescent="0.25">
      <c r="A7" t="s">
        <v>11</v>
      </c>
    </row>
    <row r="8" spans="1:5" x14ac:dyDescent="0.25">
      <c r="A8" s="63" t="s">
        <v>2924</v>
      </c>
    </row>
    <row r="9" spans="1:5" x14ac:dyDescent="0.25">
      <c r="A9" s="63" t="s">
        <v>2923</v>
      </c>
    </row>
    <row r="10" spans="1:5" ht="33.75" customHeight="1" x14ac:dyDescent="0.25">
      <c r="A10" s="138" t="s">
        <v>12</v>
      </c>
      <c r="B10" s="138"/>
      <c r="C10" s="138"/>
      <c r="D10" s="138"/>
      <c r="E10" s="138"/>
    </row>
  </sheetData>
  <mergeCells count="5">
    <mergeCell ref="A4:A5"/>
    <mergeCell ref="B4:B5"/>
    <mergeCell ref="C4:D4"/>
    <mergeCell ref="E4:E5"/>
    <mergeCell ref="A10:E10"/>
  </mergeCells>
  <pageMargins left="0.7" right="0.7" top="0.75" bottom="0.75" header="0.3" footer="0.3"/>
  <pageSetup orientation="landscape" r:id="rId1"/>
  <colBreaks count="1" manualBreakCount="1">
    <brk id="5"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view="pageBreakPreview" topLeftCell="A7" zoomScale="130" zoomScaleNormal="60" zoomScaleSheetLayoutView="130" workbookViewId="0">
      <selection activeCell="D14" sqref="D14"/>
    </sheetView>
  </sheetViews>
  <sheetFormatPr baseColWidth="10" defaultRowHeight="15" x14ac:dyDescent="0.25"/>
  <cols>
    <col min="1" max="1" width="17.28515625" customWidth="1"/>
    <col min="2" max="2" width="30.7109375" customWidth="1"/>
    <col min="3" max="3" width="50.7109375" customWidth="1"/>
    <col min="4" max="4" width="22.7109375" customWidth="1"/>
    <col min="5" max="5" width="21.28515625" bestFit="1" customWidth="1"/>
    <col min="6" max="6" width="30.7109375" customWidth="1"/>
    <col min="7" max="8" width="10.42578125" style="110" bestFit="1" customWidth="1"/>
  </cols>
  <sheetData>
    <row r="1" spans="1:8" s="8" customFormat="1" x14ac:dyDescent="0.25">
      <c r="A1" s="10" t="s">
        <v>2922</v>
      </c>
      <c r="G1" s="108"/>
      <c r="H1" s="109"/>
    </row>
    <row r="2" spans="1:8" x14ac:dyDescent="0.25">
      <c r="A2" s="1" t="s">
        <v>2867</v>
      </c>
    </row>
    <row r="3" spans="1:8" x14ac:dyDescent="0.25">
      <c r="A3" t="s">
        <v>2900</v>
      </c>
    </row>
    <row r="4" spans="1:8" ht="30" customHeight="1" x14ac:dyDescent="0.25">
      <c r="A4" s="2" t="s">
        <v>2868</v>
      </c>
      <c r="B4" s="2" t="s">
        <v>2869</v>
      </c>
      <c r="C4" s="58" t="s">
        <v>2870</v>
      </c>
      <c r="D4" s="58" t="s">
        <v>2871</v>
      </c>
      <c r="E4" s="58" t="s">
        <v>2872</v>
      </c>
      <c r="F4" s="58" t="s">
        <v>2873</v>
      </c>
      <c r="G4" s="58" t="s">
        <v>2874</v>
      </c>
      <c r="H4" s="58" t="s">
        <v>2875</v>
      </c>
    </row>
    <row r="5" spans="1:8" ht="15" customHeight="1" x14ac:dyDescent="0.25">
      <c r="A5" s="107">
        <v>42615</v>
      </c>
      <c r="B5" s="58" t="s">
        <v>3044</v>
      </c>
      <c r="C5" s="58" t="s">
        <v>3044</v>
      </c>
      <c r="D5" s="58">
        <v>1</v>
      </c>
      <c r="E5" s="58" t="s">
        <v>3045</v>
      </c>
      <c r="F5" s="58" t="s">
        <v>3046</v>
      </c>
      <c r="G5" s="58">
        <v>1</v>
      </c>
      <c r="H5" s="58">
        <v>3</v>
      </c>
    </row>
    <row r="6" spans="1:8" ht="60" x14ac:dyDescent="0.25">
      <c r="A6" s="107">
        <v>42562</v>
      </c>
      <c r="B6" s="58" t="s">
        <v>3047</v>
      </c>
      <c r="C6" s="58" t="s">
        <v>3047</v>
      </c>
      <c r="D6" s="58">
        <v>27</v>
      </c>
      <c r="E6" s="58" t="s">
        <v>3045</v>
      </c>
      <c r="F6" s="58" t="s">
        <v>3046</v>
      </c>
      <c r="G6" s="58">
        <v>1</v>
      </c>
      <c r="H6" s="58">
        <v>3</v>
      </c>
    </row>
    <row r="7" spans="1:8" ht="61.5" customHeight="1" x14ac:dyDescent="0.25">
      <c r="A7" s="60">
        <v>42626</v>
      </c>
      <c r="B7" s="61" t="s">
        <v>3048</v>
      </c>
      <c r="C7" s="61" t="s">
        <v>3048</v>
      </c>
      <c r="D7" s="59">
        <v>1</v>
      </c>
      <c r="E7" s="59" t="s">
        <v>3045</v>
      </c>
      <c r="F7" s="59" t="s">
        <v>3049</v>
      </c>
      <c r="G7" s="59">
        <v>1</v>
      </c>
      <c r="H7" s="59">
        <v>5</v>
      </c>
    </row>
    <row r="8" spans="1:8" ht="30" x14ac:dyDescent="0.25">
      <c r="A8" s="60">
        <v>42627</v>
      </c>
      <c r="B8" s="61" t="s">
        <v>3050</v>
      </c>
      <c r="C8" s="61" t="s">
        <v>3051</v>
      </c>
      <c r="D8" s="59">
        <v>1</v>
      </c>
      <c r="E8" s="59" t="s">
        <v>3045</v>
      </c>
      <c r="F8" s="59" t="s">
        <v>3046</v>
      </c>
      <c r="G8" s="59">
        <v>1</v>
      </c>
      <c r="H8" s="59">
        <v>3</v>
      </c>
    </row>
    <row r="9" spans="1:8" ht="30" x14ac:dyDescent="0.25">
      <c r="A9" s="60">
        <v>42632</v>
      </c>
      <c r="B9" s="61" t="s">
        <v>3052</v>
      </c>
      <c r="C9" s="61" t="s">
        <v>3053</v>
      </c>
      <c r="D9" s="59">
        <v>1</v>
      </c>
      <c r="E9" s="59" t="s">
        <v>3045</v>
      </c>
      <c r="F9" s="59" t="s">
        <v>3046</v>
      </c>
      <c r="G9" s="59">
        <v>1</v>
      </c>
      <c r="H9" s="59">
        <v>3</v>
      </c>
    </row>
    <row r="10" spans="1:8" ht="60" x14ac:dyDescent="0.25">
      <c r="A10" s="60">
        <v>42620</v>
      </c>
      <c r="B10" s="61" t="s">
        <v>3054</v>
      </c>
      <c r="C10" s="61" t="s">
        <v>3055</v>
      </c>
      <c r="D10" s="59">
        <v>1</v>
      </c>
      <c r="E10" s="59" t="s">
        <v>3056</v>
      </c>
      <c r="F10" s="59" t="s">
        <v>3046</v>
      </c>
      <c r="G10" s="59">
        <v>1</v>
      </c>
      <c r="H10" s="59">
        <v>22.5</v>
      </c>
    </row>
    <row r="11" spans="1:8" ht="45" x14ac:dyDescent="0.25">
      <c r="A11" s="60">
        <v>42639</v>
      </c>
      <c r="B11" s="61" t="s">
        <v>3057</v>
      </c>
      <c r="C11" s="61" t="s">
        <v>3057</v>
      </c>
      <c r="D11" s="59">
        <v>25</v>
      </c>
      <c r="E11" s="59" t="s">
        <v>2810</v>
      </c>
      <c r="F11" s="59" t="s">
        <v>3046</v>
      </c>
      <c r="G11" s="59">
        <v>1</v>
      </c>
      <c r="H11" s="59">
        <v>6</v>
      </c>
    </row>
    <row r="12" spans="1:8" ht="45" x14ac:dyDescent="0.25">
      <c r="A12" s="60">
        <v>42643</v>
      </c>
      <c r="B12" s="61" t="s">
        <v>3057</v>
      </c>
      <c r="C12" s="61" t="s">
        <v>3057</v>
      </c>
      <c r="D12" s="59">
        <v>25</v>
      </c>
      <c r="E12" s="59" t="s">
        <v>2810</v>
      </c>
      <c r="F12" s="59" t="s">
        <v>3046</v>
      </c>
      <c r="G12" s="59">
        <v>1</v>
      </c>
      <c r="H12" s="59">
        <v>6</v>
      </c>
    </row>
    <row r="13" spans="1:8" ht="30" x14ac:dyDescent="0.25">
      <c r="A13" s="60">
        <v>42627</v>
      </c>
      <c r="B13" s="60" t="s">
        <v>3058</v>
      </c>
      <c r="C13" s="60" t="s">
        <v>3058</v>
      </c>
      <c r="D13" s="59">
        <v>1</v>
      </c>
      <c r="E13" s="60" t="s">
        <v>3045</v>
      </c>
      <c r="F13" s="60" t="s">
        <v>3046</v>
      </c>
      <c r="G13" s="59">
        <v>1</v>
      </c>
      <c r="H13" s="59">
        <v>3</v>
      </c>
    </row>
    <row r="14" spans="1:8" ht="30" x14ac:dyDescent="0.25">
      <c r="A14" s="60">
        <v>42605</v>
      </c>
      <c r="B14" s="60" t="s">
        <v>3059</v>
      </c>
      <c r="C14" s="60" t="s">
        <v>3060</v>
      </c>
      <c r="D14" s="59">
        <v>1</v>
      </c>
      <c r="E14" s="60" t="s">
        <v>3045</v>
      </c>
      <c r="F14" s="60" t="s">
        <v>3046</v>
      </c>
      <c r="G14" s="59">
        <v>1</v>
      </c>
      <c r="H14" s="59">
        <v>3</v>
      </c>
    </row>
    <row r="15" spans="1:8" x14ac:dyDescent="0.25">
      <c r="A15" s="60"/>
      <c r="B15" s="60"/>
      <c r="C15" s="60"/>
      <c r="D15" s="60"/>
      <c r="E15" s="60"/>
      <c r="F15" s="60"/>
      <c r="G15" s="60"/>
      <c r="H15" s="60"/>
    </row>
    <row r="16" spans="1:8" x14ac:dyDescent="0.25">
      <c r="A16" t="s">
        <v>11</v>
      </c>
    </row>
    <row r="17" spans="1:1" x14ac:dyDescent="0.25">
      <c r="A17" s="63" t="s">
        <v>2924</v>
      </c>
    </row>
    <row r="18" spans="1:1" x14ac:dyDescent="0.25">
      <c r="A18" s="63" t="s">
        <v>2923</v>
      </c>
    </row>
    <row r="19" spans="1:1" x14ac:dyDescent="0.25">
      <c r="A19" t="s">
        <v>12</v>
      </c>
    </row>
  </sheetData>
  <pageMargins left="0.70866141732283472" right="0.70866141732283472" top="0.74803149606299213" bottom="0.74803149606299213" header="0.31496062992125984" footer="0.31496062992125984"/>
  <pageSetup scale="62" orientation="landscape"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view="pageBreakPreview" zoomScale="130" zoomScaleNormal="70" zoomScaleSheetLayoutView="130" workbookViewId="0">
      <selection activeCell="G6" sqref="G6"/>
    </sheetView>
  </sheetViews>
  <sheetFormatPr baseColWidth="10" defaultRowHeight="15" x14ac:dyDescent="0.25"/>
  <cols>
    <col min="1" max="1" width="52.7109375" customWidth="1"/>
    <col min="2" max="2" width="24.42578125" customWidth="1"/>
    <col min="3" max="3" width="9.85546875" bestFit="1" customWidth="1"/>
    <col min="4" max="4" width="50.7109375" customWidth="1"/>
    <col min="5" max="5" width="17.7109375" bestFit="1" customWidth="1"/>
    <col min="6" max="7" width="15.7109375" customWidth="1"/>
  </cols>
  <sheetData>
    <row r="1" spans="1:8" s="8" customFormat="1" x14ac:dyDescent="0.25">
      <c r="A1" s="10" t="s">
        <v>2922</v>
      </c>
      <c r="H1" s="10"/>
    </row>
    <row r="2" spans="1:8" x14ac:dyDescent="0.25">
      <c r="A2" s="1" t="s">
        <v>2876</v>
      </c>
    </row>
    <row r="3" spans="1:8" x14ac:dyDescent="0.25">
      <c r="A3" t="s">
        <v>1</v>
      </c>
    </row>
    <row r="4" spans="1:8" ht="15" customHeight="1" x14ac:dyDescent="0.25">
      <c r="A4" s="124" t="s">
        <v>2877</v>
      </c>
      <c r="B4" s="125"/>
      <c r="C4" s="125"/>
      <c r="D4" s="125"/>
      <c r="E4" s="125"/>
      <c r="F4" s="125"/>
      <c r="G4" s="125"/>
    </row>
    <row r="5" spans="1:8" ht="68.25" customHeight="1" x14ac:dyDescent="0.25">
      <c r="A5" s="104" t="s">
        <v>2878</v>
      </c>
      <c r="B5" s="2" t="s">
        <v>2879</v>
      </c>
      <c r="C5" s="2" t="s">
        <v>2880</v>
      </c>
      <c r="D5" s="2" t="s">
        <v>2881</v>
      </c>
      <c r="E5" s="2" t="s">
        <v>2882</v>
      </c>
      <c r="F5" s="2" t="s">
        <v>2883</v>
      </c>
      <c r="G5" s="2" t="s">
        <v>2884</v>
      </c>
    </row>
    <row r="6" spans="1:8" ht="15" customHeight="1" x14ac:dyDescent="0.25">
      <c r="A6">
        <v>0</v>
      </c>
      <c r="B6">
        <v>0</v>
      </c>
      <c r="C6" t="s">
        <v>2851</v>
      </c>
      <c r="D6" t="s">
        <v>2851</v>
      </c>
      <c r="E6" t="s">
        <v>2851</v>
      </c>
      <c r="F6" t="s">
        <v>2851</v>
      </c>
      <c r="G6" t="s">
        <v>2851</v>
      </c>
    </row>
    <row r="7" spans="1:8" x14ac:dyDescent="0.25">
      <c r="A7" t="s">
        <v>11</v>
      </c>
    </row>
    <row r="8" spans="1:8" x14ac:dyDescent="0.25">
      <c r="A8" s="63" t="s">
        <v>2924</v>
      </c>
    </row>
    <row r="9" spans="1:8" x14ac:dyDescent="0.25">
      <c r="A9" s="63" t="s">
        <v>2923</v>
      </c>
    </row>
    <row r="10" spans="1:8" x14ac:dyDescent="0.25">
      <c r="A10" t="s">
        <v>12</v>
      </c>
    </row>
  </sheetData>
  <mergeCells count="1">
    <mergeCell ref="A4:G4"/>
  </mergeCells>
  <pageMargins left="0.7" right="0.7" top="0.75" bottom="0.75" header="0.3" footer="0.3"/>
  <pageSetup scale="65" orientation="landscape"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view="pageBreakPreview" zoomScaleNormal="175" zoomScaleSheetLayoutView="100" workbookViewId="0">
      <selection activeCell="A15" sqref="A15"/>
    </sheetView>
  </sheetViews>
  <sheetFormatPr baseColWidth="10" defaultRowHeight="15" x14ac:dyDescent="0.25"/>
  <cols>
    <col min="1" max="1" width="98.5703125" customWidth="1"/>
    <col min="2" max="2" width="20.7109375" customWidth="1"/>
    <col min="3" max="3" width="11.42578125" hidden="1" customWidth="1"/>
  </cols>
  <sheetData>
    <row r="1" spans="1:8" s="8" customFormat="1" x14ac:dyDescent="0.25">
      <c r="A1" s="10" t="s">
        <v>2922</v>
      </c>
      <c r="H1" s="10"/>
    </row>
    <row r="2" spans="1:8" ht="60" customHeight="1" x14ac:dyDescent="0.25">
      <c r="A2" s="139" t="s">
        <v>2885</v>
      </c>
      <c r="B2" s="139"/>
    </row>
    <row r="3" spans="1:8" ht="45" customHeight="1" x14ac:dyDescent="0.25">
      <c r="A3" s="19" t="s">
        <v>2886</v>
      </c>
      <c r="B3" s="19" t="s">
        <v>2817</v>
      </c>
    </row>
    <row r="4" spans="1:8" ht="15" customHeight="1" x14ac:dyDescent="0.25">
      <c r="A4" s="6" t="s">
        <v>2887</v>
      </c>
      <c r="B4" s="4"/>
      <c r="C4">
        <v>1</v>
      </c>
    </row>
    <row r="5" spans="1:8" x14ac:dyDescent="0.25">
      <c r="A5" s="41" t="s">
        <v>2888</v>
      </c>
      <c r="B5" s="42">
        <v>1</v>
      </c>
      <c r="C5" s="42">
        <v>0</v>
      </c>
      <c r="D5" s="42"/>
    </row>
    <row r="6" spans="1:8" x14ac:dyDescent="0.25">
      <c r="A6" s="40" t="s">
        <v>2889</v>
      </c>
      <c r="B6">
        <v>1</v>
      </c>
    </row>
    <row r="7" spans="1:8" x14ac:dyDescent="0.25">
      <c r="A7" s="40" t="s">
        <v>2890</v>
      </c>
      <c r="B7">
        <v>1</v>
      </c>
    </row>
    <row r="8" spans="1:8" x14ac:dyDescent="0.25">
      <c r="A8" s="40" t="s">
        <v>2891</v>
      </c>
      <c r="B8">
        <v>1</v>
      </c>
    </row>
    <row r="9" spans="1:8" x14ac:dyDescent="0.25">
      <c r="A9" s="40" t="s">
        <v>2892</v>
      </c>
      <c r="B9">
        <v>1</v>
      </c>
    </row>
    <row r="10" spans="1:8" ht="24" x14ac:dyDescent="0.25">
      <c r="A10" s="40" t="s">
        <v>2893</v>
      </c>
      <c r="B10">
        <v>0</v>
      </c>
    </row>
    <row r="11" spans="1:8" ht="24" x14ac:dyDescent="0.25">
      <c r="A11" s="40" t="s">
        <v>2894</v>
      </c>
      <c r="B11" s="62">
        <v>1</v>
      </c>
      <c r="C11" s="42"/>
    </row>
    <row r="12" spans="1:8" x14ac:dyDescent="0.25">
      <c r="A12" s="40" t="s">
        <v>2895</v>
      </c>
      <c r="B12" s="62">
        <v>1</v>
      </c>
      <c r="C12" s="42"/>
    </row>
    <row r="13" spans="1:8" x14ac:dyDescent="0.25">
      <c r="A13" s="40" t="s">
        <v>2896</v>
      </c>
      <c r="B13" s="62">
        <v>1</v>
      </c>
      <c r="C13" s="42"/>
    </row>
    <row r="14" spans="1:8" x14ac:dyDescent="0.25">
      <c r="A14" s="40" t="s">
        <v>2897</v>
      </c>
      <c r="B14" s="62">
        <v>1</v>
      </c>
      <c r="C14" s="42"/>
    </row>
    <row r="15" spans="1:8" x14ac:dyDescent="0.25">
      <c r="A15" s="40" t="s">
        <v>2898</v>
      </c>
      <c r="B15" s="62">
        <v>1</v>
      </c>
      <c r="C15" s="42"/>
    </row>
    <row r="16" spans="1:8" s="42" customFormat="1" x14ac:dyDescent="0.25">
      <c r="A16" s="105" t="s">
        <v>2899</v>
      </c>
      <c r="B16" s="105">
        <f>SUBTOTAL(109,B4:B15)</f>
        <v>10</v>
      </c>
    </row>
    <row r="18" spans="1:5" x14ac:dyDescent="0.25">
      <c r="A18" t="s">
        <v>11</v>
      </c>
    </row>
    <row r="19" spans="1:5" x14ac:dyDescent="0.25">
      <c r="A19" s="63" t="s">
        <v>2924</v>
      </c>
    </row>
    <row r="20" spans="1:5" x14ac:dyDescent="0.25">
      <c r="A20" s="63" t="s">
        <v>2923</v>
      </c>
    </row>
    <row r="21" spans="1:5" ht="30.75" customHeight="1" x14ac:dyDescent="0.25">
      <c r="A21" s="123" t="s">
        <v>12</v>
      </c>
      <c r="B21" s="123"/>
      <c r="C21" s="123"/>
      <c r="D21" s="123"/>
      <c r="E21" s="123"/>
    </row>
  </sheetData>
  <mergeCells count="2">
    <mergeCell ref="A2:B2"/>
    <mergeCell ref="A21:E21"/>
  </mergeCells>
  <dataValidations count="1">
    <dataValidation type="list" allowBlank="1" showInputMessage="1" showErrorMessage="1" sqref="B5:B16">
      <formula1>$C$4:$C$5</formula1>
    </dataValidation>
  </dataValidations>
  <pageMargins left="0.70866141732283472" right="0.70866141732283472" top="0.74803149606299213" bottom="0.74803149606299213" header="0.31496062992125984" footer="0.31496062992125984"/>
  <pageSetup scale="69" orientation="landscape"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tabSelected="1" view="pageBreakPreview" zoomScale="85" zoomScaleNormal="90" zoomScaleSheetLayoutView="85" zoomScalePageLayoutView="125" workbookViewId="0">
      <selection activeCell="D11" sqref="D11"/>
    </sheetView>
  </sheetViews>
  <sheetFormatPr baseColWidth="10" defaultRowHeight="15" x14ac:dyDescent="0.25"/>
  <cols>
    <col min="1" max="1" width="98.42578125" customWidth="1"/>
    <col min="2" max="2" width="20.7109375" customWidth="1"/>
    <col min="3" max="3" width="11.42578125" hidden="1" customWidth="1"/>
  </cols>
  <sheetData>
    <row r="1" spans="1:8" s="8" customFormat="1" x14ac:dyDescent="0.25">
      <c r="A1" s="10" t="s">
        <v>2922</v>
      </c>
      <c r="H1" s="10"/>
    </row>
    <row r="2" spans="1:8" ht="60" customHeight="1" x14ac:dyDescent="0.25">
      <c r="A2" s="139" t="s">
        <v>2815</v>
      </c>
      <c r="B2" s="139"/>
    </row>
    <row r="3" spans="1:8" ht="45" customHeight="1" x14ac:dyDescent="0.25">
      <c r="A3" s="19" t="s">
        <v>2816</v>
      </c>
      <c r="B3" s="19" t="s">
        <v>2817</v>
      </c>
    </row>
    <row r="4" spans="1:8" ht="15" customHeight="1" x14ac:dyDescent="0.25">
      <c r="A4" s="6" t="s">
        <v>2818</v>
      </c>
      <c r="B4" s="4"/>
      <c r="C4">
        <v>1</v>
      </c>
    </row>
    <row r="5" spans="1:8" x14ac:dyDescent="0.25">
      <c r="A5" s="40" t="s">
        <v>2819</v>
      </c>
      <c r="B5">
        <v>1</v>
      </c>
      <c r="C5">
        <v>0</v>
      </c>
    </row>
    <row r="6" spans="1:8" x14ac:dyDescent="0.25">
      <c r="A6" s="40" t="s">
        <v>2820</v>
      </c>
      <c r="B6">
        <v>1</v>
      </c>
    </row>
    <row r="7" spans="1:8" x14ac:dyDescent="0.25">
      <c r="A7" s="40" t="s">
        <v>2821</v>
      </c>
      <c r="B7">
        <v>1</v>
      </c>
    </row>
    <row r="8" spans="1:8" x14ac:dyDescent="0.25">
      <c r="A8" s="41" t="s">
        <v>2822</v>
      </c>
      <c r="B8">
        <v>0</v>
      </c>
    </row>
    <row r="9" spans="1:8" x14ac:dyDescent="0.25">
      <c r="A9" s="41" t="s">
        <v>2823</v>
      </c>
      <c r="B9">
        <v>1</v>
      </c>
    </row>
    <row r="10" spans="1:8" x14ac:dyDescent="0.25">
      <c r="A10" s="40" t="s">
        <v>3062</v>
      </c>
      <c r="B10">
        <v>1</v>
      </c>
    </row>
    <row r="11" spans="1:8" x14ac:dyDescent="0.25">
      <c r="A11" s="105" t="s">
        <v>2824</v>
      </c>
      <c r="B11" s="105">
        <f>SUBTOTAL(109,B4:B10)</f>
        <v>5</v>
      </c>
      <c r="C11" s="42"/>
    </row>
    <row r="12" spans="1:8" x14ac:dyDescent="0.25">
      <c r="A12" s="6" t="s">
        <v>2825</v>
      </c>
      <c r="B12" s="4"/>
    </row>
    <row r="13" spans="1:8" s="42" customFormat="1" x14ac:dyDescent="0.25">
      <c r="A13" s="41" t="s">
        <v>2826</v>
      </c>
      <c r="B13" s="43">
        <v>1</v>
      </c>
    </row>
    <row r="14" spans="1:8" s="42" customFormat="1" x14ac:dyDescent="0.25">
      <c r="A14" s="40" t="s">
        <v>2827</v>
      </c>
      <c r="B14" s="43">
        <v>1</v>
      </c>
    </row>
    <row r="15" spans="1:8" s="42" customFormat="1" x14ac:dyDescent="0.25">
      <c r="A15" s="41" t="s">
        <v>2828</v>
      </c>
      <c r="B15" s="43">
        <v>1</v>
      </c>
    </row>
    <row r="16" spans="1:8" s="42" customFormat="1" x14ac:dyDescent="0.25">
      <c r="A16" s="40" t="s">
        <v>2829</v>
      </c>
      <c r="B16" s="43">
        <v>0</v>
      </c>
    </row>
    <row r="17" spans="1:2" s="42" customFormat="1" x14ac:dyDescent="0.25">
      <c r="A17" s="41" t="s">
        <v>2830</v>
      </c>
      <c r="B17" s="43">
        <v>0</v>
      </c>
    </row>
    <row r="18" spans="1:2" s="42" customFormat="1" x14ac:dyDescent="0.25">
      <c r="A18" s="105" t="s">
        <v>2831</v>
      </c>
      <c r="B18" s="105">
        <f>SUBTOTAL(109,B4:B17)</f>
        <v>8</v>
      </c>
    </row>
    <row r="19" spans="1:2" s="42" customFormat="1" x14ac:dyDescent="0.25">
      <c r="A19" s="6" t="s">
        <v>2832</v>
      </c>
      <c r="B19" s="4"/>
    </row>
    <row r="20" spans="1:2" s="42" customFormat="1" x14ac:dyDescent="0.25">
      <c r="A20" s="44" t="s">
        <v>2833</v>
      </c>
      <c r="B20" s="43">
        <v>1</v>
      </c>
    </row>
    <row r="21" spans="1:2" s="42" customFormat="1" x14ac:dyDescent="0.25">
      <c r="A21" s="40" t="s">
        <v>2834</v>
      </c>
      <c r="B21" s="43">
        <v>1</v>
      </c>
    </row>
    <row r="22" spans="1:2" s="42" customFormat="1" x14ac:dyDescent="0.25">
      <c r="A22" s="40" t="s">
        <v>2835</v>
      </c>
      <c r="B22" s="43">
        <v>0</v>
      </c>
    </row>
    <row r="23" spans="1:2" s="42" customFormat="1" x14ac:dyDescent="0.25">
      <c r="A23" s="40" t="s">
        <v>2836</v>
      </c>
      <c r="B23" s="43">
        <v>1</v>
      </c>
    </row>
    <row r="24" spans="1:2" s="42" customFormat="1" x14ac:dyDescent="0.25">
      <c r="A24" s="40" t="s">
        <v>2837</v>
      </c>
      <c r="B24" s="43">
        <v>1</v>
      </c>
    </row>
    <row r="25" spans="1:2" s="42" customFormat="1" x14ac:dyDescent="0.25">
      <c r="A25" s="40" t="s">
        <v>2838</v>
      </c>
      <c r="B25" s="43">
        <v>1</v>
      </c>
    </row>
    <row r="26" spans="1:2" s="42" customFormat="1" x14ac:dyDescent="0.25">
      <c r="A26" s="105" t="s">
        <v>2839</v>
      </c>
      <c r="B26" s="105">
        <f>SUBTOTAL(109,B4:B25)</f>
        <v>13</v>
      </c>
    </row>
    <row r="28" spans="1:2" x14ac:dyDescent="0.25">
      <c r="A28" t="s">
        <v>11</v>
      </c>
    </row>
    <row r="29" spans="1:2" x14ac:dyDescent="0.25">
      <c r="A29" s="63" t="s">
        <v>2924</v>
      </c>
    </row>
    <row r="30" spans="1:2" x14ac:dyDescent="0.25">
      <c r="A30" s="63" t="s">
        <v>2923</v>
      </c>
    </row>
    <row r="31" spans="1:2" ht="32.25" customHeight="1" x14ac:dyDescent="0.25">
      <c r="A31" s="123" t="s">
        <v>12</v>
      </c>
      <c r="B31" s="123"/>
    </row>
  </sheetData>
  <mergeCells count="2">
    <mergeCell ref="A2:B2"/>
    <mergeCell ref="A31:B31"/>
  </mergeCells>
  <dataValidations count="1">
    <dataValidation type="list" allowBlank="1" showInputMessage="1" showErrorMessage="1" sqref="B5:B11 B20:B26 B13:B18">
      <formula1>$C$4:$C$5</formula1>
    </dataValidation>
  </dataValidations>
  <pageMargins left="0.7" right="0.7" top="0.75" bottom="0.75" header="0.3" footer="0.3"/>
  <pageSetup scale="75" orientation="portrait" r:id="rId1"/>
  <colBreaks count="1" manualBreakCount="1">
    <brk id="2" max="1048575" man="1"/>
  </colBreaks>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3"/>
  <sheetViews>
    <sheetView view="pageBreakPreview" zoomScale="90" zoomScaleNormal="100" zoomScaleSheetLayoutView="90" workbookViewId="0">
      <selection activeCell="G19" sqref="G19"/>
    </sheetView>
  </sheetViews>
  <sheetFormatPr baseColWidth="10" defaultColWidth="10.85546875" defaultRowHeight="15" x14ac:dyDescent="0.25"/>
  <cols>
    <col min="1" max="1" width="98.42578125" style="8" customWidth="1"/>
    <col min="2" max="2" width="20.7109375" style="8" customWidth="1"/>
    <col min="3" max="3" width="11.42578125" style="8" hidden="1" customWidth="1"/>
    <col min="4" max="16384" width="10.85546875" style="8"/>
  </cols>
  <sheetData>
    <row r="1" spans="1:8" x14ac:dyDescent="0.25">
      <c r="A1" s="10" t="s">
        <v>2921</v>
      </c>
      <c r="H1" s="10"/>
    </row>
    <row r="2" spans="1:8" ht="60" customHeight="1" x14ac:dyDescent="0.25">
      <c r="A2" s="140" t="s">
        <v>2840</v>
      </c>
      <c r="B2" s="140"/>
    </row>
    <row r="3" spans="1:8" x14ac:dyDescent="0.25">
      <c r="A3" s="45" t="s">
        <v>2851</v>
      </c>
    </row>
    <row r="4" spans="1:8" x14ac:dyDescent="0.25">
      <c r="A4" s="45"/>
    </row>
    <row r="5" spans="1:8" x14ac:dyDescent="0.25">
      <c r="A5" s="45"/>
    </row>
    <row r="6" spans="1:8" x14ac:dyDescent="0.25">
      <c r="A6" s="46"/>
    </row>
    <row r="7" spans="1:8" x14ac:dyDescent="0.25">
      <c r="A7" s="46"/>
    </row>
    <row r="8" spans="1:8" x14ac:dyDescent="0.25">
      <c r="A8" s="45"/>
    </row>
    <row r="9" spans="1:8" s="48" customFormat="1" x14ac:dyDescent="0.25">
      <c r="A9" s="46"/>
      <c r="B9" s="47"/>
    </row>
    <row r="10" spans="1:8" s="48" customFormat="1" x14ac:dyDescent="0.25">
      <c r="A10" s="45"/>
      <c r="B10" s="47"/>
    </row>
    <row r="11" spans="1:8" s="48" customFormat="1" x14ac:dyDescent="0.25">
      <c r="A11" s="46"/>
      <c r="B11" s="47"/>
    </row>
    <row r="12" spans="1:8" s="48" customFormat="1" x14ac:dyDescent="0.25">
      <c r="A12" s="45"/>
      <c r="B12" s="47"/>
    </row>
    <row r="13" spans="1:8" s="48" customFormat="1" x14ac:dyDescent="0.25">
      <c r="A13" s="46"/>
      <c r="B13" s="47"/>
    </row>
    <row r="14" spans="1:8" s="48" customFormat="1" x14ac:dyDescent="0.25">
      <c r="A14" s="49"/>
      <c r="B14" s="47"/>
    </row>
    <row r="15" spans="1:8" s="48" customFormat="1" x14ac:dyDescent="0.25">
      <c r="A15" s="45"/>
      <c r="B15" s="47"/>
    </row>
    <row r="16" spans="1:8" s="48" customFormat="1" x14ac:dyDescent="0.25">
      <c r="A16" s="45"/>
      <c r="B16" s="47"/>
    </row>
    <row r="17" spans="1:4" s="48" customFormat="1" x14ac:dyDescent="0.25">
      <c r="A17" s="45"/>
      <c r="B17" s="47"/>
    </row>
    <row r="18" spans="1:4" s="48" customFormat="1" x14ac:dyDescent="0.25">
      <c r="A18" s="45"/>
      <c r="B18" s="47"/>
    </row>
    <row r="20" spans="1:4" x14ac:dyDescent="0.25">
      <c r="A20" t="s">
        <v>11</v>
      </c>
    </row>
    <row r="21" spans="1:4" x14ac:dyDescent="0.25">
      <c r="A21" s="63" t="s">
        <v>2924</v>
      </c>
    </row>
    <row r="22" spans="1:4" x14ac:dyDescent="0.25">
      <c r="A22" s="63" t="s">
        <v>2923</v>
      </c>
    </row>
    <row r="23" spans="1:4" ht="32.25" customHeight="1" x14ac:dyDescent="0.25">
      <c r="A23" s="119" t="s">
        <v>12</v>
      </c>
      <c r="B23" s="119"/>
      <c r="C23" s="119"/>
      <c r="D23" s="119"/>
    </row>
  </sheetData>
  <mergeCells count="2">
    <mergeCell ref="A2:B2"/>
    <mergeCell ref="A23:D23"/>
  </mergeCells>
  <dataValidations count="1">
    <dataValidation type="list" allowBlank="1" showInputMessage="1" showErrorMessage="1" sqref="B3:B18">
      <formula1>$C$3:$C$3</formula1>
    </dataValidation>
  </dataValidations>
  <pageMargins left="0.7" right="0.7" top="0.75" bottom="0.75" header="0.3" footer="0.3"/>
  <pageSetup scale="96" orientation="landscape" horizontalDpi="300" verticalDpi="300" r:id="rId1"/>
  <colBreaks count="1" manualBreakCount="1">
    <brk id="4" max="1048575" man="1"/>
  </colBreaks>
  <tableParts count="1">
    <tablePart r:id="rId2"/>
  </tableParts>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X221"/>
  <sheetViews>
    <sheetView workbookViewId="0">
      <selection activeCell="M1" sqref="M1"/>
    </sheetView>
  </sheetViews>
  <sheetFormatPr baseColWidth="10" defaultRowHeight="15" x14ac:dyDescent="0.25"/>
  <cols>
    <col min="1" max="1" width="19" bestFit="1" customWidth="1"/>
    <col min="11" max="11" width="11.85546875" bestFit="1" customWidth="1"/>
  </cols>
  <sheetData>
    <row r="1" spans="1:24" x14ac:dyDescent="0.25">
      <c r="A1" t="s">
        <v>2927</v>
      </c>
      <c r="B1" t="s">
        <v>2954</v>
      </c>
      <c r="C1" t="s">
        <v>2955</v>
      </c>
      <c r="D1" t="s">
        <v>2959</v>
      </c>
      <c r="E1" t="s">
        <v>2965</v>
      </c>
      <c r="F1" t="s">
        <v>2966</v>
      </c>
      <c r="G1" t="s">
        <v>2967</v>
      </c>
      <c r="H1" t="s">
        <v>2968</v>
      </c>
      <c r="I1" t="s">
        <v>2970</v>
      </c>
      <c r="J1" t="s">
        <v>2971</v>
      </c>
      <c r="K1" t="s">
        <v>2972</v>
      </c>
      <c r="L1" s="89" t="s">
        <v>2973</v>
      </c>
      <c r="M1" s="89" t="s">
        <v>2974</v>
      </c>
      <c r="N1" t="s">
        <v>2975</v>
      </c>
      <c r="O1" t="s">
        <v>2976</v>
      </c>
      <c r="P1" t="s">
        <v>2977</v>
      </c>
      <c r="Q1" t="s">
        <v>2978</v>
      </c>
      <c r="R1" t="s">
        <v>2981</v>
      </c>
      <c r="S1" t="s">
        <v>2986</v>
      </c>
      <c r="T1" t="s">
        <v>3033</v>
      </c>
      <c r="U1" t="s">
        <v>3035</v>
      </c>
      <c r="V1" t="s">
        <v>3036</v>
      </c>
      <c r="W1" t="s">
        <v>3037</v>
      </c>
      <c r="X1" t="s">
        <v>3038</v>
      </c>
    </row>
    <row r="2" spans="1:24" x14ac:dyDescent="0.25">
      <c r="A2" s="86">
        <v>6110000007316</v>
      </c>
      <c r="B2" s="87">
        <f>+VLOOKUP(A2,[2]BaseSAPAR!$B:$AB,15,0)</f>
        <v>42552</v>
      </c>
      <c r="C2" t="str">
        <f>+VLOOKUP(LEFT(A2,5),Catalogos!$A$1:$B$6,2,0)</f>
        <v>BM</v>
      </c>
      <c r="D2" t="str">
        <f>+VLOOKUP(LEFT(A2,5),Catalogos!$A$1:$C$6,3,0)</f>
        <v>Sistema de Solicitudes de la Plataforma Nacional de Transparencia</v>
      </c>
      <c r="E2" s="87">
        <f>+VLOOKUP(A2,[2]BaseSAPAR!$B:$AB,27,0)</f>
        <v>42559</v>
      </c>
      <c r="F2">
        <f>+MONTH(B2)</f>
        <v>7</v>
      </c>
      <c r="G2">
        <f>+IF(MONTH(E2)=1,0,MONTH(E2))</f>
        <v>7</v>
      </c>
      <c r="H2">
        <v>0</v>
      </c>
      <c r="I2">
        <f>+VLOOKUP(A2,[3]LosTres!$A:$AC,26,0)</f>
        <v>5</v>
      </c>
      <c r="J2" t="str">
        <f>+VLOOKUP(I2,Catalogos!$E$2:$F$5,2,0)</f>
        <v>Entrega por Internet (antes a través de INFOMEX)</v>
      </c>
      <c r="K2">
        <f>IF(E2&lt;&gt;0,NETWORKDAYS.INTL(B2,E2,1,Inhabiles!A:A)-1,0)</f>
        <v>5</v>
      </c>
      <c r="L2">
        <f>+IF(K2&lt;4,1,0)</f>
        <v>0</v>
      </c>
      <c r="M2">
        <f>+IF(AND(K2&lt;6,L2=0),1,0)</f>
        <v>1</v>
      </c>
      <c r="N2">
        <f>+IF(K2&gt;20,1,0)</f>
        <v>0</v>
      </c>
      <c r="O2">
        <f>+VLOOKUP(A2,[3]LosTres!$A:$Y,25,0)</f>
        <v>22</v>
      </c>
      <c r="P2">
        <f>+VLOOKUP(O2,Catalogos!$H$2:$I$102,2,0)</f>
        <v>3</v>
      </c>
      <c r="Q2" t="str">
        <f>+VLOOKUP(A2,[3]LosTres!$A:$W,23,0)</f>
        <v>M</v>
      </c>
      <c r="R2">
        <v>0</v>
      </c>
      <c r="S2" t="str">
        <f>+VLOOKUP(A2,[2]BaseSAPAR!$B:$T,19,0)</f>
        <v>Presupuesto</v>
      </c>
      <c r="T2" t="str">
        <f>+VLOOKUP(S2,Catalogos!$K$2:$L$47,2,0)</f>
        <v>f) Presupuesto o avance financiero</v>
      </c>
      <c r="U2">
        <f>+VLOOKUP(A2,[3]LosTres!$A:$P,16,0)</f>
        <v>9014</v>
      </c>
      <c r="V2">
        <f>+VLOOKUP(A2,[3]LosTres!$A:$Y,25,0)</f>
        <v>22</v>
      </c>
      <c r="W2" t="str">
        <f>+VLOOKUP(V2,Catalogos!P:R,3,0)</f>
        <v xml:space="preserve">     Investigador</v>
      </c>
      <c r="X2" t="str">
        <f>+VLOOKUP(A2,[2]BaseSAPAR!$B:$S,18,0)</f>
        <v>Información pública</v>
      </c>
    </row>
    <row r="3" spans="1:24" x14ac:dyDescent="0.25">
      <c r="A3" s="86">
        <v>6110000007416</v>
      </c>
      <c r="B3" s="87">
        <f>+VLOOKUP(A3,[2]BaseSAPAR!$B:$AB,15,0)</f>
        <v>42555</v>
      </c>
      <c r="C3" t="str">
        <f>+VLOOKUP(LEFT(A3,5),Catalogos!$A$1:$B$6,2,0)</f>
        <v>BM</v>
      </c>
      <c r="D3" t="str">
        <f>+VLOOKUP(LEFT(A3,5),Catalogos!$A$1:$C$6,3,0)</f>
        <v>Sistema de Solicitudes de la Plataforma Nacional de Transparencia</v>
      </c>
      <c r="E3" s="87">
        <f>+VLOOKUP(A3,[2]BaseSAPAR!$B:$AB,27,0)</f>
        <v>42562</v>
      </c>
      <c r="F3">
        <f t="shared" ref="F3:F66" si="0">+MONTH(B3)</f>
        <v>7</v>
      </c>
      <c r="G3">
        <f t="shared" ref="G3:G66" si="1">+IF(MONTH(E3)=1,0,MONTH(E3))</f>
        <v>7</v>
      </c>
      <c r="H3">
        <v>0</v>
      </c>
      <c r="I3">
        <f>+VLOOKUP(A3,[3]LosTres!$A:$AC,26,0)</f>
        <v>5</v>
      </c>
      <c r="J3" t="str">
        <f>+VLOOKUP(I3,Catalogos!$E$2:$F$5,2,0)</f>
        <v>Entrega por Internet (antes a través de INFOMEX)</v>
      </c>
      <c r="K3">
        <f>IF(E3&lt;&gt;0,NETWORKDAYS.INTL(B3,E3,1,Inhabiles!A:A)-1,0)</f>
        <v>5</v>
      </c>
      <c r="L3">
        <f t="shared" ref="L3:L66" si="2">+IF(K3&lt;4,1,0)</f>
        <v>0</v>
      </c>
      <c r="M3">
        <f t="shared" ref="M3:M66" si="3">+IF(AND(K3&lt;6,L3=0),1,0)</f>
        <v>1</v>
      </c>
      <c r="N3">
        <f t="shared" ref="N3:N66" si="4">+IF(K3&gt;20,1,0)</f>
        <v>0</v>
      </c>
      <c r="O3">
        <f>+VLOOKUP(A3,[3]LosTres!$A:$Y,25,0)</f>
        <v>21</v>
      </c>
      <c r="P3">
        <f>+VLOOKUP(O3,Catalogos!$H$2:$I$102,2,0)</f>
        <v>3</v>
      </c>
      <c r="Q3" t="str">
        <f>+VLOOKUP(A3,[3]LosTres!$A:$W,23,0)</f>
        <v>H</v>
      </c>
      <c r="R3">
        <v>0</v>
      </c>
      <c r="S3" t="str">
        <f>+VLOOKUP(A3,[2]BaseSAPAR!$B:$T,19,0)</f>
        <v>Tenencia y posición en derivados</v>
      </c>
      <c r="T3" t="str">
        <f>+VLOOKUP(S3,Catalogos!$K$2:$L$47,2,0)</f>
        <v>c) Estadísticas</v>
      </c>
      <c r="U3">
        <f>+VLOOKUP(A3,[3]LosTres!$A:$P,16,0)</f>
        <v>9017</v>
      </c>
      <c r="V3">
        <f>+VLOOKUP(A3,[3]LosTres!$A:$Y,25,0)</f>
        <v>21</v>
      </c>
      <c r="W3" t="str">
        <f>+VLOOKUP(V3,Catalogos!P:R,3,0)</f>
        <v xml:space="preserve">     Estudiante</v>
      </c>
      <c r="X3" t="str">
        <f>+VLOOKUP(A3,[2]BaseSAPAR!$B:$S,18,0)</f>
        <v>Información pública</v>
      </c>
    </row>
    <row r="4" spans="1:24" x14ac:dyDescent="0.25">
      <c r="A4" s="86">
        <v>6110000007516</v>
      </c>
      <c r="B4" s="87">
        <f>+VLOOKUP(A4,[2]BaseSAPAR!$B:$AB,15,0)</f>
        <v>42555</v>
      </c>
      <c r="C4" t="str">
        <f>+VLOOKUP(LEFT(A4,5),Catalogos!$A$1:$B$6,2,0)</f>
        <v>BM</v>
      </c>
      <c r="D4" t="str">
        <f>+VLOOKUP(LEFT(A4,5),Catalogos!$A$1:$C$6,3,0)</f>
        <v>Sistema de Solicitudes de la Plataforma Nacional de Transparencia</v>
      </c>
      <c r="E4" s="87">
        <f>+VLOOKUP(A4,[2]BaseSAPAR!$B:$AB,27,0)</f>
        <v>42562</v>
      </c>
      <c r="F4">
        <f t="shared" si="0"/>
        <v>7</v>
      </c>
      <c r="G4">
        <f t="shared" si="1"/>
        <v>7</v>
      </c>
      <c r="H4">
        <v>0</v>
      </c>
      <c r="I4">
        <f>+VLOOKUP(A4,[3]LosTres!$A:$AC,26,0)</f>
        <v>5</v>
      </c>
      <c r="J4" t="str">
        <f>+VLOOKUP(I4,Catalogos!$E$2:$F$5,2,0)</f>
        <v>Entrega por Internet (antes a través de INFOMEX)</v>
      </c>
      <c r="K4">
        <f>IF(E4&lt;&gt;0,NETWORKDAYS.INTL(B4,E4,1,Inhabiles!A:A)-1,0)</f>
        <v>5</v>
      </c>
      <c r="L4">
        <f t="shared" si="2"/>
        <v>0</v>
      </c>
      <c r="M4">
        <f t="shared" si="3"/>
        <v>1</v>
      </c>
      <c r="N4">
        <f t="shared" si="4"/>
        <v>0</v>
      </c>
      <c r="O4">
        <f>+VLOOKUP(A4,[3]LosTres!$A:$Y,25,0)</f>
        <v>40</v>
      </c>
      <c r="P4">
        <f>+VLOOKUP(O4,Catalogos!$H$2:$I$102,2,0)</f>
        <v>7</v>
      </c>
      <c r="Q4" t="str">
        <f>+VLOOKUP(A4,[3]LosTres!$A:$W,23,0)</f>
        <v>H</v>
      </c>
      <c r="R4">
        <v>0</v>
      </c>
      <c r="S4" t="str">
        <f>+VLOOKUP(A4,[2]BaseSAPAR!$B:$T,19,0)</f>
        <v>Desarrollos internos de software</v>
      </c>
      <c r="T4" t="str">
        <f>+VLOOKUP(S4,Catalogos!$K$2:$L$47,2,0)</f>
        <v>h)  Otros*</v>
      </c>
      <c r="U4">
        <f>+VLOOKUP(A4,[3]LosTres!$A:$P,16,0)</f>
        <v>14085</v>
      </c>
      <c r="V4">
        <f>+VLOOKUP(A4,[3]LosTres!$A:$Y,25,0)</f>
        <v>40</v>
      </c>
      <c r="W4" t="str">
        <f>+VLOOKUP(V4,Catalogos!P:R,3,0)</f>
        <v>Medios de Comunicación</v>
      </c>
      <c r="X4" t="str">
        <f>+VLOOKUP(A4,[2]BaseSAPAR!$B:$S,18,0)</f>
        <v>Información pública</v>
      </c>
    </row>
    <row r="5" spans="1:24" hidden="1" x14ac:dyDescent="0.25">
      <c r="A5" s="86">
        <v>6110000007616</v>
      </c>
      <c r="B5" s="87">
        <f>+VLOOKUP(A5,[2]BaseSAPAR!$B:$AB,15,0)</f>
        <v>42556</v>
      </c>
      <c r="C5" t="str">
        <f>+VLOOKUP(LEFT(A5,5),Catalogos!$A$1:$B$6,2,0)</f>
        <v>BM</v>
      </c>
      <c r="D5" t="str">
        <f>+VLOOKUP(LEFT(A5,5),Catalogos!$A$1:$C$6,3,0)</f>
        <v>Sistema de Solicitudes de la Plataforma Nacional de Transparencia</v>
      </c>
      <c r="E5" s="87">
        <f>+VLOOKUP(A5,[2]BaseSAPAR!$B:$AB,27,0)</f>
        <v>42566</v>
      </c>
      <c r="F5">
        <f t="shared" si="0"/>
        <v>7</v>
      </c>
      <c r="G5">
        <f t="shared" si="1"/>
        <v>7</v>
      </c>
      <c r="H5">
        <v>0</v>
      </c>
      <c r="I5">
        <f>+VLOOKUP(A5,[3]LosTres!$A:$AC,26,0)</f>
        <v>3</v>
      </c>
      <c r="J5" t="str">
        <f>+VLOOKUP(I5,Catalogos!$E$2:$F$5,2,0)</f>
        <v>Copia simple</v>
      </c>
      <c r="K5">
        <f>IF(E5&lt;&gt;0,NETWORKDAYS.INTL(B5,E5,1,Inhabiles!A:A)-1,0)</f>
        <v>8</v>
      </c>
      <c r="L5">
        <f t="shared" si="2"/>
        <v>0</v>
      </c>
      <c r="M5">
        <f t="shared" si="3"/>
        <v>0</v>
      </c>
      <c r="N5">
        <f t="shared" si="4"/>
        <v>0</v>
      </c>
      <c r="O5">
        <f>+VLOOKUP(A5,[3]LosTres!$A:$Y,25,0)</f>
        <v>13</v>
      </c>
      <c r="P5">
        <f>+VLOOKUP(O5,Catalogos!$H$2:$I$102,2,0)</f>
        <v>1</v>
      </c>
      <c r="Q5" t="str">
        <f>+VLOOKUP(A5,[3]LosTres!$A:$W,23,0)</f>
        <v>M</v>
      </c>
      <c r="R5">
        <v>0</v>
      </c>
      <c r="S5" t="str">
        <f>+VLOOKUP(A5,[2]BaseSAPAR!$B:$T,19,0)</f>
        <v>Acceso a la información</v>
      </c>
      <c r="T5" t="str">
        <f>+VLOOKUP(S5,Catalogos!$K$2:$L$47,2,0)</f>
        <v>h)  Otros*</v>
      </c>
      <c r="U5">
        <f>+VLOOKUP(A5,[3]LosTres!$A:$P,16,0)</f>
        <v>9005</v>
      </c>
      <c r="V5">
        <f>+VLOOKUP(A5,[3]LosTres!$A:$Y,25,0)</f>
        <v>13</v>
      </c>
      <c r="W5" t="str">
        <f>+VLOOKUP(V5,Catalogos!P:R,3,0)</f>
        <v xml:space="preserve">     Servicios a la actividad empresarial</v>
      </c>
      <c r="X5" t="str">
        <f>+VLOOKUP(A5,[2]BaseSAPAR!$B:$S,18,0)</f>
        <v>Información pública</v>
      </c>
    </row>
    <row r="6" spans="1:24" hidden="1" x14ac:dyDescent="0.25">
      <c r="A6" s="86">
        <v>6110000007716</v>
      </c>
      <c r="B6" s="87">
        <f>+VLOOKUP(A6,[2]BaseSAPAR!$B:$AB,15,0)</f>
        <v>42556</v>
      </c>
      <c r="C6" t="str">
        <f>+VLOOKUP(LEFT(A6,5),Catalogos!$A$1:$B$6,2,0)</f>
        <v>BM</v>
      </c>
      <c r="D6" t="str">
        <f>+VLOOKUP(LEFT(A6,5),Catalogos!$A$1:$C$6,3,0)</f>
        <v>Sistema de Solicitudes de la Plataforma Nacional de Transparencia</v>
      </c>
      <c r="E6" s="87">
        <f>+VLOOKUP(A6,[2]BaseSAPAR!$B:$AB,27,0)</f>
        <v>42584</v>
      </c>
      <c r="F6">
        <f t="shared" si="0"/>
        <v>7</v>
      </c>
      <c r="G6">
        <f t="shared" si="1"/>
        <v>8</v>
      </c>
      <c r="H6">
        <v>0</v>
      </c>
      <c r="I6">
        <f>+VLOOKUP(A6,[3]LosTres!$A:$AC,26,0)</f>
        <v>5</v>
      </c>
      <c r="J6" t="str">
        <f>+VLOOKUP(I6,Catalogos!$E$2:$F$5,2,0)</f>
        <v>Entrega por Internet (antes a través de INFOMEX)</v>
      </c>
      <c r="K6">
        <f>IF(E6&lt;&gt;0,NETWORKDAYS.INTL(B6,E6,1,Inhabiles!A:A)-1,0)</f>
        <v>10</v>
      </c>
      <c r="L6">
        <f t="shared" si="2"/>
        <v>0</v>
      </c>
      <c r="M6">
        <f t="shared" si="3"/>
        <v>0</v>
      </c>
      <c r="N6">
        <f t="shared" si="4"/>
        <v>0</v>
      </c>
      <c r="O6">
        <f>+VLOOKUP(A6,[3]LosTres!$A:$Y,25,0)</f>
        <v>0</v>
      </c>
      <c r="P6">
        <f>+VLOOKUP(O6,Catalogos!$H$2:$I$102,2,0)</f>
        <v>14</v>
      </c>
      <c r="Q6" t="str">
        <f>+VLOOKUP(A6,[3]LosTres!$A:$W,23,0)</f>
        <v>H</v>
      </c>
      <c r="R6">
        <v>0</v>
      </c>
      <c r="S6" t="str">
        <f>+VLOOKUP(A6,[2]BaseSAPAR!$B:$T,19,0)</f>
        <v>Adquisiciones</v>
      </c>
      <c r="T6" t="str">
        <f>+VLOOKUP(S6,Catalogos!$K$2:$L$47,2,0)</f>
        <v>b) Bienes adquiridos</v>
      </c>
      <c r="U6">
        <f>+VLOOKUP(A6,[3]LosTres!$A:$P,16,0)</f>
        <v>9015</v>
      </c>
      <c r="V6">
        <f>+VLOOKUP(A6,[3]LosTres!$A:$Y,25,0)</f>
        <v>0</v>
      </c>
      <c r="W6">
        <f>+VLOOKUP(V6,Catalogos!P:R,3,0)</f>
        <v>0</v>
      </c>
      <c r="X6" t="str">
        <f>+VLOOKUP(A6,[2]BaseSAPAR!$B:$S,18,0)</f>
        <v>Información pública</v>
      </c>
    </row>
    <row r="7" spans="1:24" x14ac:dyDescent="0.25">
      <c r="A7" s="86">
        <v>6110000007816</v>
      </c>
      <c r="B7" s="87">
        <f>+VLOOKUP(A7,[2]BaseSAPAR!$B:$AB,15,0)</f>
        <v>42556</v>
      </c>
      <c r="C7" t="str">
        <f>+VLOOKUP(LEFT(A7,5),Catalogos!$A$1:$B$6,2,0)</f>
        <v>BM</v>
      </c>
      <c r="D7" t="str">
        <f>+VLOOKUP(LEFT(A7,5),Catalogos!$A$1:$C$6,3,0)</f>
        <v>Sistema de Solicitudes de la Plataforma Nacional de Transparencia</v>
      </c>
      <c r="E7" s="87">
        <f>+VLOOKUP(A7,[2]BaseSAPAR!$B:$AB,27,0)</f>
        <v>42562</v>
      </c>
      <c r="F7">
        <f t="shared" si="0"/>
        <v>7</v>
      </c>
      <c r="G7">
        <f t="shared" si="1"/>
        <v>7</v>
      </c>
      <c r="H7">
        <v>0</v>
      </c>
      <c r="I7">
        <f>+VLOOKUP(A7,[3]LosTres!$A:$AC,26,0)</f>
        <v>5</v>
      </c>
      <c r="J7" t="str">
        <f>+VLOOKUP(I7,Catalogos!$E$2:$F$5,2,0)</f>
        <v>Entrega por Internet (antes a través de INFOMEX)</v>
      </c>
      <c r="K7">
        <f>IF(E7&lt;&gt;0,NETWORKDAYS.INTL(B7,E7,1,Inhabiles!A:A)-1,0)</f>
        <v>4</v>
      </c>
      <c r="L7">
        <f t="shared" si="2"/>
        <v>0</v>
      </c>
      <c r="M7">
        <f t="shared" si="3"/>
        <v>1</v>
      </c>
      <c r="N7">
        <f t="shared" si="4"/>
        <v>0</v>
      </c>
      <c r="O7">
        <f>+VLOOKUP(A7,[3]LosTres!$A:$Y,25,0)</f>
        <v>51</v>
      </c>
      <c r="P7">
        <f>+VLOOKUP(O7,Catalogos!$H$2:$I$102,2,0)</f>
        <v>9</v>
      </c>
      <c r="Q7" t="str">
        <f>+VLOOKUP(A7,[3]LosTres!$A:$W,23,0)</f>
        <v>M</v>
      </c>
      <c r="R7">
        <v>0</v>
      </c>
      <c r="S7" t="str">
        <f>+VLOOKUP(A7,[2]BaseSAPAR!$B:$T,19,0)</f>
        <v>Fideicomisos, mandatos y comisiones</v>
      </c>
      <c r="T7" t="str">
        <f>+VLOOKUP(S7,Catalogos!$K$2:$L$47,2,0)</f>
        <v>e) Marco Jurídico</v>
      </c>
      <c r="U7">
        <f>+VLOOKUP(A7,[3]LosTres!$A:$P,16,0)</f>
        <v>9003</v>
      </c>
      <c r="V7">
        <f>+VLOOKUP(A7,[3]LosTres!$A:$Y,25,0)</f>
        <v>51</v>
      </c>
      <c r="W7" t="str">
        <f>+VLOOKUP(V7,Catalogos!P:R,3,0)</f>
        <v xml:space="preserve">     Servicios a la actividad empresarial</v>
      </c>
      <c r="X7" t="str">
        <f>+VLOOKUP(A7,[2]BaseSAPAR!$B:$S,18,0)</f>
        <v>Información pública</v>
      </c>
    </row>
    <row r="8" spans="1:24" hidden="1" x14ac:dyDescent="0.25">
      <c r="A8" s="86">
        <v>6110000007916</v>
      </c>
      <c r="B8" s="87">
        <f>+VLOOKUP(A8,[2]BaseSAPAR!$B:$AB,15,0)</f>
        <v>42556</v>
      </c>
      <c r="C8" t="str">
        <f>+VLOOKUP(LEFT(A8,5),Catalogos!$A$1:$B$6,2,0)</f>
        <v>BM</v>
      </c>
      <c r="D8" t="str">
        <f>+VLOOKUP(LEFT(A8,5),Catalogos!$A$1:$C$6,3,0)</f>
        <v>Sistema de Solicitudes de la Plataforma Nacional de Transparencia</v>
      </c>
      <c r="E8" s="87">
        <f>+VLOOKUP(A8,[2]BaseSAPAR!$B:$AB,27,0)</f>
        <v>42559</v>
      </c>
      <c r="F8">
        <f t="shared" si="0"/>
        <v>7</v>
      </c>
      <c r="G8">
        <f t="shared" si="1"/>
        <v>7</v>
      </c>
      <c r="H8">
        <v>0</v>
      </c>
      <c r="I8">
        <f>+VLOOKUP(A8,[3]LosTres!$A:$AC,26,0)</f>
        <v>5</v>
      </c>
      <c r="J8" t="str">
        <f>+VLOOKUP(I8,Catalogos!$E$2:$F$5,2,0)</f>
        <v>Entrega por Internet (antes a través de INFOMEX)</v>
      </c>
      <c r="K8">
        <f>IF(E8&lt;&gt;0,NETWORKDAYS.INTL(B8,E8,1,Inhabiles!A:A)-1,0)</f>
        <v>3</v>
      </c>
      <c r="L8" s="101">
        <f t="shared" si="2"/>
        <v>1</v>
      </c>
      <c r="M8">
        <f t="shared" si="3"/>
        <v>0</v>
      </c>
      <c r="N8">
        <f t="shared" si="4"/>
        <v>0</v>
      </c>
      <c r="O8">
        <f>+VLOOKUP(A8,[3]LosTres!$A:$Y,25,0)</f>
        <v>21</v>
      </c>
      <c r="P8">
        <f>+VLOOKUP(O8,Catalogos!$H$2:$I$102,2,0)</f>
        <v>3</v>
      </c>
      <c r="Q8" t="str">
        <f>+VLOOKUP(A8,[3]LosTres!$A:$W,23,0)</f>
        <v>M</v>
      </c>
      <c r="R8">
        <v>0</v>
      </c>
      <c r="S8" t="str">
        <f>+VLOOKUP(A8,[2]BaseSAPAR!$B:$T,19,0)</f>
        <v>Fideicomisos, mandatos y comisiones</v>
      </c>
      <c r="T8" t="str">
        <f>+VLOOKUP(S8,Catalogos!$K$2:$L$47,2,0)</f>
        <v>e) Marco Jurídico</v>
      </c>
      <c r="U8">
        <f>+VLOOKUP(A8,[3]LosTres!$A:$P,16,0)</f>
        <v>30143</v>
      </c>
      <c r="V8">
        <f>+VLOOKUP(A8,[3]LosTres!$A:$Y,25,0)</f>
        <v>21</v>
      </c>
      <c r="W8" t="str">
        <f>+VLOOKUP(V8,Catalogos!P:R,3,0)</f>
        <v xml:space="preserve">     Estudiante</v>
      </c>
      <c r="X8" t="str">
        <f>+VLOOKUP(A8,[2]BaseSAPAR!$B:$S,18,0)</f>
        <v>Información no competencia del BM</v>
      </c>
    </row>
    <row r="9" spans="1:24" hidden="1" x14ac:dyDescent="0.25">
      <c r="A9" s="86">
        <v>6110000008016</v>
      </c>
      <c r="B9" s="87">
        <f>+VLOOKUP(A9,[2]BaseSAPAR!$B:$AB,15,0)</f>
        <v>42557</v>
      </c>
      <c r="C9" t="str">
        <f>+VLOOKUP(LEFT(A9,5),Catalogos!$A$1:$B$6,2,0)</f>
        <v>BM</v>
      </c>
      <c r="D9" t="str">
        <f>+VLOOKUP(LEFT(A9,5),Catalogos!$A$1:$C$6,3,0)</f>
        <v>Sistema de Solicitudes de la Plataforma Nacional de Transparencia</v>
      </c>
      <c r="E9" s="87">
        <f>+VLOOKUP(A9,[2]BaseSAPAR!$B:$AB,27,0)</f>
        <v>42562</v>
      </c>
      <c r="F9">
        <f t="shared" si="0"/>
        <v>7</v>
      </c>
      <c r="G9">
        <f t="shared" si="1"/>
        <v>7</v>
      </c>
      <c r="H9">
        <v>0</v>
      </c>
      <c r="I9">
        <f>+VLOOKUP(A9,[3]LosTres!$A:$AC,26,0)</f>
        <v>5</v>
      </c>
      <c r="J9" t="str">
        <f>+VLOOKUP(I9,Catalogos!$E$2:$F$5,2,0)</f>
        <v>Entrega por Internet (antes a través de INFOMEX)</v>
      </c>
      <c r="K9">
        <f>IF(E9&lt;&gt;0,NETWORKDAYS.INTL(B9,E9,1,Inhabiles!A:A)-1,0)</f>
        <v>3</v>
      </c>
      <c r="L9" s="101">
        <f t="shared" si="2"/>
        <v>1</v>
      </c>
      <c r="M9">
        <f t="shared" si="3"/>
        <v>0</v>
      </c>
      <c r="N9">
        <f t="shared" si="4"/>
        <v>0</v>
      </c>
      <c r="O9">
        <f>+VLOOKUP(A9,[3]LosTres!$A:$Y,25,0)</f>
        <v>0</v>
      </c>
      <c r="P9">
        <f>+VLOOKUP(O9,Catalogos!$H$2:$I$102,2,0)</f>
        <v>14</v>
      </c>
      <c r="Q9" t="str">
        <f>+VLOOKUP(A9,[3]LosTres!$A:$W,23,0)</f>
        <v>H</v>
      </c>
      <c r="R9">
        <v>0</v>
      </c>
      <c r="S9" t="str">
        <f>+VLOOKUP(A9,[2]BaseSAPAR!$B:$T,19,0)</f>
        <v>Acceso a la información</v>
      </c>
      <c r="T9" t="str">
        <f>+VLOOKUP(S9,Catalogos!$K$2:$L$47,2,0)</f>
        <v>h)  Otros*</v>
      </c>
      <c r="U9">
        <f>+VLOOKUP(A9,[3]LosTres!$A:$P,16,0)</f>
        <v>17012</v>
      </c>
      <c r="V9">
        <f>+VLOOKUP(A9,[3]LosTres!$A:$Y,25,0)</f>
        <v>0</v>
      </c>
      <c r="W9">
        <f>+VLOOKUP(V9,Catalogos!P:R,3,0)</f>
        <v>0</v>
      </c>
      <c r="X9" t="str">
        <f>+VLOOKUP(A9,[2]BaseSAPAR!$B:$S,18,0)</f>
        <v>Información no competencia del BM</v>
      </c>
    </row>
    <row r="10" spans="1:24" hidden="1" x14ac:dyDescent="0.25">
      <c r="A10" s="86">
        <v>6110000008116</v>
      </c>
      <c r="B10" s="87">
        <f>+VLOOKUP(A10,[2]BaseSAPAR!$B:$AB,15,0)</f>
        <v>42557</v>
      </c>
      <c r="C10" t="str">
        <f>+VLOOKUP(LEFT(A10,5),Catalogos!$A$1:$B$6,2,0)</f>
        <v>BM</v>
      </c>
      <c r="D10" t="str">
        <f>+VLOOKUP(LEFT(A10,5),Catalogos!$A$1:$C$6,3,0)</f>
        <v>Sistema de Solicitudes de la Plataforma Nacional de Transparencia</v>
      </c>
      <c r="E10" s="87">
        <f>+VLOOKUP(A10,[2]BaseSAPAR!$B:$AB,27,0)</f>
        <v>42584</v>
      </c>
      <c r="F10">
        <f t="shared" si="0"/>
        <v>7</v>
      </c>
      <c r="G10">
        <f t="shared" si="1"/>
        <v>8</v>
      </c>
      <c r="H10">
        <v>0</v>
      </c>
      <c r="I10">
        <f>+VLOOKUP(A10,[3]LosTres!$A:$AC,26,0)</f>
        <v>5</v>
      </c>
      <c r="J10" t="str">
        <f>+VLOOKUP(I10,Catalogos!$E$2:$F$5,2,0)</f>
        <v>Entrega por Internet (antes a través de INFOMEX)</v>
      </c>
      <c r="K10">
        <f>IF(E10&lt;&gt;0,NETWORKDAYS.INTL(B10,E10,1,Inhabiles!A:A)-1,0)</f>
        <v>9</v>
      </c>
      <c r="L10">
        <f t="shared" si="2"/>
        <v>0</v>
      </c>
      <c r="M10">
        <f t="shared" si="3"/>
        <v>0</v>
      </c>
      <c r="N10">
        <f t="shared" si="4"/>
        <v>0</v>
      </c>
      <c r="O10">
        <f>+VLOOKUP(A10,[3]LosTres!$A:$Y,25,0)</f>
        <v>50</v>
      </c>
      <c r="P10">
        <f>+VLOOKUP(O10,Catalogos!$H$2:$I$102,2,0)</f>
        <v>9</v>
      </c>
      <c r="Q10" t="str">
        <f>+VLOOKUP(A10,[3]LosTres!$A:$W,23,0)</f>
        <v>H</v>
      </c>
      <c r="R10">
        <v>0</v>
      </c>
      <c r="S10" t="str">
        <f>+VLOOKUP(A10,[2]BaseSAPAR!$B:$T,19,0)</f>
        <v>Pensionados</v>
      </c>
      <c r="T10" t="str">
        <f>+VLOOKUP(S10,Catalogos!$K$2:$L$47,2,0)</f>
        <v xml:space="preserve">b) Prestaciones de servidores públicos </v>
      </c>
      <c r="U10">
        <f>+VLOOKUP(A10,[3]LosTres!$A:$P,16,0)</f>
        <v>9005</v>
      </c>
      <c r="V10">
        <f>+VLOOKUP(A10,[3]LosTres!$A:$Y,25,0)</f>
        <v>50</v>
      </c>
      <c r="W10" t="str">
        <f>+VLOOKUP(V10,Catalogos!P:R,3,0)</f>
        <v>Otros</v>
      </c>
      <c r="X10" t="str">
        <f>+VLOOKUP(A10,[2]BaseSAPAR!$B:$S,18,0)</f>
        <v>Información confidencial</v>
      </c>
    </row>
    <row r="11" spans="1:24" hidden="1" x14ac:dyDescent="0.25">
      <c r="A11" s="86">
        <v>6110000008216</v>
      </c>
      <c r="B11" s="87">
        <f>+VLOOKUP(A11,[2]BaseSAPAR!$B:$AB,15,0)</f>
        <v>42558</v>
      </c>
      <c r="C11" t="str">
        <f>+VLOOKUP(LEFT(A11,5),Catalogos!$A$1:$B$6,2,0)</f>
        <v>BM</v>
      </c>
      <c r="D11" t="str">
        <f>+VLOOKUP(LEFT(A11,5),Catalogos!$A$1:$C$6,3,0)</f>
        <v>Sistema de Solicitudes de la Plataforma Nacional de Transparencia</v>
      </c>
      <c r="E11" s="87">
        <f>+VLOOKUP(A11,[2]BaseSAPAR!$B:$AB,27,0)</f>
        <v>42591</v>
      </c>
      <c r="F11">
        <f t="shared" si="0"/>
        <v>7</v>
      </c>
      <c r="G11">
        <f t="shared" si="1"/>
        <v>8</v>
      </c>
      <c r="H11">
        <v>0</v>
      </c>
      <c r="I11">
        <f>+VLOOKUP(A11,[3]LosTres!$A:$AC,26,0)</f>
        <v>5</v>
      </c>
      <c r="J11" t="str">
        <f>+VLOOKUP(I11,Catalogos!$E$2:$F$5,2,0)</f>
        <v>Entrega por Internet (antes a través de INFOMEX)</v>
      </c>
      <c r="K11">
        <f>IF(E11&lt;&gt;0,NETWORKDAYS.INTL(B11,E11,1,Inhabiles!A:A)-1,0)</f>
        <v>13</v>
      </c>
      <c r="L11">
        <f t="shared" si="2"/>
        <v>0</v>
      </c>
      <c r="M11">
        <f t="shared" si="3"/>
        <v>0</v>
      </c>
      <c r="N11">
        <f t="shared" si="4"/>
        <v>0</v>
      </c>
      <c r="O11">
        <f>+VLOOKUP(A11,[3]LosTres!$A:$Y,25,0)</f>
        <v>40</v>
      </c>
      <c r="P11">
        <f>+VLOOKUP(O11,Catalogos!$H$2:$I$102,2,0)</f>
        <v>7</v>
      </c>
      <c r="Q11" t="str">
        <f>+VLOOKUP(A11,[3]LosTres!$A:$W,23,0)</f>
        <v>M</v>
      </c>
      <c r="R11">
        <v>0</v>
      </c>
      <c r="S11" t="str">
        <f>+VLOOKUP(A11,[2]BaseSAPAR!$B:$T,19,0)</f>
        <v>Protección</v>
      </c>
      <c r="T11" t="str">
        <f>+VLOOKUP(S11,Catalogos!$K$2:$L$47,2,0)</f>
        <v>a) Estrategias de seguridad nacional</v>
      </c>
      <c r="U11">
        <f>+VLOOKUP(A11,[3]LosTres!$A:$P,16,0)</f>
        <v>9015</v>
      </c>
      <c r="V11">
        <f>+VLOOKUP(A11,[3]LosTres!$A:$Y,25,0)</f>
        <v>40</v>
      </c>
      <c r="W11" t="str">
        <f>+VLOOKUP(V11,Catalogos!P:R,3,0)</f>
        <v>Medios de Comunicación</v>
      </c>
      <c r="X11" t="str">
        <f>+VLOOKUP(A11,[2]BaseSAPAR!$B:$S,18,0)</f>
        <v>Información pública</v>
      </c>
    </row>
    <row r="12" spans="1:24" hidden="1" x14ac:dyDescent="0.25">
      <c r="A12" s="86">
        <v>6110000008316</v>
      </c>
      <c r="B12" s="87">
        <f>+VLOOKUP(A12,[2]BaseSAPAR!$B:$AB,15,0)</f>
        <v>42558</v>
      </c>
      <c r="C12" t="str">
        <f>+VLOOKUP(LEFT(A12,5),Catalogos!$A$1:$B$6,2,0)</f>
        <v>BM</v>
      </c>
      <c r="D12" t="str">
        <f>+VLOOKUP(LEFT(A12,5),Catalogos!$A$1:$C$6,3,0)</f>
        <v>Sistema de Solicitudes de la Plataforma Nacional de Transparencia</v>
      </c>
      <c r="E12" s="87">
        <f>+VLOOKUP(A12,[2]BaseSAPAR!$B:$AB,27,0)</f>
        <v>42571</v>
      </c>
      <c r="F12">
        <f t="shared" si="0"/>
        <v>7</v>
      </c>
      <c r="G12">
        <f t="shared" si="1"/>
        <v>7</v>
      </c>
      <c r="H12">
        <v>0</v>
      </c>
      <c r="I12">
        <f>+VLOOKUP(A12,[3]LosTres!$A:$AC,26,0)</f>
        <v>5</v>
      </c>
      <c r="J12" t="str">
        <f>+VLOOKUP(I12,Catalogos!$E$2:$F$5,2,0)</f>
        <v>Entrega por Internet (antes a través de INFOMEX)</v>
      </c>
      <c r="K12">
        <f>IF(E12&lt;&gt;0,NETWORKDAYS.INTL(B12,E12,1,Inhabiles!A:A)-1,0)</f>
        <v>6</v>
      </c>
      <c r="L12">
        <f t="shared" si="2"/>
        <v>0</v>
      </c>
      <c r="M12">
        <f t="shared" si="3"/>
        <v>0</v>
      </c>
      <c r="N12">
        <f t="shared" si="4"/>
        <v>0</v>
      </c>
      <c r="O12">
        <f>+VLOOKUP(A12,[3]LosTres!$A:$Y,25,0)</f>
        <v>21</v>
      </c>
      <c r="P12">
        <f>+VLOOKUP(O12,Catalogos!$H$2:$I$102,2,0)</f>
        <v>3</v>
      </c>
      <c r="Q12" t="str">
        <f>+VLOOKUP(A12,[3]LosTres!$A:$W,23,0)</f>
        <v>M</v>
      </c>
      <c r="R12">
        <v>0</v>
      </c>
      <c r="S12" t="str">
        <f>+VLOOKUP(A12,[2]BaseSAPAR!$B:$T,19,0)</f>
        <v>Adquisiciones</v>
      </c>
      <c r="T12" t="str">
        <f>+VLOOKUP(S12,Catalogos!$K$2:$L$47,2,0)</f>
        <v>b) Bienes adquiridos</v>
      </c>
      <c r="U12">
        <f>+VLOOKUP(A12,[3]LosTres!$A:$P,16,0)</f>
        <v>9017</v>
      </c>
      <c r="V12">
        <f>+VLOOKUP(A12,[3]LosTres!$A:$Y,25,0)</f>
        <v>21</v>
      </c>
      <c r="W12" t="str">
        <f>+VLOOKUP(V12,Catalogos!P:R,3,0)</f>
        <v xml:space="preserve">     Estudiante</v>
      </c>
      <c r="X12" t="str">
        <f>+VLOOKUP(A12,[2]BaseSAPAR!$B:$S,18,0)</f>
        <v>Información pública</v>
      </c>
    </row>
    <row r="13" spans="1:24" hidden="1" x14ac:dyDescent="0.25">
      <c r="A13" s="86">
        <v>6110000008416</v>
      </c>
      <c r="B13" s="87">
        <f>+VLOOKUP(A13,[2]BaseSAPAR!$B:$AB,15,0)</f>
        <v>42558</v>
      </c>
      <c r="C13" t="str">
        <f>+VLOOKUP(LEFT(A13,5),Catalogos!$A$1:$B$6,2,0)</f>
        <v>BM</v>
      </c>
      <c r="D13" t="str">
        <f>+VLOOKUP(LEFT(A13,5),Catalogos!$A$1:$C$6,3,0)</f>
        <v>Sistema de Solicitudes de la Plataforma Nacional de Transparencia</v>
      </c>
      <c r="E13" s="87">
        <f>+VLOOKUP(A13,[2]BaseSAPAR!$B:$AB,27,0)</f>
        <v>42563</v>
      </c>
      <c r="F13">
        <f t="shared" si="0"/>
        <v>7</v>
      </c>
      <c r="G13">
        <f t="shared" si="1"/>
        <v>7</v>
      </c>
      <c r="H13">
        <v>0</v>
      </c>
      <c r="I13">
        <f>+VLOOKUP(A13,[3]LosTres!$A:$AC,26,0)</f>
        <v>5</v>
      </c>
      <c r="J13" t="str">
        <f>+VLOOKUP(I13,Catalogos!$E$2:$F$5,2,0)</f>
        <v>Entrega por Internet (antes a través de INFOMEX)</v>
      </c>
      <c r="K13">
        <f>IF(E13&lt;&gt;0,NETWORKDAYS.INTL(B13,E13,1,Inhabiles!A:A)-1,0)</f>
        <v>3</v>
      </c>
      <c r="L13" s="101">
        <f t="shared" si="2"/>
        <v>1</v>
      </c>
      <c r="M13">
        <f t="shared" si="3"/>
        <v>0</v>
      </c>
      <c r="N13">
        <f t="shared" si="4"/>
        <v>0</v>
      </c>
      <c r="O13">
        <f>+VLOOKUP(A13,[3]LosTres!$A:$Y,25,0)</f>
        <v>32</v>
      </c>
      <c r="P13">
        <f>+VLOOKUP(O13,Catalogos!$H$2:$I$102,2,0)</f>
        <v>5</v>
      </c>
      <c r="Q13" t="str">
        <f>+VLOOKUP(A13,[3]LosTres!$A:$W,23,0)</f>
        <v>H</v>
      </c>
      <c r="R13">
        <v>0</v>
      </c>
      <c r="S13" t="str">
        <f>+VLOOKUP(A13,[2]BaseSAPAR!$B:$T,19,0)</f>
        <v>Acceso a la información</v>
      </c>
      <c r="T13" t="str">
        <f>+VLOOKUP(S13,Catalogos!$K$2:$L$47,2,0)</f>
        <v>h)  Otros*</v>
      </c>
      <c r="U13">
        <f>+VLOOKUP(A13,[3]LosTres!$A:$P,16,0)</f>
        <v>20067</v>
      </c>
      <c r="V13">
        <f>+VLOOKUP(A13,[3]LosTres!$A:$Y,25,0)</f>
        <v>32</v>
      </c>
      <c r="W13" t="str">
        <f>+VLOOKUP(V13,Catalogos!P:R,3,0)</f>
        <v xml:space="preserve">     Estatal</v>
      </c>
      <c r="X13" t="str">
        <f>+VLOOKUP(A13,[2]BaseSAPAR!$B:$S,18,0)</f>
        <v>Información no competencia del BM</v>
      </c>
    </row>
    <row r="14" spans="1:24" hidden="1" x14ac:dyDescent="0.25">
      <c r="A14" s="86">
        <v>6110000008516</v>
      </c>
      <c r="B14" s="87">
        <f>+VLOOKUP(A14,[2]BaseSAPAR!$B:$AB,15,0)</f>
        <v>42558</v>
      </c>
      <c r="C14" t="str">
        <f>+VLOOKUP(LEFT(A14,5),Catalogos!$A$1:$B$6,2,0)</f>
        <v>BM</v>
      </c>
      <c r="D14" t="str">
        <f>+VLOOKUP(LEFT(A14,5),Catalogos!$A$1:$C$6,3,0)</f>
        <v>Sistema de Solicitudes de la Plataforma Nacional de Transparencia</v>
      </c>
      <c r="E14" s="87">
        <f>+VLOOKUP(A14,[2]BaseSAPAR!$B:$AB,27,0)</f>
        <v>42563</v>
      </c>
      <c r="F14">
        <f t="shared" si="0"/>
        <v>7</v>
      </c>
      <c r="G14">
        <f t="shared" si="1"/>
        <v>7</v>
      </c>
      <c r="H14">
        <v>0</v>
      </c>
      <c r="I14">
        <f>+VLOOKUP(A14,[3]LosTres!$A:$AC,26,0)</f>
        <v>5</v>
      </c>
      <c r="J14" t="str">
        <f>+VLOOKUP(I14,Catalogos!$E$2:$F$5,2,0)</f>
        <v>Entrega por Internet (antes a través de INFOMEX)</v>
      </c>
      <c r="K14">
        <f>IF(E14&lt;&gt;0,NETWORKDAYS.INTL(B14,E14,1,Inhabiles!A:A)-1,0)</f>
        <v>3</v>
      </c>
      <c r="L14" s="101">
        <f t="shared" si="2"/>
        <v>1</v>
      </c>
      <c r="M14">
        <f t="shared" si="3"/>
        <v>0</v>
      </c>
      <c r="N14">
        <f t="shared" si="4"/>
        <v>0</v>
      </c>
      <c r="O14">
        <f>+VLOOKUP(A14,[3]LosTres!$A:$Y,25,0)</f>
        <v>32</v>
      </c>
      <c r="P14">
        <f>+VLOOKUP(O14,Catalogos!$H$2:$I$102,2,0)</f>
        <v>5</v>
      </c>
      <c r="Q14" t="str">
        <f>+VLOOKUP(A14,[3]LosTres!$A:$W,23,0)</f>
        <v>H</v>
      </c>
      <c r="R14">
        <v>0</v>
      </c>
      <c r="S14" t="str">
        <f>+VLOOKUP(A14,[2]BaseSAPAR!$B:$T,19,0)</f>
        <v>Acceso a la información</v>
      </c>
      <c r="T14" t="str">
        <f>+VLOOKUP(S14,Catalogos!$K$2:$L$47,2,0)</f>
        <v>h)  Otros*</v>
      </c>
      <c r="U14">
        <f>+VLOOKUP(A14,[3]LosTres!$A:$P,16,0)</f>
        <v>20067</v>
      </c>
      <c r="V14">
        <f>+VLOOKUP(A14,[3]LosTres!$A:$Y,25,0)</f>
        <v>32</v>
      </c>
      <c r="W14" t="str">
        <f>+VLOOKUP(V14,Catalogos!P:R,3,0)</f>
        <v xml:space="preserve">     Estatal</v>
      </c>
      <c r="X14" t="str">
        <f>+VLOOKUP(A14,[2]BaseSAPAR!$B:$S,18,0)</f>
        <v>Información no competencia del BM</v>
      </c>
    </row>
    <row r="15" spans="1:24" x14ac:dyDescent="0.25">
      <c r="A15" s="86">
        <v>6110000008616</v>
      </c>
      <c r="B15" s="87">
        <f>+VLOOKUP(A15,[2]BaseSAPAR!$B:$AB,15,0)</f>
        <v>42558</v>
      </c>
      <c r="C15" t="str">
        <f>+VLOOKUP(LEFT(A15,5),Catalogos!$A$1:$B$6,2,0)</f>
        <v>BM</v>
      </c>
      <c r="D15" t="str">
        <f>+VLOOKUP(LEFT(A15,5),Catalogos!$A$1:$C$6,3,0)</f>
        <v>Sistema de Solicitudes de la Plataforma Nacional de Transparencia</v>
      </c>
      <c r="E15" s="87">
        <f>+VLOOKUP(A15,[2]BaseSAPAR!$B:$AB,27,0)</f>
        <v>42563</v>
      </c>
      <c r="F15">
        <f t="shared" si="0"/>
        <v>7</v>
      </c>
      <c r="G15">
        <f t="shared" si="1"/>
        <v>7</v>
      </c>
      <c r="H15">
        <v>0</v>
      </c>
      <c r="I15">
        <f>+VLOOKUP(A15,[3]LosTres!$A:$AC,26,0)</f>
        <v>5</v>
      </c>
      <c r="J15" t="str">
        <f>+VLOOKUP(I15,Catalogos!$E$2:$F$5,2,0)</f>
        <v>Entrega por Internet (antes a través de INFOMEX)</v>
      </c>
      <c r="K15">
        <f>IF(E15&lt;&gt;0,NETWORKDAYS.INTL(B15,E15,1,Inhabiles!A:A)-1,0)</f>
        <v>3</v>
      </c>
      <c r="L15">
        <v>0</v>
      </c>
      <c r="M15">
        <f t="shared" si="3"/>
        <v>1</v>
      </c>
      <c r="N15">
        <f t="shared" si="4"/>
        <v>0</v>
      </c>
      <c r="O15">
        <f>+VLOOKUP(A15,[3]LosTres!$A:$Y,25,0)</f>
        <v>21</v>
      </c>
      <c r="P15">
        <f>+VLOOKUP(O15,Catalogos!$H$2:$I$102,2,0)</f>
        <v>3</v>
      </c>
      <c r="Q15" t="str">
        <f>+VLOOKUP(A15,[3]LosTres!$A:$W,23,0)</f>
        <v>M</v>
      </c>
      <c r="R15">
        <v>0</v>
      </c>
      <c r="S15" t="str">
        <f>+VLOOKUP(A15,[2]BaseSAPAR!$B:$T,19,0)</f>
        <v>Billetes</v>
      </c>
      <c r="T15" t="str">
        <f>+VLOOKUP(S15,Catalogos!$K$2:$L$47,2,0)</f>
        <v>c) Estadísticas</v>
      </c>
      <c r="U15">
        <f>+VLOOKUP(A15,[3]LosTres!$A:$P,16,0)</f>
        <v>29002</v>
      </c>
      <c r="V15">
        <f>+VLOOKUP(A15,[3]LosTres!$A:$Y,25,0)</f>
        <v>21</v>
      </c>
      <c r="W15" t="str">
        <f>+VLOOKUP(V15,Catalogos!P:R,3,0)</f>
        <v xml:space="preserve">     Estudiante</v>
      </c>
      <c r="X15" t="str">
        <f>+VLOOKUP(A15,[2]BaseSAPAR!$B:$S,18,0)</f>
        <v>Información pública</v>
      </c>
    </row>
    <row r="16" spans="1:24" hidden="1" x14ac:dyDescent="0.25">
      <c r="A16" s="86">
        <v>6110000008716</v>
      </c>
      <c r="B16" s="87">
        <f>+VLOOKUP(A16,[2]BaseSAPAR!$B:$AB,15,0)</f>
        <v>42558</v>
      </c>
      <c r="C16" t="str">
        <f>+VLOOKUP(LEFT(A16,5),Catalogos!$A$1:$B$6,2,0)</f>
        <v>BM</v>
      </c>
      <c r="D16" t="str">
        <f>+VLOOKUP(LEFT(A16,5),Catalogos!$A$1:$C$6,3,0)</f>
        <v>Sistema de Solicitudes de la Plataforma Nacional de Transparencia</v>
      </c>
      <c r="E16" s="87">
        <f>+VLOOKUP(A16,[2]BaseSAPAR!$B:$AB,27,0)</f>
        <v>42563</v>
      </c>
      <c r="F16">
        <f t="shared" si="0"/>
        <v>7</v>
      </c>
      <c r="G16">
        <f t="shared" si="1"/>
        <v>7</v>
      </c>
      <c r="H16">
        <v>0</v>
      </c>
      <c r="I16">
        <f>+VLOOKUP(A16,[3]LosTres!$A:$AC,26,0)</f>
        <v>5</v>
      </c>
      <c r="J16" t="str">
        <f>+VLOOKUP(I16,Catalogos!$E$2:$F$5,2,0)</f>
        <v>Entrega por Internet (antes a través de INFOMEX)</v>
      </c>
      <c r="K16">
        <f>IF(E16&lt;&gt;0,NETWORKDAYS.INTL(B16,E16,1,Inhabiles!A:A)-1,0)</f>
        <v>3</v>
      </c>
      <c r="L16" s="101">
        <f t="shared" si="2"/>
        <v>1</v>
      </c>
      <c r="M16">
        <f t="shared" si="3"/>
        <v>0</v>
      </c>
      <c r="N16">
        <f t="shared" si="4"/>
        <v>0</v>
      </c>
      <c r="O16">
        <f>+VLOOKUP(A16,[3]LosTres!$A:$Y,25,0)</f>
        <v>0</v>
      </c>
      <c r="P16">
        <f>+VLOOKUP(O16,Catalogos!$H$2:$I$102,2,0)</f>
        <v>14</v>
      </c>
      <c r="Q16" t="str">
        <f>+VLOOKUP(A16,[3]LosTres!$A:$W,23,0)</f>
        <v>H</v>
      </c>
      <c r="R16">
        <v>0</v>
      </c>
      <c r="S16" t="str">
        <f>+VLOOKUP(A16,[2]BaseSAPAR!$B:$T,19,0)</f>
        <v>Acceso a la información</v>
      </c>
      <c r="T16" t="str">
        <f>+VLOOKUP(S16,Catalogos!$K$2:$L$47,2,0)</f>
        <v>h)  Otros*</v>
      </c>
      <c r="U16">
        <f>+VLOOKUP(A16,[3]LosTres!$A:$P,16,0)</f>
        <v>15054</v>
      </c>
      <c r="V16">
        <f>+VLOOKUP(A16,[3]LosTres!$A:$Y,25,0)</f>
        <v>0</v>
      </c>
      <c r="W16">
        <f>+VLOOKUP(V16,Catalogos!P:R,3,0)</f>
        <v>0</v>
      </c>
      <c r="X16" t="str">
        <f>+VLOOKUP(A16,[2]BaseSAPAR!$B:$S,18,0)</f>
        <v>Información no competencia del BM</v>
      </c>
    </row>
    <row r="17" spans="1:24" hidden="1" x14ac:dyDescent="0.25">
      <c r="A17" s="86">
        <v>6110000008816</v>
      </c>
      <c r="B17" s="87">
        <f>+VLOOKUP(A17,[2]BaseSAPAR!$B:$AB,15,0)</f>
        <v>42559</v>
      </c>
      <c r="C17" t="str">
        <f>+VLOOKUP(LEFT(A17,5),Catalogos!$A$1:$B$6,2,0)</f>
        <v>BM</v>
      </c>
      <c r="D17" t="str">
        <f>+VLOOKUP(LEFT(A17,5),Catalogos!$A$1:$C$6,3,0)</f>
        <v>Sistema de Solicitudes de la Plataforma Nacional de Transparencia</v>
      </c>
      <c r="E17" s="87">
        <f>+VLOOKUP(A17,[2]BaseSAPAR!$B:$AB,27,0)</f>
        <v>42564</v>
      </c>
      <c r="F17">
        <f t="shared" si="0"/>
        <v>7</v>
      </c>
      <c r="G17">
        <f t="shared" si="1"/>
        <v>7</v>
      </c>
      <c r="H17">
        <v>0</v>
      </c>
      <c r="I17">
        <f>+VLOOKUP(A17,[3]LosTres!$A:$AC,26,0)</f>
        <v>6</v>
      </c>
      <c r="J17" t="str">
        <f>+VLOOKUP(I17,Catalogos!$E$2:$F$5,2,0)</f>
        <v>Otro medio</v>
      </c>
      <c r="K17">
        <f>IF(E17&lt;&gt;0,NETWORKDAYS.INTL(B17,E17,1,Inhabiles!A:A)-1,0)</f>
        <v>3</v>
      </c>
      <c r="L17">
        <f t="shared" si="2"/>
        <v>1</v>
      </c>
      <c r="M17">
        <f t="shared" si="3"/>
        <v>0</v>
      </c>
      <c r="N17">
        <f t="shared" si="4"/>
        <v>0</v>
      </c>
      <c r="O17">
        <f>+VLOOKUP(A17,[3]LosTres!$A:$Y,25,0)</f>
        <v>0</v>
      </c>
      <c r="P17">
        <f>+VLOOKUP(O17,Catalogos!$H$2:$I$102,2,0)</f>
        <v>14</v>
      </c>
      <c r="Q17" t="str">
        <f>+VLOOKUP(A17,[3]LosTres!$A:$W,23,0)</f>
        <v>H</v>
      </c>
      <c r="R17">
        <v>0</v>
      </c>
      <c r="S17" t="str">
        <f>+VLOOKUP(A17,[2]BaseSAPAR!$B:$T,19,0)</f>
        <v>Acceso a la información</v>
      </c>
      <c r="T17" t="str">
        <f>+VLOOKUP(S17,Catalogos!$K$2:$L$47,2,0)</f>
        <v>h)  Otros*</v>
      </c>
      <c r="U17">
        <f>+VLOOKUP(A17,[3]LosTres!$A:$P,16,0)</f>
        <v>15057</v>
      </c>
      <c r="V17">
        <f>+VLOOKUP(A17,[3]LosTres!$A:$Y,25,0)</f>
        <v>0</v>
      </c>
      <c r="W17">
        <f>+VLOOKUP(V17,Catalogos!P:R,3,0)</f>
        <v>0</v>
      </c>
      <c r="X17" t="str">
        <f>+VLOOKUP(A17,[2]BaseSAPAR!$B:$S,18,0)</f>
        <v>Información pública</v>
      </c>
    </row>
    <row r="18" spans="1:24" x14ac:dyDescent="0.25">
      <c r="A18" s="86">
        <v>6110000008916</v>
      </c>
      <c r="B18" s="87">
        <f>+VLOOKUP(A18,[2]BaseSAPAR!$B:$AB,15,0)</f>
        <v>42559</v>
      </c>
      <c r="C18" t="str">
        <f>+VLOOKUP(LEFT(A18,5),Catalogos!$A$1:$B$6,2,0)</f>
        <v>BM</v>
      </c>
      <c r="D18" t="str">
        <f>+VLOOKUP(LEFT(A18,5),Catalogos!$A$1:$C$6,3,0)</f>
        <v>Sistema de Solicitudes de la Plataforma Nacional de Transparencia</v>
      </c>
      <c r="E18" s="87">
        <f>+VLOOKUP(A18,[2]BaseSAPAR!$B:$AB,27,0)</f>
        <v>42570</v>
      </c>
      <c r="F18">
        <f t="shared" si="0"/>
        <v>7</v>
      </c>
      <c r="G18">
        <f t="shared" si="1"/>
        <v>7</v>
      </c>
      <c r="H18">
        <v>0</v>
      </c>
      <c r="I18">
        <f>+VLOOKUP(A18,[3]LosTres!$A:$AC,26,0)</f>
        <v>6</v>
      </c>
      <c r="J18" t="str">
        <f>+VLOOKUP(I18,Catalogos!$E$2:$F$5,2,0)</f>
        <v>Otro medio</v>
      </c>
      <c r="K18">
        <f>IF(E18&lt;&gt;0,NETWORKDAYS.INTL(B18,E18,1,Inhabiles!A:A)-1,0)</f>
        <v>5</v>
      </c>
      <c r="L18">
        <f t="shared" si="2"/>
        <v>0</v>
      </c>
      <c r="M18">
        <f t="shared" si="3"/>
        <v>1</v>
      </c>
      <c r="N18">
        <f t="shared" si="4"/>
        <v>0</v>
      </c>
      <c r="O18">
        <f>+VLOOKUP(A18,[3]LosTres!$A:$Y,25,0)</f>
        <v>20</v>
      </c>
      <c r="P18">
        <f>+VLOOKUP(O18,Catalogos!$H$2:$I$102,2,0)</f>
        <v>3</v>
      </c>
      <c r="Q18" t="str">
        <f>+VLOOKUP(A18,[3]LosTres!$A:$W,23,0)</f>
        <v>H</v>
      </c>
      <c r="R18">
        <v>0</v>
      </c>
      <c r="S18" t="str">
        <f>+VLOOKUP(A18,[2]BaseSAPAR!$B:$T,19,0)</f>
        <v>Estado de resultados</v>
      </c>
      <c r="T18" t="str">
        <f>+VLOOKUP(S18,Catalogos!$K$2:$L$47,2,0)</f>
        <v>f) Presupuesto o avance financiero</v>
      </c>
      <c r="U18">
        <f>+VLOOKUP(A18,[3]LosTres!$A:$P,16,0)</f>
        <v>21114</v>
      </c>
      <c r="V18">
        <f>+VLOOKUP(A18,[3]LosTres!$A:$Y,25,0)</f>
        <v>20</v>
      </c>
      <c r="W18" t="str">
        <f>+VLOOKUP(V18,Catalogos!P:R,3,0)</f>
        <v>Ámbito Académico</v>
      </c>
      <c r="X18" t="str">
        <f>+VLOOKUP(A18,[2]BaseSAPAR!$B:$S,18,0)</f>
        <v>Información pública</v>
      </c>
    </row>
    <row r="19" spans="1:24" x14ac:dyDescent="0.25">
      <c r="A19" s="86">
        <v>6110000009016</v>
      </c>
      <c r="B19" s="87">
        <f>+VLOOKUP(A19,[2]BaseSAPAR!$B:$AB,15,0)</f>
        <v>42559</v>
      </c>
      <c r="C19" t="str">
        <f>+VLOOKUP(LEFT(A19,5),Catalogos!$A$1:$B$6,2,0)</f>
        <v>BM</v>
      </c>
      <c r="D19" t="str">
        <f>+VLOOKUP(LEFT(A19,5),Catalogos!$A$1:$C$6,3,0)</f>
        <v>Sistema de Solicitudes de la Plataforma Nacional de Transparencia</v>
      </c>
      <c r="E19" s="87">
        <f>+VLOOKUP(A19,[2]BaseSAPAR!$B:$AB,27,0)</f>
        <v>42576</v>
      </c>
      <c r="F19">
        <f t="shared" si="0"/>
        <v>7</v>
      </c>
      <c r="G19">
        <f t="shared" si="1"/>
        <v>7</v>
      </c>
      <c r="H19">
        <v>0</v>
      </c>
      <c r="I19">
        <f>+VLOOKUP(A19,[3]LosTres!$A:$AC,26,0)</f>
        <v>5</v>
      </c>
      <c r="J19" t="str">
        <f>+VLOOKUP(I19,Catalogos!$E$2:$F$5,2,0)</f>
        <v>Entrega por Internet (antes a través de INFOMEX)</v>
      </c>
      <c r="K19">
        <f>IF(E19&lt;&gt;0,NETWORKDAYS.INTL(B19,E19,1,Inhabiles!A:A)-1,0)</f>
        <v>5</v>
      </c>
      <c r="L19">
        <f t="shared" si="2"/>
        <v>0</v>
      </c>
      <c r="M19">
        <f t="shared" si="3"/>
        <v>1</v>
      </c>
      <c r="N19">
        <f t="shared" si="4"/>
        <v>0</v>
      </c>
      <c r="O19">
        <f>+VLOOKUP(A19,[3]LosTres!$A:$Y,25,0)</f>
        <v>40</v>
      </c>
      <c r="P19">
        <f>+VLOOKUP(O19,Catalogos!$H$2:$I$102,2,0)</f>
        <v>7</v>
      </c>
      <c r="Q19" t="str">
        <f>+VLOOKUP(A19,[3]LosTres!$A:$W,23,0)</f>
        <v>M</v>
      </c>
      <c r="R19">
        <v>0</v>
      </c>
      <c r="S19" t="str">
        <f>+VLOOKUP(A19,[2]BaseSAPAR!$B:$T,19,0)</f>
        <v>Presupuesto</v>
      </c>
      <c r="T19" t="str">
        <f>+VLOOKUP(S19,Catalogos!$K$2:$L$47,2,0)</f>
        <v>f) Presupuesto o avance financiero</v>
      </c>
      <c r="U19">
        <f>+VLOOKUP(A19,[3]LosTres!$A:$P,16,0)</f>
        <v>9015</v>
      </c>
      <c r="V19">
        <f>+VLOOKUP(A19,[3]LosTres!$A:$Y,25,0)</f>
        <v>40</v>
      </c>
      <c r="W19" t="str">
        <f>+VLOOKUP(V19,Catalogos!P:R,3,0)</f>
        <v>Medios de Comunicación</v>
      </c>
      <c r="X19" t="str">
        <f>+VLOOKUP(A19,[2]BaseSAPAR!$B:$S,18,0)</f>
        <v>Información pública</v>
      </c>
    </row>
    <row r="20" spans="1:24" x14ac:dyDescent="0.25">
      <c r="A20" s="86">
        <v>6110000009116</v>
      </c>
      <c r="B20" s="87">
        <f>+VLOOKUP(A20,[2]BaseSAPAR!$B:$AB,15,0)</f>
        <v>42562</v>
      </c>
      <c r="C20" t="str">
        <f>+VLOOKUP(LEFT(A20,5),Catalogos!$A$1:$B$6,2,0)</f>
        <v>BM</v>
      </c>
      <c r="D20" t="str">
        <f>+VLOOKUP(LEFT(A20,5),Catalogos!$A$1:$C$6,3,0)</f>
        <v>Sistema de Solicitudes de la Plataforma Nacional de Transparencia</v>
      </c>
      <c r="E20" s="87">
        <f>+VLOOKUP(A20,[2]BaseSAPAR!$B:$AB,27,0)</f>
        <v>42571</v>
      </c>
      <c r="F20">
        <f t="shared" si="0"/>
        <v>7</v>
      </c>
      <c r="G20">
        <f t="shared" si="1"/>
        <v>7</v>
      </c>
      <c r="H20">
        <v>0</v>
      </c>
      <c r="I20">
        <f>+VLOOKUP(A20,[3]LosTres!$A:$AC,26,0)</f>
        <v>5</v>
      </c>
      <c r="J20" t="str">
        <f>+VLOOKUP(I20,Catalogos!$E$2:$F$5,2,0)</f>
        <v>Entrega por Internet (antes a través de INFOMEX)</v>
      </c>
      <c r="K20">
        <f>IF(E20&lt;&gt;0,NETWORKDAYS.INTL(B20,E20,1,Inhabiles!A:A)-1,0)</f>
        <v>4</v>
      </c>
      <c r="L20">
        <f t="shared" si="2"/>
        <v>0</v>
      </c>
      <c r="M20">
        <f t="shared" si="3"/>
        <v>1</v>
      </c>
      <c r="N20">
        <f t="shared" si="4"/>
        <v>0</v>
      </c>
      <c r="O20">
        <f>+VLOOKUP(A20,[3]LosTres!$A:$Y,25,0)</f>
        <v>0</v>
      </c>
      <c r="P20">
        <f>+VLOOKUP(O20,Catalogos!$H$2:$I$102,2,0)</f>
        <v>14</v>
      </c>
      <c r="Q20" t="str">
        <f>+VLOOKUP(A20,[3]LosTres!$A:$W,23,0)</f>
        <v>NULL</v>
      </c>
      <c r="R20">
        <v>0</v>
      </c>
      <c r="S20" t="str">
        <f>+VLOOKUP(A20,[2]BaseSAPAR!$B:$T,19,0)</f>
        <v>Autotransportes</v>
      </c>
      <c r="T20" t="str">
        <f>+VLOOKUP(S20,Catalogos!$K$2:$L$47,2,0)</f>
        <v>a) Estrategias de seguridad nacional</v>
      </c>
      <c r="U20">
        <f>+VLOOKUP(A20,[3]LosTres!$A:$P,16,0)</f>
        <v>9014</v>
      </c>
      <c r="V20">
        <f>+VLOOKUP(A20,[3]LosTres!$A:$Y,25,0)</f>
        <v>0</v>
      </c>
      <c r="W20">
        <f>+VLOOKUP(V20,Catalogos!P:R,3,0)</f>
        <v>0</v>
      </c>
      <c r="X20" t="str">
        <f>+VLOOKUP(A20,[2]BaseSAPAR!$B:$S,18,0)</f>
        <v>Información pública</v>
      </c>
    </row>
    <row r="21" spans="1:24" x14ac:dyDescent="0.25">
      <c r="A21" s="86">
        <v>6110000009216</v>
      </c>
      <c r="B21" s="87">
        <f>+VLOOKUP(A21,[2]BaseSAPAR!$B:$AB,15,0)</f>
        <v>42562</v>
      </c>
      <c r="C21" t="str">
        <f>+VLOOKUP(LEFT(A21,5),Catalogos!$A$1:$B$6,2,0)</f>
        <v>BM</v>
      </c>
      <c r="D21" t="str">
        <f>+VLOOKUP(LEFT(A21,5),Catalogos!$A$1:$C$6,3,0)</f>
        <v>Sistema de Solicitudes de la Plataforma Nacional de Transparencia</v>
      </c>
      <c r="E21" s="87">
        <f>+VLOOKUP(A21,[2]BaseSAPAR!$B:$AB,27,0)</f>
        <v>42570</v>
      </c>
      <c r="F21">
        <f t="shared" si="0"/>
        <v>7</v>
      </c>
      <c r="G21">
        <f t="shared" si="1"/>
        <v>7</v>
      </c>
      <c r="H21">
        <v>0</v>
      </c>
      <c r="I21">
        <f>+VLOOKUP(A21,[3]LosTres!$A:$AC,26,0)</f>
        <v>3</v>
      </c>
      <c r="J21" t="str">
        <f>+VLOOKUP(I21,Catalogos!$E$2:$F$5,2,0)</f>
        <v>Copia simple</v>
      </c>
      <c r="K21">
        <f>IF(E21&lt;&gt;0,NETWORKDAYS.INTL(B21,E21,1,Inhabiles!A:A)-1,0)</f>
        <v>4</v>
      </c>
      <c r="L21">
        <f t="shared" si="2"/>
        <v>0</v>
      </c>
      <c r="M21">
        <f t="shared" si="3"/>
        <v>1</v>
      </c>
      <c r="N21">
        <f t="shared" si="4"/>
        <v>0</v>
      </c>
      <c r="O21">
        <f>+VLOOKUP(A21,[3]LosTres!$A:$Y,25,0)</f>
        <v>20</v>
      </c>
      <c r="P21">
        <f>+VLOOKUP(O21,Catalogos!$H$2:$I$102,2,0)</f>
        <v>3</v>
      </c>
      <c r="Q21" t="str">
        <f>+VLOOKUP(A21,[3]LosTres!$A:$W,23,0)</f>
        <v>M</v>
      </c>
      <c r="R21">
        <v>0</v>
      </c>
      <c r="S21" t="str">
        <f>+VLOOKUP(A21,[2]BaseSAPAR!$B:$T,19,0)</f>
        <v>Control de legalidad</v>
      </c>
      <c r="T21" t="str">
        <f>+VLOOKUP(S21,Catalogos!$K$2:$L$47,2,0)</f>
        <v>e) Marco Jurídico</v>
      </c>
      <c r="U21">
        <f>+VLOOKUP(A21,[3]LosTres!$A:$P,16,0)</f>
        <v>9004</v>
      </c>
      <c r="V21">
        <f>+VLOOKUP(A21,[3]LosTres!$A:$Y,25,0)</f>
        <v>20</v>
      </c>
      <c r="W21" t="str">
        <f>+VLOOKUP(V21,Catalogos!P:R,3,0)</f>
        <v>Ámbito Académico</v>
      </c>
      <c r="X21" t="str">
        <f>+VLOOKUP(A21,[2]BaseSAPAR!$B:$S,18,0)</f>
        <v>Información pública</v>
      </c>
    </row>
    <row r="22" spans="1:24" x14ac:dyDescent="0.25">
      <c r="A22" s="86">
        <v>6110000009316</v>
      </c>
      <c r="B22" s="87">
        <f>+VLOOKUP(A22,[2]BaseSAPAR!$B:$AB,15,0)</f>
        <v>42562</v>
      </c>
      <c r="C22" t="str">
        <f>+VLOOKUP(LEFT(A22,5),Catalogos!$A$1:$B$6,2,0)</f>
        <v>BM</v>
      </c>
      <c r="D22" t="str">
        <f>+VLOOKUP(LEFT(A22,5),Catalogos!$A$1:$C$6,3,0)</f>
        <v>Sistema de Solicitudes de la Plataforma Nacional de Transparencia</v>
      </c>
      <c r="E22" s="87">
        <f>+VLOOKUP(A22,[2]BaseSAPAR!$B:$AB,27,0)</f>
        <v>42566</v>
      </c>
      <c r="F22">
        <f t="shared" si="0"/>
        <v>7</v>
      </c>
      <c r="G22">
        <f t="shared" si="1"/>
        <v>7</v>
      </c>
      <c r="H22">
        <v>0</v>
      </c>
      <c r="I22">
        <f>+VLOOKUP(A22,[3]LosTres!$A:$AC,26,0)</f>
        <v>5</v>
      </c>
      <c r="J22" t="str">
        <f>+VLOOKUP(I22,Catalogos!$E$2:$F$5,2,0)</f>
        <v>Entrega por Internet (antes a través de INFOMEX)</v>
      </c>
      <c r="K22">
        <f>IF(E22&lt;&gt;0,NETWORKDAYS.INTL(B22,E22,1,Inhabiles!A:A)-1,0)</f>
        <v>4</v>
      </c>
      <c r="L22">
        <f t="shared" si="2"/>
        <v>0</v>
      </c>
      <c r="M22">
        <f t="shared" si="3"/>
        <v>1</v>
      </c>
      <c r="N22">
        <f t="shared" si="4"/>
        <v>0</v>
      </c>
      <c r="O22">
        <f>+VLOOKUP(A22,[3]LosTres!$A:$Y,25,0)</f>
        <v>0</v>
      </c>
      <c r="P22">
        <f>+VLOOKUP(O22,Catalogos!$H$2:$I$102,2,0)</f>
        <v>14</v>
      </c>
      <c r="Q22" t="str">
        <f>+VLOOKUP(A22,[3]LosTres!$A:$W,23,0)</f>
        <v>NULL</v>
      </c>
      <c r="R22">
        <v>0</v>
      </c>
      <c r="S22" t="str">
        <f>+VLOOKUP(A22,[2]BaseSAPAR!$B:$T,19,0)</f>
        <v>Servicio médico</v>
      </c>
      <c r="T22" t="str">
        <f>+VLOOKUP(S22,Catalogos!$K$2:$L$47,2,0)</f>
        <v xml:space="preserve">b) Prestaciones de servidores públicos </v>
      </c>
      <c r="U22">
        <f>+VLOOKUP(A22,[3]LosTres!$A:$P,16,0)</f>
        <v>9007</v>
      </c>
      <c r="V22">
        <f>+VLOOKUP(A22,[3]LosTres!$A:$Y,25,0)</f>
        <v>0</v>
      </c>
      <c r="W22">
        <f>+VLOOKUP(V22,Catalogos!P:R,3,0)</f>
        <v>0</v>
      </c>
      <c r="X22" t="str">
        <f>+VLOOKUP(A22,[2]BaseSAPAR!$B:$S,18,0)</f>
        <v>Información pública</v>
      </c>
    </row>
    <row r="23" spans="1:24" x14ac:dyDescent="0.25">
      <c r="A23" s="86">
        <v>6110000009416</v>
      </c>
      <c r="B23" s="87">
        <f>+VLOOKUP(A23,[2]BaseSAPAR!$B:$AB,15,0)</f>
        <v>42562</v>
      </c>
      <c r="C23" t="str">
        <f>+VLOOKUP(LEFT(A23,5),Catalogos!$A$1:$B$6,2,0)</f>
        <v>BM</v>
      </c>
      <c r="D23" t="str">
        <f>+VLOOKUP(LEFT(A23,5),Catalogos!$A$1:$C$6,3,0)</f>
        <v>Sistema de Solicitudes de la Plataforma Nacional de Transparencia</v>
      </c>
      <c r="E23" s="87">
        <f>+VLOOKUP(A23,[2]BaseSAPAR!$B:$AB,27,0)</f>
        <v>42571</v>
      </c>
      <c r="F23">
        <f t="shared" si="0"/>
        <v>7</v>
      </c>
      <c r="G23">
        <f t="shared" si="1"/>
        <v>7</v>
      </c>
      <c r="H23">
        <v>0</v>
      </c>
      <c r="I23">
        <f>+VLOOKUP(A23,[3]LosTres!$A:$AC,26,0)</f>
        <v>5</v>
      </c>
      <c r="J23" t="str">
        <f>+VLOOKUP(I23,Catalogos!$E$2:$F$5,2,0)</f>
        <v>Entrega por Internet (antes a través de INFOMEX)</v>
      </c>
      <c r="K23">
        <f>IF(E23&lt;&gt;0,NETWORKDAYS.INTL(B23,E23,1,Inhabiles!A:A)-1,0)</f>
        <v>4</v>
      </c>
      <c r="L23">
        <f t="shared" si="2"/>
        <v>0</v>
      </c>
      <c r="M23">
        <f t="shared" si="3"/>
        <v>1</v>
      </c>
      <c r="N23">
        <f t="shared" si="4"/>
        <v>0</v>
      </c>
      <c r="O23">
        <f>+VLOOKUP(A23,[3]LosTres!$A:$Y,25,0)</f>
        <v>0</v>
      </c>
      <c r="P23">
        <f>+VLOOKUP(O23,Catalogos!$H$2:$I$102,2,0)</f>
        <v>14</v>
      </c>
      <c r="Q23" t="str">
        <f>+VLOOKUP(A23,[3]LosTres!$A:$W,23,0)</f>
        <v>NULL</v>
      </c>
      <c r="R23">
        <v>0</v>
      </c>
      <c r="S23" t="str">
        <f>+VLOOKUP(A23,[2]BaseSAPAR!$B:$T,19,0)</f>
        <v>Presupuesto público</v>
      </c>
      <c r="T23" t="str">
        <f>+VLOOKUP(S23,Catalogos!$K$2:$L$47,2,0)</f>
        <v>f) Presupuesto o avance financiero</v>
      </c>
      <c r="U23">
        <f>+VLOOKUP(A23,[3]LosTres!$A:$P,16,0)</f>
        <v>9014</v>
      </c>
      <c r="V23">
        <f>+VLOOKUP(A23,[3]LosTres!$A:$Y,25,0)</f>
        <v>0</v>
      </c>
      <c r="W23">
        <f>+VLOOKUP(V23,Catalogos!P:R,3,0)</f>
        <v>0</v>
      </c>
      <c r="X23" t="str">
        <f>+VLOOKUP(A23,[2]BaseSAPAR!$B:$S,18,0)</f>
        <v>Información pública</v>
      </c>
    </row>
    <row r="24" spans="1:24" hidden="1" x14ac:dyDescent="0.25">
      <c r="A24" s="86">
        <v>6110000009516</v>
      </c>
      <c r="B24" s="87">
        <f>+VLOOKUP(A24,[2]BaseSAPAR!$B:$AB,15,0)</f>
        <v>42562</v>
      </c>
      <c r="C24" t="str">
        <f>+VLOOKUP(LEFT(A24,5),Catalogos!$A$1:$B$6,2,0)</f>
        <v>BM</v>
      </c>
      <c r="D24" t="str">
        <f>+VLOOKUP(LEFT(A24,5),Catalogos!$A$1:$C$6,3,0)</f>
        <v>Sistema de Solicitudes de la Plataforma Nacional de Transparencia</v>
      </c>
      <c r="E24" s="87">
        <f>+VLOOKUP(A24,[2]BaseSAPAR!$B:$AB,27,0)</f>
        <v>42565</v>
      </c>
      <c r="F24">
        <f t="shared" si="0"/>
        <v>7</v>
      </c>
      <c r="G24">
        <f t="shared" si="1"/>
        <v>7</v>
      </c>
      <c r="H24">
        <v>0</v>
      </c>
      <c r="I24">
        <f>+VLOOKUP(A24,[3]LosTres!$A:$AC,26,0)</f>
        <v>5</v>
      </c>
      <c r="J24" t="str">
        <f>+VLOOKUP(I24,Catalogos!$E$2:$F$5,2,0)</f>
        <v>Entrega por Internet (antes a través de INFOMEX)</v>
      </c>
      <c r="K24">
        <f>IF(E24&lt;&gt;0,NETWORKDAYS.INTL(B24,E24,1,Inhabiles!A:A)-1,0)</f>
        <v>3</v>
      </c>
      <c r="L24" s="101">
        <f t="shared" si="2"/>
        <v>1</v>
      </c>
      <c r="M24">
        <f t="shared" si="3"/>
        <v>0</v>
      </c>
      <c r="N24">
        <f t="shared" si="4"/>
        <v>0</v>
      </c>
      <c r="O24">
        <f>+VLOOKUP(A24,[3]LosTres!$A:$Y,25,0)</f>
        <v>0</v>
      </c>
      <c r="P24">
        <f>+VLOOKUP(O24,Catalogos!$H$2:$I$102,2,0)</f>
        <v>14</v>
      </c>
      <c r="Q24" t="str">
        <f>+VLOOKUP(A24,[3]LosTres!$A:$W,23,0)</f>
        <v>NULL</v>
      </c>
      <c r="R24">
        <v>0</v>
      </c>
      <c r="S24" t="str">
        <f>+VLOOKUP(A24,[2]BaseSAPAR!$B:$T,19,0)</f>
        <v>Acceso a la información</v>
      </c>
      <c r="T24" t="str">
        <f>+VLOOKUP(S24,Catalogos!$K$2:$L$47,2,0)</f>
        <v>h)  Otros*</v>
      </c>
      <c r="U24">
        <f>+VLOOKUP(A24,[3]LosTres!$A:$P,16,0)</f>
        <v>9014</v>
      </c>
      <c r="V24">
        <f>+VLOOKUP(A24,[3]LosTres!$A:$Y,25,0)</f>
        <v>0</v>
      </c>
      <c r="W24">
        <f>+VLOOKUP(V24,Catalogos!P:R,3,0)</f>
        <v>0</v>
      </c>
      <c r="X24" t="str">
        <f>+VLOOKUP(A24,[2]BaseSAPAR!$B:$S,18,0)</f>
        <v>Información no competencia de UA</v>
      </c>
    </row>
    <row r="25" spans="1:24" x14ac:dyDescent="0.25">
      <c r="A25" s="86">
        <v>6110000009616</v>
      </c>
      <c r="B25" s="87">
        <f>+VLOOKUP(A25,[2]BaseSAPAR!$B:$AB,15,0)</f>
        <v>42562</v>
      </c>
      <c r="C25" t="str">
        <f>+VLOOKUP(LEFT(A25,5),Catalogos!$A$1:$B$6,2,0)</f>
        <v>BM</v>
      </c>
      <c r="D25" t="str">
        <f>+VLOOKUP(LEFT(A25,5),Catalogos!$A$1:$C$6,3,0)</f>
        <v>Sistema de Solicitudes de la Plataforma Nacional de Transparencia</v>
      </c>
      <c r="E25" s="87">
        <f>+VLOOKUP(A25,[2]BaseSAPAR!$B:$AB,27,0)</f>
        <v>42566</v>
      </c>
      <c r="F25">
        <f t="shared" si="0"/>
        <v>7</v>
      </c>
      <c r="G25">
        <f t="shared" si="1"/>
        <v>7</v>
      </c>
      <c r="H25">
        <v>0</v>
      </c>
      <c r="I25">
        <f>+VLOOKUP(A25,[3]LosTres!$A:$AC,26,0)</f>
        <v>5</v>
      </c>
      <c r="J25" t="str">
        <f>+VLOOKUP(I25,Catalogos!$E$2:$F$5,2,0)</f>
        <v>Entrega por Internet (antes a través de INFOMEX)</v>
      </c>
      <c r="K25">
        <f>IF(E25&lt;&gt;0,NETWORKDAYS.INTL(B25,E25,1,Inhabiles!A:A)-1,0)</f>
        <v>4</v>
      </c>
      <c r="L25">
        <f t="shared" si="2"/>
        <v>0</v>
      </c>
      <c r="M25">
        <f t="shared" si="3"/>
        <v>1</v>
      </c>
      <c r="N25">
        <f t="shared" si="4"/>
        <v>0</v>
      </c>
      <c r="O25">
        <f>+VLOOKUP(A25,[3]LosTres!$A:$Y,25,0)</f>
        <v>24</v>
      </c>
      <c r="P25">
        <f>+VLOOKUP(O25,Catalogos!$H$2:$I$102,2,0)</f>
        <v>3</v>
      </c>
      <c r="Q25" t="str">
        <f>+VLOOKUP(A25,[3]LosTres!$A:$W,23,0)</f>
        <v>H</v>
      </c>
      <c r="R25">
        <v>0</v>
      </c>
      <c r="S25" t="str">
        <f>+VLOOKUP(A25,[2]BaseSAPAR!$B:$T,19,0)</f>
        <v>Control de legalidad</v>
      </c>
      <c r="T25" t="str">
        <f>+VLOOKUP(S25,Catalogos!$K$2:$L$47,2,0)</f>
        <v>e) Marco Jurídico</v>
      </c>
      <c r="U25">
        <f>+VLOOKUP(A25,[3]LosTres!$A:$P,16,0)</f>
        <v>1001</v>
      </c>
      <c r="V25">
        <f>+VLOOKUP(A25,[3]LosTres!$A:$Y,25,0)</f>
        <v>24</v>
      </c>
      <c r="W25" t="str">
        <f>+VLOOKUP(V25,Catalogos!P:R,3,0)</f>
        <v xml:space="preserve">     Profesor </v>
      </c>
      <c r="X25" t="str">
        <f>+VLOOKUP(A25,[2]BaseSAPAR!$B:$S,18,0)</f>
        <v>Información pública</v>
      </c>
    </row>
    <row r="26" spans="1:24" hidden="1" x14ac:dyDescent="0.25">
      <c r="A26" s="86">
        <v>6110000009716</v>
      </c>
      <c r="B26" s="87">
        <f>+VLOOKUP(A26,[2]BaseSAPAR!$B:$AB,15,0)</f>
        <v>42562</v>
      </c>
      <c r="C26" t="str">
        <f>+VLOOKUP(LEFT(A26,5),Catalogos!$A$1:$B$6,2,0)</f>
        <v>BM</v>
      </c>
      <c r="D26" t="str">
        <f>+VLOOKUP(LEFT(A26,5),Catalogos!$A$1:$C$6,3,0)</f>
        <v>Sistema de Solicitudes de la Plataforma Nacional de Transparencia</v>
      </c>
      <c r="E26" s="87">
        <f>+VLOOKUP(A26,[2]BaseSAPAR!$B:$AB,27,0)</f>
        <v>42565</v>
      </c>
      <c r="F26">
        <f t="shared" si="0"/>
        <v>7</v>
      </c>
      <c r="G26">
        <f t="shared" si="1"/>
        <v>7</v>
      </c>
      <c r="H26">
        <v>0</v>
      </c>
      <c r="I26">
        <f>+VLOOKUP(A26,[3]LosTres!$A:$AC,26,0)</f>
        <v>5</v>
      </c>
      <c r="J26" t="str">
        <f>+VLOOKUP(I26,Catalogos!$E$2:$F$5,2,0)</f>
        <v>Entrega por Internet (antes a través de INFOMEX)</v>
      </c>
      <c r="K26">
        <f>IF(E26&lt;&gt;0,NETWORKDAYS.INTL(B26,E26,1,Inhabiles!A:A)-1,0)</f>
        <v>3</v>
      </c>
      <c r="L26" s="101">
        <f t="shared" si="2"/>
        <v>1</v>
      </c>
      <c r="M26">
        <f t="shared" si="3"/>
        <v>0</v>
      </c>
      <c r="N26">
        <f t="shared" si="4"/>
        <v>0</v>
      </c>
      <c r="O26">
        <f>+VLOOKUP(A26,[3]LosTres!$A:$Y,25,0)</f>
        <v>14</v>
      </c>
      <c r="P26">
        <f>+VLOOKUP(O26,Catalogos!$H$2:$I$102,2,0)</f>
        <v>1</v>
      </c>
      <c r="Q26" t="str">
        <f>+VLOOKUP(A26,[3]LosTres!$A:$W,23,0)</f>
        <v>M</v>
      </c>
      <c r="R26">
        <v>0</v>
      </c>
      <c r="S26" t="str">
        <f>+VLOOKUP(A26,[2]BaseSAPAR!$B:$T,19,0)</f>
        <v>Acceso a la información</v>
      </c>
      <c r="T26" t="str">
        <f>+VLOOKUP(S26,Catalogos!$K$2:$L$47,2,0)</f>
        <v>h)  Otros*</v>
      </c>
      <c r="U26">
        <f>+VLOOKUP(A26,[3]LosTres!$A:$P,16,0)</f>
        <v>9010</v>
      </c>
      <c r="V26">
        <f>+VLOOKUP(A26,[3]LosTres!$A:$Y,25,0)</f>
        <v>14</v>
      </c>
      <c r="W26" t="str">
        <f>+VLOOKUP(V26,Catalogos!P:R,3,0)</f>
        <v xml:space="preserve">     Servicios a la ciudadanía</v>
      </c>
      <c r="X26" t="str">
        <f>+VLOOKUP(A26,[2]BaseSAPAR!$B:$S,18,0)</f>
        <v>Información no competencia del BM</v>
      </c>
    </row>
    <row r="27" spans="1:24" x14ac:dyDescent="0.25">
      <c r="A27" s="86">
        <v>6110000009816</v>
      </c>
      <c r="B27" s="87">
        <f>+VLOOKUP(A27,[2]BaseSAPAR!$B:$AB,15,0)</f>
        <v>42565</v>
      </c>
      <c r="C27" t="str">
        <f>+VLOOKUP(LEFT(A27,5),Catalogos!$A$1:$B$6,2,0)</f>
        <v>BM</v>
      </c>
      <c r="D27" t="str">
        <f>+VLOOKUP(LEFT(A27,5),Catalogos!$A$1:$C$6,3,0)</f>
        <v>Sistema de Solicitudes de la Plataforma Nacional de Transparencia</v>
      </c>
      <c r="E27" s="87">
        <f>+VLOOKUP(A27,[2]BaseSAPAR!$B:$AB,27,0)</f>
        <v>42584</v>
      </c>
      <c r="F27">
        <f t="shared" si="0"/>
        <v>7</v>
      </c>
      <c r="G27">
        <f t="shared" si="1"/>
        <v>8</v>
      </c>
      <c r="H27">
        <v>0</v>
      </c>
      <c r="I27">
        <f>+VLOOKUP(A27,[3]LosTres!$A:$AC,26,0)</f>
        <v>5</v>
      </c>
      <c r="J27" t="str">
        <f>+VLOOKUP(I27,Catalogos!$E$2:$F$5,2,0)</f>
        <v>Entrega por Internet (antes a través de INFOMEX)</v>
      </c>
      <c r="K27">
        <f>IF(E27&lt;&gt;0,NETWORKDAYS.INTL(B27,E27,1,Inhabiles!A:A)-1,0)</f>
        <v>3</v>
      </c>
      <c r="L27">
        <v>0</v>
      </c>
      <c r="M27">
        <f t="shared" si="3"/>
        <v>1</v>
      </c>
      <c r="N27">
        <f t="shared" si="4"/>
        <v>0</v>
      </c>
      <c r="O27">
        <f>+VLOOKUP(A27,[3]LosTres!$A:$Y,25,0)</f>
        <v>31</v>
      </c>
      <c r="P27">
        <f>+VLOOKUP(O27,Catalogos!$H$2:$I$102,2,0)</f>
        <v>5</v>
      </c>
      <c r="Q27" t="str">
        <f>+VLOOKUP(A27,[3]LosTres!$A:$W,23,0)</f>
        <v>H</v>
      </c>
      <c r="R27">
        <v>0</v>
      </c>
      <c r="S27" t="str">
        <f>+VLOOKUP(A27,[2]BaseSAPAR!$B:$T,19,0)</f>
        <v>Sueldos y salarios</v>
      </c>
      <c r="T27" t="str">
        <f>+VLOOKUP(S27,Catalogos!$K$2:$L$47,2,0)</f>
        <v>a) Sueldos</v>
      </c>
      <c r="U27">
        <f>+VLOOKUP(A27,[3]LosTres!$A:$P,16,0)</f>
        <v>15033</v>
      </c>
      <c r="V27">
        <f>+VLOOKUP(A27,[3]LosTres!$A:$Y,25,0)</f>
        <v>31</v>
      </c>
      <c r="W27" t="str">
        <f>+VLOOKUP(V27,Catalogos!P:R,3,0)</f>
        <v xml:space="preserve">     Federal</v>
      </c>
      <c r="X27" t="str">
        <f>+VLOOKUP(A27,[2]BaseSAPAR!$B:$S,18,0)</f>
        <v>Información pública</v>
      </c>
    </row>
    <row r="28" spans="1:24" hidden="1" x14ac:dyDescent="0.25">
      <c r="A28" s="86">
        <v>6110000009916</v>
      </c>
      <c r="B28" s="87">
        <f>+VLOOKUP(A28,[2]BaseSAPAR!$B:$AB,15,0)</f>
        <v>42569</v>
      </c>
      <c r="C28" t="str">
        <f>+VLOOKUP(LEFT(A28,5),Catalogos!$A$1:$B$6,2,0)</f>
        <v>BM</v>
      </c>
      <c r="D28" t="str">
        <f>+VLOOKUP(LEFT(A28,5),Catalogos!$A$1:$C$6,3,0)</f>
        <v>Sistema de Solicitudes de la Plataforma Nacional de Transparencia</v>
      </c>
      <c r="E28" s="87">
        <f>+VLOOKUP(A28,[2]BaseSAPAR!$B:$AB,27,0)</f>
        <v>42625</v>
      </c>
      <c r="F28">
        <f t="shared" si="0"/>
        <v>7</v>
      </c>
      <c r="G28">
        <f t="shared" si="1"/>
        <v>9</v>
      </c>
      <c r="H28">
        <v>0</v>
      </c>
      <c r="I28">
        <f>+VLOOKUP(A28,[3]LosTres!$A:$AC,26,0)</f>
        <v>5</v>
      </c>
      <c r="J28" t="str">
        <f>+VLOOKUP(I28,Catalogos!$E$2:$F$5,2,0)</f>
        <v>Entrega por Internet (antes a través de INFOMEX)</v>
      </c>
      <c r="K28">
        <f>IF(E28&lt;&gt;0,NETWORKDAYS.INTL(B28,E28,1,Inhabiles!A:A)-1,0)</f>
        <v>30</v>
      </c>
      <c r="L28">
        <f t="shared" si="2"/>
        <v>0</v>
      </c>
      <c r="M28">
        <f t="shared" si="3"/>
        <v>0</v>
      </c>
      <c r="N28">
        <f t="shared" si="4"/>
        <v>1</v>
      </c>
      <c r="O28">
        <f>+VLOOKUP(A28,[3]LosTres!$A:$Y,25,0)</f>
        <v>40</v>
      </c>
      <c r="P28">
        <f>+VLOOKUP(O28,Catalogos!$H$2:$I$102,2,0)</f>
        <v>7</v>
      </c>
      <c r="Q28" t="str">
        <f>+VLOOKUP(A28,[3]LosTres!$A:$W,23,0)</f>
        <v>H</v>
      </c>
      <c r="R28">
        <v>0</v>
      </c>
      <c r="S28" t="str">
        <f>+VLOOKUP(A28,[2]BaseSAPAR!$B:$T,19,0)</f>
        <v>Adquisiciones</v>
      </c>
      <c r="T28" t="str">
        <f>+VLOOKUP(S28,Catalogos!$K$2:$L$47,2,0)</f>
        <v>b) Bienes adquiridos</v>
      </c>
      <c r="U28">
        <f>+VLOOKUP(A28,[3]LosTres!$A:$P,16,0)</f>
        <v>9016</v>
      </c>
      <c r="V28">
        <f>+VLOOKUP(A28,[3]LosTres!$A:$Y,25,0)</f>
        <v>40</v>
      </c>
      <c r="W28" t="str">
        <f>+VLOOKUP(V28,Catalogos!P:R,3,0)</f>
        <v>Medios de Comunicación</v>
      </c>
      <c r="X28" t="str">
        <f>+VLOOKUP(A28,[2]BaseSAPAR!$B:$S,18,0)</f>
        <v>Información reservada</v>
      </c>
    </row>
    <row r="29" spans="1:24" x14ac:dyDescent="0.25">
      <c r="A29" s="86">
        <v>6110000010016</v>
      </c>
      <c r="B29" s="87">
        <f>+VLOOKUP(A29,[2]BaseSAPAR!$B:$AB,15,0)</f>
        <v>42570</v>
      </c>
      <c r="C29" t="str">
        <f>+VLOOKUP(LEFT(A29,5),Catalogos!$A$1:$B$6,2,0)</f>
        <v>BM</v>
      </c>
      <c r="D29" t="str">
        <f>+VLOOKUP(LEFT(A29,5),Catalogos!$A$1:$C$6,3,0)</f>
        <v>Sistema de Solicitudes de la Plataforma Nacional de Transparencia</v>
      </c>
      <c r="E29" s="87">
        <f>+VLOOKUP(A29,[2]BaseSAPAR!$B:$AB,27,0)</f>
        <v>42577</v>
      </c>
      <c r="F29">
        <f t="shared" si="0"/>
        <v>7</v>
      </c>
      <c r="G29">
        <f t="shared" si="1"/>
        <v>7</v>
      </c>
      <c r="H29">
        <v>0</v>
      </c>
      <c r="I29">
        <f>+VLOOKUP(A29,[3]LosTres!$A:$AC,26,0)</f>
        <v>5</v>
      </c>
      <c r="J29" t="str">
        <f>+VLOOKUP(I29,Catalogos!$E$2:$F$5,2,0)</f>
        <v>Entrega por Internet (antes a través de INFOMEX)</v>
      </c>
      <c r="K29">
        <f>IF(E29&lt;&gt;0,NETWORKDAYS.INTL(B29,E29,1,Inhabiles!A:A)-1,0)</f>
        <v>-1</v>
      </c>
      <c r="L29">
        <v>0</v>
      </c>
      <c r="M29">
        <f t="shared" si="3"/>
        <v>1</v>
      </c>
      <c r="N29">
        <f t="shared" si="4"/>
        <v>0</v>
      </c>
      <c r="O29">
        <f>+VLOOKUP(A29,[3]LosTres!$A:$Y,25,0)</f>
        <v>44</v>
      </c>
      <c r="P29">
        <f>+VLOOKUP(O29,Catalogos!$H$2:$I$102,2,0)</f>
        <v>7</v>
      </c>
      <c r="Q29" t="str">
        <f>+VLOOKUP(A29,[3]LosTres!$A:$W,23,0)</f>
        <v>M</v>
      </c>
      <c r="R29">
        <v>0</v>
      </c>
      <c r="S29" t="str">
        <f>+VLOOKUP(A29,[2]BaseSAPAR!$B:$T,19,0)</f>
        <v>Billetes</v>
      </c>
      <c r="T29" t="str">
        <f>+VLOOKUP(S29,Catalogos!$K$2:$L$47,2,0)</f>
        <v>c) Estadísticas</v>
      </c>
      <c r="U29">
        <f>+VLOOKUP(A29,[3]LosTres!$A:$P,16,0)</f>
        <v>1001</v>
      </c>
      <c r="V29">
        <f>+VLOOKUP(A29,[3]LosTres!$A:$Y,25,0)</f>
        <v>44</v>
      </c>
      <c r="W29" t="str">
        <f>+VLOOKUP(V29,Catalogos!P:R,3,0)</f>
        <v xml:space="preserve">     Medio Impreso</v>
      </c>
      <c r="X29" t="str">
        <f>+VLOOKUP(A29,[2]BaseSAPAR!$B:$S,18,0)</f>
        <v>Información pública</v>
      </c>
    </row>
    <row r="30" spans="1:24" x14ac:dyDescent="0.25">
      <c r="A30" s="86">
        <v>6110000010116</v>
      </c>
      <c r="B30" s="87">
        <f>+VLOOKUP(A30,[2]BaseSAPAR!$B:$AB,15,0)</f>
        <v>42570</v>
      </c>
      <c r="C30" t="str">
        <f>+VLOOKUP(LEFT(A30,5),Catalogos!$A$1:$B$6,2,0)</f>
        <v>BM</v>
      </c>
      <c r="D30" t="str">
        <f>+VLOOKUP(LEFT(A30,5),Catalogos!$A$1:$C$6,3,0)</f>
        <v>Sistema de Solicitudes de la Plataforma Nacional de Transparencia</v>
      </c>
      <c r="E30" s="87">
        <f>+VLOOKUP(A30,[2]BaseSAPAR!$B:$AB,27,0)</f>
        <v>42590</v>
      </c>
      <c r="F30">
        <f t="shared" si="0"/>
        <v>7</v>
      </c>
      <c r="G30">
        <f t="shared" si="1"/>
        <v>8</v>
      </c>
      <c r="H30">
        <v>0</v>
      </c>
      <c r="I30">
        <f>+VLOOKUP(A30,[3]LosTres!$A:$AC,26,0)</f>
        <v>5</v>
      </c>
      <c r="J30" t="str">
        <f>+VLOOKUP(I30,Catalogos!$E$2:$F$5,2,0)</f>
        <v>Entrega por Internet (antes a través de INFOMEX)</v>
      </c>
      <c r="K30">
        <f>IF(E30&lt;&gt;0,NETWORKDAYS.INTL(B30,E30,1,Inhabiles!A:A)-1,0)</f>
        <v>5</v>
      </c>
      <c r="L30">
        <f t="shared" si="2"/>
        <v>0</v>
      </c>
      <c r="M30">
        <f t="shared" si="3"/>
        <v>1</v>
      </c>
      <c r="N30">
        <f t="shared" si="4"/>
        <v>0</v>
      </c>
      <c r="O30">
        <f>+VLOOKUP(A30,[3]LosTres!$A:$Y,25,0)</f>
        <v>10</v>
      </c>
      <c r="P30">
        <f>+VLOOKUP(O30,Catalogos!$H$2:$I$102,2,0)</f>
        <v>1</v>
      </c>
      <c r="Q30" t="str">
        <f>+VLOOKUP(A30,[3]LosTres!$A:$W,23,0)</f>
        <v>NULL</v>
      </c>
      <c r="R30">
        <v>0</v>
      </c>
      <c r="S30" t="str">
        <f>+VLOOKUP(A30,[2]BaseSAPAR!$B:$T,19,0)</f>
        <v>Fiduciario</v>
      </c>
      <c r="T30" t="str">
        <f>+VLOOKUP(S30,Catalogos!$K$2:$L$47,2,0)</f>
        <v>e) Marco Jurídico</v>
      </c>
      <c r="U30">
        <f>+VLOOKUP(A30,[3]LosTres!$A:$P,16,0)</f>
        <v>22014</v>
      </c>
      <c r="V30">
        <f>+VLOOKUP(A30,[3]LosTres!$A:$Y,25,0)</f>
        <v>10</v>
      </c>
      <c r="W30" t="str">
        <f>+VLOOKUP(V30,Catalogos!P:R,3,0)</f>
        <v>Ámbito Empresarial</v>
      </c>
      <c r="X30" t="str">
        <f>+VLOOKUP(A30,[2]BaseSAPAR!$B:$S,18,0)</f>
        <v>Información confidencial</v>
      </c>
    </row>
    <row r="31" spans="1:24" x14ac:dyDescent="0.25">
      <c r="A31" s="86">
        <v>6110000010216</v>
      </c>
      <c r="B31" s="87">
        <f>+VLOOKUP(A31,[2]BaseSAPAR!$B:$AB,15,0)</f>
        <v>42570</v>
      </c>
      <c r="C31" t="str">
        <f>+VLOOKUP(LEFT(A31,5),Catalogos!$A$1:$B$6,2,0)</f>
        <v>BM</v>
      </c>
      <c r="D31" t="str">
        <f>+VLOOKUP(LEFT(A31,5),Catalogos!$A$1:$C$6,3,0)</f>
        <v>Sistema de Solicitudes de la Plataforma Nacional de Transparencia</v>
      </c>
      <c r="E31" s="87">
        <f>+VLOOKUP(A31,[2]BaseSAPAR!$B:$AB,27,0)</f>
        <v>42580</v>
      </c>
      <c r="F31">
        <f t="shared" si="0"/>
        <v>7</v>
      </c>
      <c r="G31">
        <f t="shared" si="1"/>
        <v>7</v>
      </c>
      <c r="H31">
        <v>0</v>
      </c>
      <c r="I31">
        <f>+VLOOKUP(A31,[3]LosTres!$A:$AC,26,0)</f>
        <v>6</v>
      </c>
      <c r="J31" t="str">
        <f>+VLOOKUP(I31,Catalogos!$E$2:$F$5,2,0)</f>
        <v>Otro medio</v>
      </c>
      <c r="K31">
        <f>IF(E31&lt;&gt;0,NETWORKDAYS.INTL(B31,E31,1,Inhabiles!A:A)-1,0)</f>
        <v>-1</v>
      </c>
      <c r="L31">
        <v>0</v>
      </c>
      <c r="M31">
        <f t="shared" si="3"/>
        <v>1</v>
      </c>
      <c r="N31">
        <f t="shared" si="4"/>
        <v>0</v>
      </c>
      <c r="O31">
        <f>+VLOOKUP(A31,[3]LosTres!$A:$Y,25,0)</f>
        <v>0</v>
      </c>
      <c r="P31">
        <f>+VLOOKUP(O31,Catalogos!$H$2:$I$102,2,0)</f>
        <v>14</v>
      </c>
      <c r="Q31" t="str">
        <f>+VLOOKUP(A31,[3]LosTres!$A:$W,23,0)</f>
        <v>H</v>
      </c>
      <c r="R31">
        <v>0</v>
      </c>
      <c r="S31" t="str">
        <f>+VLOOKUP(A31,[2]BaseSAPAR!$B:$T,19,0)</f>
        <v>Presupuesto</v>
      </c>
      <c r="T31" t="str">
        <f>+VLOOKUP(S31,Catalogos!$K$2:$L$47,2,0)</f>
        <v>f) Presupuesto o avance financiero</v>
      </c>
      <c r="U31">
        <f>+VLOOKUP(A31,[3]LosTres!$A:$P,16,0)</f>
        <v>9003</v>
      </c>
      <c r="V31">
        <f>+VLOOKUP(A31,[3]LosTres!$A:$Y,25,0)</f>
        <v>0</v>
      </c>
      <c r="W31">
        <f>+VLOOKUP(V31,Catalogos!P:R,3,0)</f>
        <v>0</v>
      </c>
      <c r="X31" t="str">
        <f>+VLOOKUP(A31,[2]BaseSAPAR!$B:$S,18,0)</f>
        <v>Información pública</v>
      </c>
    </row>
    <row r="32" spans="1:24" x14ac:dyDescent="0.25">
      <c r="A32" s="86">
        <v>6110000010316</v>
      </c>
      <c r="B32" s="87">
        <f>+VLOOKUP(A32,[2]BaseSAPAR!$B:$AB,15,0)</f>
        <v>42570</v>
      </c>
      <c r="C32" t="str">
        <f>+VLOOKUP(LEFT(A32,5),Catalogos!$A$1:$B$6,2,0)</f>
        <v>BM</v>
      </c>
      <c r="D32" t="str">
        <f>+VLOOKUP(LEFT(A32,5),Catalogos!$A$1:$C$6,3,0)</f>
        <v>Sistema de Solicitudes de la Plataforma Nacional de Transparencia</v>
      </c>
      <c r="E32" s="87">
        <f>+VLOOKUP(A32,[2]BaseSAPAR!$B:$AB,27,0)</f>
        <v>42570</v>
      </c>
      <c r="F32">
        <f t="shared" si="0"/>
        <v>7</v>
      </c>
      <c r="G32">
        <f t="shared" si="1"/>
        <v>7</v>
      </c>
      <c r="H32">
        <v>0</v>
      </c>
      <c r="I32">
        <f>+VLOOKUP(A32,[3]LosTres!$A:$AC,26,0)</f>
        <v>2</v>
      </c>
      <c r="J32" t="str">
        <f>+VLOOKUP(I32,Catalogos!$E$2:$F$5,2,0)</f>
        <v>Consulta directa</v>
      </c>
      <c r="K32">
        <f>IF(E32&lt;&gt;0,NETWORKDAYS.INTL(B32,E32,1,Inhabiles!A:A)-1,0)</f>
        <v>-1</v>
      </c>
      <c r="L32">
        <v>0</v>
      </c>
      <c r="M32">
        <f t="shared" si="3"/>
        <v>1</v>
      </c>
      <c r="N32">
        <f t="shared" si="4"/>
        <v>0</v>
      </c>
      <c r="O32">
        <f>+VLOOKUP(A32,[3]LosTres!$A:$Y,25,0)</f>
        <v>21</v>
      </c>
      <c r="P32">
        <f>+VLOOKUP(O32,Catalogos!$H$2:$I$102,2,0)</f>
        <v>3</v>
      </c>
      <c r="Q32" t="str">
        <f>+VLOOKUP(A32,[3]LosTres!$A:$W,23,0)</f>
        <v>M</v>
      </c>
      <c r="R32">
        <v>0</v>
      </c>
      <c r="S32" t="str">
        <f>+VLOOKUP(A32,[2]BaseSAPAR!$B:$T,19,0)</f>
        <v>Acceso a la información</v>
      </c>
      <c r="T32" t="str">
        <f>+VLOOKUP(S32,Catalogos!$K$2:$L$47,2,0)</f>
        <v>h)  Otros*</v>
      </c>
      <c r="U32">
        <f>+VLOOKUP(A32,[3]LosTres!$A:$P,16,0)</f>
        <v>21003</v>
      </c>
      <c r="V32">
        <f>+VLOOKUP(A32,[3]LosTres!$A:$Y,25,0)</f>
        <v>21</v>
      </c>
      <c r="W32" t="str">
        <f>+VLOOKUP(V32,Catalogos!P:R,3,0)</f>
        <v xml:space="preserve">     Estudiante</v>
      </c>
      <c r="X32" t="str">
        <f>+VLOOKUP(A32,[2]BaseSAPAR!$B:$S,18,0)</f>
        <v>Información pública</v>
      </c>
    </row>
    <row r="33" spans="1:24" hidden="1" x14ac:dyDescent="0.25">
      <c r="A33" s="86">
        <v>6110000010416</v>
      </c>
      <c r="B33" s="87">
        <f>+VLOOKUP(A33,[2]BaseSAPAR!$B:$AB,15,0)</f>
        <v>42570</v>
      </c>
      <c r="C33" t="str">
        <f>+VLOOKUP(LEFT(A33,5),Catalogos!$A$1:$B$6,2,0)</f>
        <v>BM</v>
      </c>
      <c r="D33" t="str">
        <f>+VLOOKUP(LEFT(A33,5),Catalogos!$A$1:$C$6,3,0)</f>
        <v>Sistema de Solicitudes de la Plataforma Nacional de Transparencia</v>
      </c>
      <c r="E33" s="87">
        <f>+VLOOKUP(A33,[2]BaseSAPAR!$B:$AB,27,0)</f>
        <v>42571</v>
      </c>
      <c r="F33">
        <f t="shared" si="0"/>
        <v>7</v>
      </c>
      <c r="G33">
        <f t="shared" si="1"/>
        <v>7</v>
      </c>
      <c r="H33">
        <v>0</v>
      </c>
      <c r="I33">
        <f>+VLOOKUP(A33,[3]LosTres!$A:$AC,26,0)</f>
        <v>5</v>
      </c>
      <c r="J33" t="str">
        <f>+VLOOKUP(I33,Catalogos!$E$2:$F$5,2,0)</f>
        <v>Entrega por Internet (antes a través de INFOMEX)</v>
      </c>
      <c r="K33">
        <f>IF(E33&lt;&gt;0,NETWORKDAYS.INTL(B33,E33,1,Inhabiles!A:A)-1,0)</f>
        <v>-1</v>
      </c>
      <c r="L33" s="101">
        <f t="shared" si="2"/>
        <v>1</v>
      </c>
      <c r="M33">
        <f t="shared" si="3"/>
        <v>0</v>
      </c>
      <c r="N33">
        <f t="shared" si="4"/>
        <v>0</v>
      </c>
      <c r="O33">
        <f>+VLOOKUP(A33,[3]LosTres!$A:$Y,25,0)</f>
        <v>44</v>
      </c>
      <c r="P33">
        <f>+VLOOKUP(O33,Catalogos!$H$2:$I$102,2,0)</f>
        <v>7</v>
      </c>
      <c r="Q33" t="str">
        <f>+VLOOKUP(A33,[3]LosTres!$A:$W,23,0)</f>
        <v>H</v>
      </c>
      <c r="R33">
        <v>0</v>
      </c>
      <c r="S33" t="str">
        <f>+VLOOKUP(A33,[2]BaseSAPAR!$B:$T,19,0)</f>
        <v>Acceso a la información</v>
      </c>
      <c r="T33" t="str">
        <f>+VLOOKUP(S33,Catalogos!$K$2:$L$47,2,0)</f>
        <v>h)  Otros*</v>
      </c>
      <c r="U33">
        <f>+VLOOKUP(A33,[3]LosTres!$A:$P,16,0)</f>
        <v>25012</v>
      </c>
      <c r="V33">
        <f>+VLOOKUP(A33,[3]LosTres!$A:$Y,25,0)</f>
        <v>44</v>
      </c>
      <c r="W33" t="str">
        <f>+VLOOKUP(V33,Catalogos!P:R,3,0)</f>
        <v xml:space="preserve">     Medio Impreso</v>
      </c>
      <c r="X33" t="str">
        <f>+VLOOKUP(A33,[2]BaseSAPAR!$B:$S,18,0)</f>
        <v>Información no competencia del BM</v>
      </c>
    </row>
    <row r="34" spans="1:24" x14ac:dyDescent="0.25">
      <c r="A34" s="86">
        <v>6110000010516</v>
      </c>
      <c r="B34" s="87">
        <f>+VLOOKUP(A34,[2]BaseSAPAR!$B:$AB,15,0)</f>
        <v>42573</v>
      </c>
      <c r="C34" t="str">
        <f>+VLOOKUP(LEFT(A34,5),Catalogos!$A$1:$B$6,2,0)</f>
        <v>BM</v>
      </c>
      <c r="D34" t="str">
        <f>+VLOOKUP(LEFT(A34,5),Catalogos!$A$1:$C$6,3,0)</f>
        <v>Sistema de Solicitudes de la Plataforma Nacional de Transparencia</v>
      </c>
      <c r="E34" s="87">
        <f>+VLOOKUP(A34,[2]BaseSAPAR!$B:$AB,27,0)</f>
        <v>42577</v>
      </c>
      <c r="F34">
        <f t="shared" si="0"/>
        <v>7</v>
      </c>
      <c r="G34">
        <f t="shared" si="1"/>
        <v>7</v>
      </c>
      <c r="H34">
        <v>0</v>
      </c>
      <c r="I34">
        <f>+VLOOKUP(A34,[3]LosTres!$A:$AC,26,0)</f>
        <v>5</v>
      </c>
      <c r="J34" t="str">
        <f>+VLOOKUP(I34,Catalogos!$E$2:$F$5,2,0)</f>
        <v>Entrega por Internet (antes a través de INFOMEX)</v>
      </c>
      <c r="K34">
        <f>IF(E34&lt;&gt;0,NETWORKDAYS.INTL(B34,E34,1,Inhabiles!A:A)-1,0)</f>
        <v>-1</v>
      </c>
      <c r="L34">
        <v>0</v>
      </c>
      <c r="M34">
        <f t="shared" si="3"/>
        <v>1</v>
      </c>
      <c r="N34">
        <f t="shared" si="4"/>
        <v>0</v>
      </c>
      <c r="O34">
        <f>+VLOOKUP(A34,[3]LosTres!$A:$Y,25,0)</f>
        <v>50</v>
      </c>
      <c r="P34">
        <f>+VLOOKUP(O34,Catalogos!$H$2:$I$102,2,0)</f>
        <v>9</v>
      </c>
      <c r="Q34" t="str">
        <f>+VLOOKUP(A34,[3]LosTres!$A:$W,23,0)</f>
        <v>M</v>
      </c>
      <c r="R34">
        <v>0</v>
      </c>
      <c r="S34" t="str">
        <f>+VLOOKUP(A34,[2]BaseSAPAR!$B:$T,19,0)</f>
        <v>Acceso a la información</v>
      </c>
      <c r="T34" t="str">
        <f>+VLOOKUP(S34,Catalogos!$K$2:$L$47,2,0)</f>
        <v>h)  Otros*</v>
      </c>
      <c r="U34">
        <f>+VLOOKUP(A34,[3]LosTres!$A:$P,16,0)</f>
        <v>9012</v>
      </c>
      <c r="V34">
        <f>+VLOOKUP(A34,[3]LosTres!$A:$Y,25,0)</f>
        <v>50</v>
      </c>
      <c r="W34" t="str">
        <f>+VLOOKUP(V34,Catalogos!P:R,3,0)</f>
        <v>Otros</v>
      </c>
      <c r="X34" t="str">
        <f>+VLOOKUP(A34,[2]BaseSAPAR!$B:$S,18,0)</f>
        <v>Información pública</v>
      </c>
    </row>
    <row r="35" spans="1:24" hidden="1" x14ac:dyDescent="0.25">
      <c r="A35" s="86">
        <v>6110000010616</v>
      </c>
      <c r="B35" s="87">
        <f>+VLOOKUP(A35,[2]BaseSAPAR!$B:$AB,15,0)</f>
        <v>42576</v>
      </c>
      <c r="C35" t="str">
        <f>+VLOOKUP(LEFT(A35,5),Catalogos!$A$1:$B$6,2,0)</f>
        <v>BM</v>
      </c>
      <c r="D35" t="str">
        <f>+VLOOKUP(LEFT(A35,5),Catalogos!$A$1:$C$6,3,0)</f>
        <v>Sistema de Solicitudes de la Plataforma Nacional de Transparencia</v>
      </c>
      <c r="E35" s="87">
        <f>+VLOOKUP(A35,[2]BaseSAPAR!$B:$AB,27,0)</f>
        <v>42577</v>
      </c>
      <c r="F35">
        <f t="shared" si="0"/>
        <v>7</v>
      </c>
      <c r="G35">
        <f t="shared" si="1"/>
        <v>7</v>
      </c>
      <c r="H35">
        <v>0</v>
      </c>
      <c r="I35">
        <f>+VLOOKUP(A35,[3]LosTres!$A:$AC,26,0)</f>
        <v>2</v>
      </c>
      <c r="J35" t="str">
        <f>+VLOOKUP(I35,Catalogos!$E$2:$F$5,2,0)</f>
        <v>Consulta directa</v>
      </c>
      <c r="K35">
        <f>IF(E35&lt;&gt;0,NETWORKDAYS.INTL(B35,E35,1,Inhabiles!A:A)-1,0)</f>
        <v>-1</v>
      </c>
      <c r="L35">
        <f t="shared" si="2"/>
        <v>1</v>
      </c>
      <c r="M35">
        <f t="shared" si="3"/>
        <v>0</v>
      </c>
      <c r="N35">
        <f t="shared" si="4"/>
        <v>0</v>
      </c>
      <c r="O35">
        <f>+VLOOKUP(A35,[3]LosTres!$A:$Y,25,0)</f>
        <v>0</v>
      </c>
      <c r="P35">
        <f>+VLOOKUP(O35,Catalogos!$H$2:$I$102,2,0)</f>
        <v>14</v>
      </c>
      <c r="Q35" t="str">
        <f>+VLOOKUP(A35,[3]LosTres!$A:$W,23,0)</f>
        <v>H</v>
      </c>
      <c r="R35">
        <v>0</v>
      </c>
      <c r="S35" t="str">
        <f>+VLOOKUP(A35,[2]BaseSAPAR!$B:$T,19,0)</f>
        <v>Acceso a la información</v>
      </c>
      <c r="T35" t="str">
        <f>+VLOOKUP(S35,Catalogos!$K$2:$L$47,2,0)</f>
        <v>h)  Otros*</v>
      </c>
      <c r="U35">
        <f>+VLOOKUP(A35,[3]LosTres!$A:$P,16,0)</f>
        <v>30191</v>
      </c>
      <c r="V35">
        <f>+VLOOKUP(A35,[3]LosTres!$A:$Y,25,0)</f>
        <v>0</v>
      </c>
      <c r="W35">
        <f>+VLOOKUP(V35,Catalogos!P:R,3,0)</f>
        <v>0</v>
      </c>
      <c r="X35" t="str">
        <f>+VLOOKUP(A35,[2]BaseSAPAR!$B:$S,18,0)</f>
        <v>Información pública</v>
      </c>
    </row>
    <row r="36" spans="1:24" hidden="1" x14ac:dyDescent="0.25">
      <c r="A36" s="86">
        <v>6110000010716</v>
      </c>
      <c r="B36" s="87">
        <f>+VLOOKUP(A36,[2]BaseSAPAR!$B:$AB,15,0)</f>
        <v>42576</v>
      </c>
      <c r="C36" t="str">
        <f>+VLOOKUP(LEFT(A36,5),Catalogos!$A$1:$B$6,2,0)</f>
        <v>BM</v>
      </c>
      <c r="D36" t="str">
        <f>+VLOOKUP(LEFT(A36,5),Catalogos!$A$1:$C$6,3,0)</f>
        <v>Sistema de Solicitudes de la Plataforma Nacional de Transparencia</v>
      </c>
      <c r="E36" s="87">
        <f>+VLOOKUP(A36,[2]BaseSAPAR!$B:$AB,27,0)</f>
        <v>42584</v>
      </c>
      <c r="F36">
        <f t="shared" si="0"/>
        <v>7</v>
      </c>
      <c r="G36">
        <f t="shared" si="1"/>
        <v>8</v>
      </c>
      <c r="H36">
        <v>0</v>
      </c>
      <c r="I36">
        <f>+VLOOKUP(A36,[3]LosTres!$A:$AC,26,0)</f>
        <v>5</v>
      </c>
      <c r="J36" t="str">
        <f>+VLOOKUP(I36,Catalogos!$E$2:$F$5,2,0)</f>
        <v>Entrega por Internet (antes a través de INFOMEX)</v>
      </c>
      <c r="K36">
        <f>IF(E36&lt;&gt;0,NETWORKDAYS.INTL(B36,E36,1,Inhabiles!A:A)-1,0)</f>
        <v>1</v>
      </c>
      <c r="L36">
        <f t="shared" si="2"/>
        <v>1</v>
      </c>
      <c r="M36">
        <f t="shared" si="3"/>
        <v>0</v>
      </c>
      <c r="N36">
        <f t="shared" si="4"/>
        <v>0</v>
      </c>
      <c r="O36">
        <f>+VLOOKUP(A36,[3]LosTres!$A:$Y,25,0)</f>
        <v>50</v>
      </c>
      <c r="P36">
        <f>+VLOOKUP(O36,Catalogos!$H$2:$I$102,2,0)</f>
        <v>9</v>
      </c>
      <c r="Q36" t="str">
        <f>+VLOOKUP(A36,[3]LosTres!$A:$W,23,0)</f>
        <v>H</v>
      </c>
      <c r="R36">
        <v>0</v>
      </c>
      <c r="S36" t="str">
        <f>+VLOOKUP(A36,[2]BaseSAPAR!$B:$T,19,0)</f>
        <v>Monedas metálicas</v>
      </c>
      <c r="T36" t="str">
        <f>+VLOOKUP(S36,Catalogos!$K$2:$L$47,2,0)</f>
        <v>c) Estadísticas</v>
      </c>
      <c r="U36">
        <f>+VLOOKUP(A36,[3]LosTres!$A:$P,16,0)</f>
        <v>9015</v>
      </c>
      <c r="V36">
        <f>+VLOOKUP(A36,[3]LosTres!$A:$Y,25,0)</f>
        <v>50</v>
      </c>
      <c r="W36" t="str">
        <f>+VLOOKUP(V36,Catalogos!P:R,3,0)</f>
        <v>Otros</v>
      </c>
      <c r="X36" t="str">
        <f>+VLOOKUP(A36,[2]BaseSAPAR!$B:$S,18,0)</f>
        <v>Información pública</v>
      </c>
    </row>
    <row r="37" spans="1:24" hidden="1" x14ac:dyDescent="0.25">
      <c r="A37" s="86">
        <v>6110000010816</v>
      </c>
      <c r="B37" s="87">
        <f>+VLOOKUP(A37,[2]BaseSAPAR!$B:$AB,15,0)</f>
        <v>42576</v>
      </c>
      <c r="C37" t="str">
        <f>+VLOOKUP(LEFT(A37,5),Catalogos!$A$1:$B$6,2,0)</f>
        <v>BM</v>
      </c>
      <c r="D37" t="str">
        <f>+VLOOKUP(LEFT(A37,5),Catalogos!$A$1:$C$6,3,0)</f>
        <v>Sistema de Solicitudes de la Plataforma Nacional de Transparencia</v>
      </c>
      <c r="E37" s="87">
        <f>+VLOOKUP(A37,[2]BaseSAPAR!$B:$AB,27,0)</f>
        <v>42577</v>
      </c>
      <c r="F37">
        <f t="shared" si="0"/>
        <v>7</v>
      </c>
      <c r="G37">
        <f t="shared" si="1"/>
        <v>7</v>
      </c>
      <c r="H37">
        <v>0</v>
      </c>
      <c r="I37">
        <f>+VLOOKUP(A37,[3]LosTres!$A:$AC,26,0)</f>
        <v>5</v>
      </c>
      <c r="J37" t="str">
        <f>+VLOOKUP(I37,Catalogos!$E$2:$F$5,2,0)</f>
        <v>Entrega por Internet (antes a través de INFOMEX)</v>
      </c>
      <c r="K37">
        <f>IF(E37&lt;&gt;0,NETWORKDAYS.INTL(B37,E37,1,Inhabiles!A:A)-1,0)</f>
        <v>-1</v>
      </c>
      <c r="L37">
        <f t="shared" si="2"/>
        <v>1</v>
      </c>
      <c r="M37">
        <f t="shared" si="3"/>
        <v>0</v>
      </c>
      <c r="N37">
        <f t="shared" si="4"/>
        <v>0</v>
      </c>
      <c r="O37">
        <f>+VLOOKUP(A37,[3]LosTres!$A:$Y,25,0)</f>
        <v>21</v>
      </c>
      <c r="P37">
        <f>+VLOOKUP(O37,Catalogos!$H$2:$I$102,2,0)</f>
        <v>3</v>
      </c>
      <c r="Q37" t="str">
        <f>+VLOOKUP(A37,[3]LosTres!$A:$W,23,0)</f>
        <v>M</v>
      </c>
      <c r="R37">
        <v>0</v>
      </c>
      <c r="S37" t="str">
        <f>+VLOOKUP(A37,[2]BaseSAPAR!$B:$T,19,0)</f>
        <v>Acceso a la información</v>
      </c>
      <c r="T37" t="str">
        <f>+VLOOKUP(S37,Catalogos!$K$2:$L$47,2,0)</f>
        <v>h)  Otros*</v>
      </c>
      <c r="U37">
        <f>+VLOOKUP(A37,[3]LosTres!$A:$P,16,0)</f>
        <v>27002</v>
      </c>
      <c r="V37">
        <f>+VLOOKUP(A37,[3]LosTres!$A:$Y,25,0)</f>
        <v>21</v>
      </c>
      <c r="W37" t="str">
        <f>+VLOOKUP(V37,Catalogos!P:R,3,0)</f>
        <v xml:space="preserve">     Estudiante</v>
      </c>
      <c r="X37" t="str">
        <f>+VLOOKUP(A37,[2]BaseSAPAR!$B:$S,18,0)</f>
        <v>Información pública</v>
      </c>
    </row>
    <row r="38" spans="1:24" hidden="1" x14ac:dyDescent="0.25">
      <c r="A38" s="86">
        <v>6110000010916</v>
      </c>
      <c r="B38" s="87">
        <f>+VLOOKUP(A38,[2]BaseSAPAR!$B:$AB,15,0)</f>
        <v>42576</v>
      </c>
      <c r="C38" t="str">
        <f>+VLOOKUP(LEFT(A38,5),Catalogos!$A$1:$B$6,2,0)</f>
        <v>BM</v>
      </c>
      <c r="D38" t="str">
        <f>+VLOOKUP(LEFT(A38,5),Catalogos!$A$1:$C$6,3,0)</f>
        <v>Sistema de Solicitudes de la Plataforma Nacional de Transparencia</v>
      </c>
      <c r="E38" s="87">
        <f>+VLOOKUP(A38,[2]BaseSAPAR!$B:$AB,27,0)</f>
        <v>42577</v>
      </c>
      <c r="F38">
        <f t="shared" si="0"/>
        <v>7</v>
      </c>
      <c r="G38">
        <f t="shared" si="1"/>
        <v>7</v>
      </c>
      <c r="H38">
        <v>0</v>
      </c>
      <c r="I38">
        <f>+VLOOKUP(A38,[3]LosTres!$A:$AC,26,0)</f>
        <v>5</v>
      </c>
      <c r="J38" t="str">
        <f>+VLOOKUP(I38,Catalogos!$E$2:$F$5,2,0)</f>
        <v>Entrega por Internet (antes a través de INFOMEX)</v>
      </c>
      <c r="K38">
        <f>IF(E38&lt;&gt;0,NETWORKDAYS.INTL(B38,E38,1,Inhabiles!A:A)-1,0)</f>
        <v>-1</v>
      </c>
      <c r="L38">
        <f t="shared" si="2"/>
        <v>1</v>
      </c>
      <c r="M38">
        <f t="shared" si="3"/>
        <v>0</v>
      </c>
      <c r="N38">
        <f t="shared" si="4"/>
        <v>0</v>
      </c>
      <c r="O38">
        <f>+VLOOKUP(A38,[3]LosTres!$A:$Y,25,0)</f>
        <v>21</v>
      </c>
      <c r="P38">
        <f>+VLOOKUP(O38,Catalogos!$H$2:$I$102,2,0)</f>
        <v>3</v>
      </c>
      <c r="Q38" t="str">
        <f>+VLOOKUP(A38,[3]LosTres!$A:$W,23,0)</f>
        <v>H</v>
      </c>
      <c r="R38">
        <v>0</v>
      </c>
      <c r="S38" t="str">
        <f>+VLOOKUP(A38,[2]BaseSAPAR!$B:$T,19,0)</f>
        <v>Acceso a la información</v>
      </c>
      <c r="T38" t="str">
        <f>+VLOOKUP(S38,Catalogos!$K$2:$L$47,2,0)</f>
        <v>h)  Otros*</v>
      </c>
      <c r="U38">
        <f>+VLOOKUP(A38,[3]LosTres!$A:$P,16,0)</f>
        <v>27002</v>
      </c>
      <c r="V38">
        <f>+VLOOKUP(A38,[3]LosTres!$A:$Y,25,0)</f>
        <v>21</v>
      </c>
      <c r="W38" t="str">
        <f>+VLOOKUP(V38,Catalogos!P:R,3,0)</f>
        <v xml:space="preserve">     Estudiante</v>
      </c>
      <c r="X38" t="str">
        <f>+VLOOKUP(A38,[2]BaseSAPAR!$B:$S,18,0)</f>
        <v>Información pública</v>
      </c>
    </row>
    <row r="39" spans="1:24" hidden="1" x14ac:dyDescent="0.25">
      <c r="A39" s="86">
        <v>6110000011016</v>
      </c>
      <c r="B39" s="87">
        <f>+VLOOKUP(A39,[2]BaseSAPAR!$B:$AB,15,0)</f>
        <v>42577</v>
      </c>
      <c r="C39" t="str">
        <f>+VLOOKUP(LEFT(A39,5),Catalogos!$A$1:$B$6,2,0)</f>
        <v>BM</v>
      </c>
      <c r="D39" t="str">
        <f>+VLOOKUP(LEFT(A39,5),Catalogos!$A$1:$C$6,3,0)</f>
        <v>Sistema de Solicitudes de la Plataforma Nacional de Transparencia</v>
      </c>
      <c r="E39" s="87">
        <f>+VLOOKUP(A39,[2]BaseSAPAR!$B:$AB,27,0)</f>
        <v>42608</v>
      </c>
      <c r="F39">
        <f t="shared" si="0"/>
        <v>7</v>
      </c>
      <c r="G39">
        <f t="shared" si="1"/>
        <v>8</v>
      </c>
      <c r="H39">
        <v>0</v>
      </c>
      <c r="I39">
        <f>+VLOOKUP(A39,[3]LosTres!$A:$AC,26,0)</f>
        <v>5</v>
      </c>
      <c r="J39" t="str">
        <f>+VLOOKUP(I39,Catalogos!$E$2:$F$5,2,0)</f>
        <v>Entrega por Internet (antes a través de INFOMEX)</v>
      </c>
      <c r="K39">
        <f>IF(E39&lt;&gt;0,NETWORKDAYS.INTL(B39,E39,1,Inhabiles!A:A)-1,0)</f>
        <v>19</v>
      </c>
      <c r="L39">
        <f t="shared" si="2"/>
        <v>0</v>
      </c>
      <c r="M39">
        <f t="shared" si="3"/>
        <v>0</v>
      </c>
      <c r="N39">
        <f t="shared" si="4"/>
        <v>0</v>
      </c>
      <c r="O39">
        <f>+VLOOKUP(A39,[3]LosTres!$A:$Y,25,0)</f>
        <v>21</v>
      </c>
      <c r="P39">
        <f>+VLOOKUP(O39,Catalogos!$H$2:$I$102,2,0)</f>
        <v>3</v>
      </c>
      <c r="Q39" t="str">
        <f>+VLOOKUP(A39,[3]LosTres!$A:$W,23,0)</f>
        <v>H</v>
      </c>
      <c r="R39">
        <v>0</v>
      </c>
      <c r="S39" t="str">
        <f>+VLOOKUP(A39,[2]BaseSAPAR!$B:$T,19,0)</f>
        <v>Sueldos y salarios</v>
      </c>
      <c r="T39" t="str">
        <f>+VLOOKUP(S39,Catalogos!$K$2:$L$47,2,0)</f>
        <v>a) Sueldos</v>
      </c>
      <c r="U39">
        <f>+VLOOKUP(A39,[3]LosTres!$A:$P,16,0)</f>
        <v>8019</v>
      </c>
      <c r="V39">
        <f>+VLOOKUP(A39,[3]LosTres!$A:$Y,25,0)</f>
        <v>21</v>
      </c>
      <c r="W39" t="str">
        <f>+VLOOKUP(V39,Catalogos!P:R,3,0)</f>
        <v xml:space="preserve">     Estudiante</v>
      </c>
      <c r="X39" t="str">
        <f>+VLOOKUP(A39,[2]BaseSAPAR!$B:$S,18,0)</f>
        <v>Información pública</v>
      </c>
    </row>
    <row r="40" spans="1:24" x14ac:dyDescent="0.25">
      <c r="A40" s="86">
        <v>6110000011116</v>
      </c>
      <c r="B40" s="87">
        <f>+VLOOKUP(A40,[2]BaseSAPAR!$B:$AB,15,0)</f>
        <v>42577</v>
      </c>
      <c r="C40" t="str">
        <f>+VLOOKUP(LEFT(A40,5),Catalogos!$A$1:$B$6,2,0)</f>
        <v>BM</v>
      </c>
      <c r="D40" t="str">
        <f>+VLOOKUP(LEFT(A40,5),Catalogos!$A$1:$C$6,3,0)</f>
        <v>Sistema de Solicitudes de la Plataforma Nacional de Transparencia</v>
      </c>
      <c r="E40" s="87">
        <f>+VLOOKUP(A40,[2]BaseSAPAR!$B:$AB,27,0)</f>
        <v>42578</v>
      </c>
      <c r="F40">
        <f t="shared" si="0"/>
        <v>7</v>
      </c>
      <c r="G40">
        <f t="shared" si="1"/>
        <v>7</v>
      </c>
      <c r="H40">
        <v>0</v>
      </c>
      <c r="I40">
        <f>+VLOOKUP(A40,[3]LosTres!$A:$AC,26,0)</f>
        <v>3</v>
      </c>
      <c r="J40" t="str">
        <f>+VLOOKUP(I40,Catalogos!$E$2:$F$5,2,0)</f>
        <v>Copia simple</v>
      </c>
      <c r="K40">
        <f>IF(E40&lt;&gt;0,NETWORKDAYS.INTL(B40,E40,1,Inhabiles!A:A)-1,0)</f>
        <v>-1</v>
      </c>
      <c r="L40">
        <v>0</v>
      </c>
      <c r="M40">
        <f t="shared" si="3"/>
        <v>1</v>
      </c>
      <c r="N40">
        <f t="shared" si="4"/>
        <v>0</v>
      </c>
      <c r="O40">
        <f>+VLOOKUP(A40,[3]LosTres!$A:$Y,25,0)</f>
        <v>99</v>
      </c>
      <c r="P40">
        <f>+VLOOKUP(O40,Catalogos!$H$2:$I$102,2,0)</f>
        <v>13</v>
      </c>
      <c r="Q40" t="str">
        <f>+VLOOKUP(A40,[3]LosTres!$A:$W,23,0)</f>
        <v>H</v>
      </c>
      <c r="R40">
        <v>0</v>
      </c>
      <c r="S40" t="str">
        <f>+VLOOKUP(A40,[2]BaseSAPAR!$B:$T,19,0)</f>
        <v>Acceso a la información</v>
      </c>
      <c r="T40" t="str">
        <f>+VLOOKUP(S40,Catalogos!$K$2:$L$47,2,0)</f>
        <v>h)  Otros*</v>
      </c>
      <c r="U40">
        <f>+VLOOKUP(A40,[3]LosTres!$A:$P,16,0)</f>
        <v>30068</v>
      </c>
      <c r="V40">
        <f>+VLOOKUP(A40,[3]LosTres!$A:$Y,25,0)</f>
        <v>99</v>
      </c>
      <c r="W40" t="str">
        <f>+VLOOKUP(V40,Catalogos!P:R,3,0)</f>
        <v xml:space="preserve">     Otras no incluidas anteriormente</v>
      </c>
      <c r="X40" t="str">
        <f>+VLOOKUP(A40,[2]BaseSAPAR!$B:$S,18,0)</f>
        <v>Información pública</v>
      </c>
    </row>
    <row r="41" spans="1:24" hidden="1" x14ac:dyDescent="0.25">
      <c r="A41" s="86">
        <v>6110000011216</v>
      </c>
      <c r="B41" s="87">
        <f>+VLOOKUP(A41,[2]BaseSAPAR!$B:$AB,15,0)</f>
        <v>42580</v>
      </c>
      <c r="C41" t="str">
        <f>+VLOOKUP(LEFT(A41,5),Catalogos!$A$1:$B$6,2,0)</f>
        <v>BM</v>
      </c>
      <c r="D41" t="str">
        <f>+VLOOKUP(LEFT(A41,5),Catalogos!$A$1:$C$6,3,0)</f>
        <v>Sistema de Solicitudes de la Plataforma Nacional de Transparencia</v>
      </c>
      <c r="E41" s="87">
        <f>+VLOOKUP(A41,[2]BaseSAPAR!$B:$AB,27,0)</f>
        <v>42584</v>
      </c>
      <c r="F41">
        <f t="shared" si="0"/>
        <v>7</v>
      </c>
      <c r="G41">
        <f t="shared" si="1"/>
        <v>8</v>
      </c>
      <c r="H41">
        <v>0</v>
      </c>
      <c r="I41">
        <f>+VLOOKUP(A41,[3]LosTres!$A:$AC,26,0)</f>
        <v>5</v>
      </c>
      <c r="J41" t="str">
        <f>+VLOOKUP(I41,Catalogos!$E$2:$F$5,2,0)</f>
        <v>Entrega por Internet (antes a través de INFOMEX)</v>
      </c>
      <c r="K41">
        <f>IF(E41&lt;&gt;0,NETWORKDAYS.INTL(B41,E41,1,Inhabiles!A:A)-1,0)</f>
        <v>1</v>
      </c>
      <c r="L41" s="101">
        <f t="shared" si="2"/>
        <v>1</v>
      </c>
      <c r="M41">
        <f t="shared" si="3"/>
        <v>0</v>
      </c>
      <c r="N41">
        <f t="shared" si="4"/>
        <v>0</v>
      </c>
      <c r="O41">
        <f>+VLOOKUP(A41,[3]LosTres!$A:$Y,25,0)</f>
        <v>44</v>
      </c>
      <c r="P41">
        <f>+VLOOKUP(O41,Catalogos!$H$2:$I$102,2,0)</f>
        <v>7</v>
      </c>
      <c r="Q41" t="str">
        <f>+VLOOKUP(A41,[3]LosTres!$A:$W,23,0)</f>
        <v>M</v>
      </c>
      <c r="R41">
        <v>0</v>
      </c>
      <c r="S41" t="str">
        <f>+VLOOKUP(A41,[2]BaseSAPAR!$B:$T,19,0)</f>
        <v>Acceso a la información</v>
      </c>
      <c r="T41" t="str">
        <f>+VLOOKUP(S41,Catalogos!$K$2:$L$47,2,0)</f>
        <v>h)  Otros*</v>
      </c>
      <c r="U41">
        <f>+VLOOKUP(A41,[3]LosTres!$A:$P,16,0)</f>
        <v>1001</v>
      </c>
      <c r="V41">
        <f>+VLOOKUP(A41,[3]LosTres!$A:$Y,25,0)</f>
        <v>44</v>
      </c>
      <c r="W41" t="str">
        <f>+VLOOKUP(V41,Catalogos!P:R,3,0)</f>
        <v xml:space="preserve">     Medio Impreso</v>
      </c>
      <c r="X41" t="str">
        <f>+VLOOKUP(A41,[2]BaseSAPAR!$B:$S,18,0)</f>
        <v>Información no competencia del BM</v>
      </c>
    </row>
    <row r="42" spans="1:24" x14ac:dyDescent="0.25">
      <c r="A42" s="86">
        <v>6110000011316</v>
      </c>
      <c r="B42" s="87">
        <f>+VLOOKUP(A42,[2]BaseSAPAR!$B:$AB,15,0)</f>
        <v>42580</v>
      </c>
      <c r="C42" t="str">
        <f>+VLOOKUP(LEFT(A42,5),Catalogos!$A$1:$B$6,2,0)</f>
        <v>BM</v>
      </c>
      <c r="D42" t="str">
        <f>+VLOOKUP(LEFT(A42,5),Catalogos!$A$1:$C$6,3,0)</f>
        <v>Sistema de Solicitudes de la Plataforma Nacional de Transparencia</v>
      </c>
      <c r="E42" s="87">
        <f>+VLOOKUP(A42,[2]BaseSAPAR!$B:$AB,27,0)</f>
        <v>42590</v>
      </c>
      <c r="F42">
        <f t="shared" si="0"/>
        <v>7</v>
      </c>
      <c r="G42">
        <f t="shared" si="1"/>
        <v>8</v>
      </c>
      <c r="H42">
        <v>0</v>
      </c>
      <c r="I42">
        <f>+VLOOKUP(A42,[3]LosTres!$A:$AC,26,0)</f>
        <v>5</v>
      </c>
      <c r="J42" t="str">
        <f>+VLOOKUP(I42,Catalogos!$E$2:$F$5,2,0)</f>
        <v>Entrega por Internet (antes a través de INFOMEX)</v>
      </c>
      <c r="K42">
        <f>IF(E42&lt;&gt;0,NETWORKDAYS.INTL(B42,E42,1,Inhabiles!A:A)-1,0)</f>
        <v>5</v>
      </c>
      <c r="L42">
        <f t="shared" si="2"/>
        <v>0</v>
      </c>
      <c r="M42">
        <f t="shared" si="3"/>
        <v>1</v>
      </c>
      <c r="N42">
        <f t="shared" si="4"/>
        <v>0</v>
      </c>
      <c r="O42">
        <f>+VLOOKUP(A42,[3]LosTres!$A:$Y,25,0)</f>
        <v>0</v>
      </c>
      <c r="P42">
        <f>+VLOOKUP(O42,Catalogos!$H$2:$I$102,2,0)</f>
        <v>14</v>
      </c>
      <c r="Q42" t="str">
        <f>+VLOOKUP(A42,[3]LosTres!$A:$W,23,0)</f>
        <v>NULL</v>
      </c>
      <c r="R42">
        <v>0</v>
      </c>
      <c r="S42" t="str">
        <f>+VLOOKUP(A42,[2]BaseSAPAR!$B:$T,19,0)</f>
        <v>Acceso a la información</v>
      </c>
      <c r="T42" t="str">
        <f>+VLOOKUP(S42,Catalogos!$K$2:$L$47,2,0)</f>
        <v>h)  Otros*</v>
      </c>
      <c r="U42">
        <f>+VLOOKUP(A42,[3]LosTres!$A:$P,16,0)</f>
        <v>15104</v>
      </c>
      <c r="V42">
        <f>+VLOOKUP(A42,[3]LosTres!$A:$Y,25,0)</f>
        <v>0</v>
      </c>
      <c r="W42">
        <f>+VLOOKUP(V42,Catalogos!P:R,3,0)</f>
        <v>0</v>
      </c>
      <c r="X42" t="str">
        <f>+VLOOKUP(A42,[2]BaseSAPAR!$B:$S,18,0)</f>
        <v>Información pública</v>
      </c>
    </row>
    <row r="43" spans="1:24" x14ac:dyDescent="0.25">
      <c r="A43" s="86">
        <v>6110000011416</v>
      </c>
      <c r="B43" s="87">
        <f>+VLOOKUP(A43,[2]BaseSAPAR!$B:$AB,15,0)</f>
        <v>42580</v>
      </c>
      <c r="C43" t="str">
        <f>+VLOOKUP(LEFT(A43,5),Catalogos!$A$1:$B$6,2,0)</f>
        <v>BM</v>
      </c>
      <c r="D43" t="str">
        <f>+VLOOKUP(LEFT(A43,5),Catalogos!$A$1:$C$6,3,0)</f>
        <v>Sistema de Solicitudes de la Plataforma Nacional de Transparencia</v>
      </c>
      <c r="E43" s="87">
        <f>+VLOOKUP(A43,[2]BaseSAPAR!$B:$AB,27,0)</f>
        <v>42584</v>
      </c>
      <c r="F43">
        <f t="shared" si="0"/>
        <v>7</v>
      </c>
      <c r="G43">
        <f t="shared" si="1"/>
        <v>8</v>
      </c>
      <c r="H43">
        <v>0</v>
      </c>
      <c r="I43">
        <f>+VLOOKUP(A43,[3]LosTres!$A:$AC,26,0)</f>
        <v>5</v>
      </c>
      <c r="J43" t="str">
        <f>+VLOOKUP(I43,Catalogos!$E$2:$F$5,2,0)</f>
        <v>Entrega por Internet (antes a través de INFOMEX)</v>
      </c>
      <c r="K43">
        <f>IF(E43&lt;&gt;0,NETWORKDAYS.INTL(B43,E43,1,Inhabiles!A:A)-1,0)</f>
        <v>1</v>
      </c>
      <c r="L43">
        <v>0</v>
      </c>
      <c r="M43">
        <f t="shared" si="3"/>
        <v>1</v>
      </c>
      <c r="N43">
        <f t="shared" si="4"/>
        <v>0</v>
      </c>
      <c r="O43">
        <f>+VLOOKUP(A43,[3]LosTres!$A:$Y,25,0)</f>
        <v>10</v>
      </c>
      <c r="P43">
        <f>+VLOOKUP(O43,Catalogos!$H$2:$I$102,2,0)</f>
        <v>1</v>
      </c>
      <c r="Q43" t="str">
        <f>+VLOOKUP(A43,[3]LosTres!$A:$W,23,0)</f>
        <v>H</v>
      </c>
      <c r="R43">
        <v>0</v>
      </c>
      <c r="S43" t="str">
        <f>+VLOOKUP(A43,[2]BaseSAPAR!$B:$T,19,0)</f>
        <v>Acceso a la información</v>
      </c>
      <c r="T43" t="str">
        <f>+VLOOKUP(S43,Catalogos!$K$2:$L$47,2,0)</f>
        <v>h)  Otros*</v>
      </c>
      <c r="U43">
        <f>+VLOOKUP(A43,[3]LosTres!$A:$P,16,0)</f>
        <v>9016</v>
      </c>
      <c r="V43">
        <f>+VLOOKUP(A43,[3]LosTres!$A:$Y,25,0)</f>
        <v>10</v>
      </c>
      <c r="W43" t="str">
        <f>+VLOOKUP(V43,Catalogos!P:R,3,0)</f>
        <v>Ámbito Empresarial</v>
      </c>
      <c r="X43" t="str">
        <f>+VLOOKUP(A43,[2]BaseSAPAR!$B:$S,18,0)</f>
        <v>Información pública</v>
      </c>
    </row>
    <row r="44" spans="1:24" x14ac:dyDescent="0.25">
      <c r="A44" s="86">
        <v>6110000011516</v>
      </c>
      <c r="B44" s="87">
        <f>+VLOOKUP(A44,[2]BaseSAPAR!$B:$AB,15,0)</f>
        <v>42583</v>
      </c>
      <c r="C44" t="str">
        <f>+VLOOKUP(LEFT(A44,5),Catalogos!$A$1:$B$6,2,0)</f>
        <v>BM</v>
      </c>
      <c r="D44" t="str">
        <f>+VLOOKUP(LEFT(A44,5),Catalogos!$A$1:$C$6,3,0)</f>
        <v>Sistema de Solicitudes de la Plataforma Nacional de Transparencia</v>
      </c>
      <c r="E44" s="87">
        <f>+VLOOKUP(A44,[2]BaseSAPAR!$B:$AB,27,0)</f>
        <v>42590</v>
      </c>
      <c r="F44">
        <f t="shared" si="0"/>
        <v>8</v>
      </c>
      <c r="G44">
        <f t="shared" si="1"/>
        <v>8</v>
      </c>
      <c r="H44">
        <v>0</v>
      </c>
      <c r="I44">
        <f>+VLOOKUP(A44,[3]LosTres!$A:$AC,26,0)</f>
        <v>5</v>
      </c>
      <c r="J44" t="str">
        <f>+VLOOKUP(I44,Catalogos!$E$2:$F$5,2,0)</f>
        <v>Entrega por Internet (antes a través de INFOMEX)</v>
      </c>
      <c r="K44">
        <f>IF(E44&lt;&gt;0,NETWORKDAYS.INTL(B44,E44,1,Inhabiles!A:A)-1,0)</f>
        <v>5</v>
      </c>
      <c r="L44">
        <f t="shared" si="2"/>
        <v>0</v>
      </c>
      <c r="M44">
        <f t="shared" si="3"/>
        <v>1</v>
      </c>
      <c r="N44">
        <f t="shared" si="4"/>
        <v>0</v>
      </c>
      <c r="O44">
        <f>+VLOOKUP(A44,[3]LosTres!$A:$Y,25,0)</f>
        <v>21</v>
      </c>
      <c r="P44">
        <f>+VLOOKUP(O44,Catalogos!$H$2:$I$102,2,0)</f>
        <v>3</v>
      </c>
      <c r="Q44" t="str">
        <f>+VLOOKUP(A44,[3]LosTres!$A:$W,23,0)</f>
        <v>H</v>
      </c>
      <c r="R44">
        <v>0</v>
      </c>
      <c r="S44" t="str">
        <f>+VLOOKUP(A44,[2]BaseSAPAR!$B:$T,19,0)</f>
        <v>Planeación estratégica</v>
      </c>
      <c r="T44" t="str">
        <f>+VLOOKUP(S44,Catalogos!$K$2:$L$47,2,0)</f>
        <v>a) Programa de trabajo</v>
      </c>
      <c r="U44">
        <f>+VLOOKUP(A44,[3]LosTres!$A:$P,16,0)</f>
        <v>9016</v>
      </c>
      <c r="V44">
        <f>+VLOOKUP(A44,[3]LosTres!$A:$Y,25,0)</f>
        <v>21</v>
      </c>
      <c r="W44" t="str">
        <f>+VLOOKUP(V44,Catalogos!P:R,3,0)</f>
        <v xml:space="preserve">     Estudiante</v>
      </c>
      <c r="X44" t="str">
        <f>+VLOOKUP(A44,[2]BaseSAPAR!$B:$S,18,0)</f>
        <v>Información pública</v>
      </c>
    </row>
    <row r="45" spans="1:24" hidden="1" x14ac:dyDescent="0.25">
      <c r="A45" s="86">
        <v>6110000011616</v>
      </c>
      <c r="B45" s="87">
        <f>+VLOOKUP(A45,[2]BaseSAPAR!$B:$AB,15,0)</f>
        <v>42583</v>
      </c>
      <c r="C45" t="str">
        <f>+VLOOKUP(LEFT(A45,5),Catalogos!$A$1:$B$6,2,0)</f>
        <v>BM</v>
      </c>
      <c r="D45" t="str">
        <f>+VLOOKUP(LEFT(A45,5),Catalogos!$A$1:$C$6,3,0)</f>
        <v>Sistema de Solicitudes de la Plataforma Nacional de Transparencia</v>
      </c>
      <c r="E45" s="87">
        <f>+VLOOKUP(A45,[2]BaseSAPAR!$B:$AB,27,0)</f>
        <v>42611</v>
      </c>
      <c r="F45">
        <f t="shared" si="0"/>
        <v>8</v>
      </c>
      <c r="G45">
        <f t="shared" si="1"/>
        <v>8</v>
      </c>
      <c r="H45">
        <v>0</v>
      </c>
      <c r="I45">
        <f>+VLOOKUP(A45,[3]LosTres!$A:$AC,26,0)</f>
        <v>5</v>
      </c>
      <c r="J45" t="str">
        <f>+VLOOKUP(I45,Catalogos!$E$2:$F$5,2,0)</f>
        <v>Entrega por Internet (antes a través de INFOMEX)</v>
      </c>
      <c r="K45">
        <f>IF(E45&lt;&gt;0,NETWORKDAYS.INTL(B45,E45,1,Inhabiles!A:A)-1,0)</f>
        <v>20</v>
      </c>
      <c r="L45">
        <f t="shared" si="2"/>
        <v>0</v>
      </c>
      <c r="M45">
        <f t="shared" si="3"/>
        <v>0</v>
      </c>
      <c r="N45">
        <f t="shared" si="4"/>
        <v>0</v>
      </c>
      <c r="O45">
        <f>+VLOOKUP(A45,[3]LosTres!$A:$Y,25,0)</f>
        <v>21</v>
      </c>
      <c r="P45">
        <f>+VLOOKUP(O45,Catalogos!$H$2:$I$102,2,0)</f>
        <v>3</v>
      </c>
      <c r="Q45" t="str">
        <f>+VLOOKUP(A45,[3]LosTres!$A:$W,23,0)</f>
        <v>H</v>
      </c>
      <c r="R45">
        <v>0</v>
      </c>
      <c r="S45" t="str">
        <f>+VLOOKUP(A45,[2]BaseSAPAR!$B:$T,19,0)</f>
        <v>Organización</v>
      </c>
      <c r="T45" t="str">
        <f>+VLOOKUP(S45,Catalogos!$K$2:$L$47,2,0)</f>
        <v>a) Programa de trabajo</v>
      </c>
      <c r="U45">
        <f>+VLOOKUP(A45,[3]LosTres!$A:$P,16,0)</f>
        <v>9016</v>
      </c>
      <c r="V45">
        <f>+VLOOKUP(A45,[3]LosTres!$A:$Y,25,0)</f>
        <v>21</v>
      </c>
      <c r="W45" t="str">
        <f>+VLOOKUP(V45,Catalogos!P:R,3,0)</f>
        <v xml:space="preserve">     Estudiante</v>
      </c>
      <c r="X45" t="str">
        <f>+VLOOKUP(A45,[2]BaseSAPAR!$B:$S,18,0)</f>
        <v>Información confidencial</v>
      </c>
    </row>
    <row r="46" spans="1:24" hidden="1" x14ac:dyDescent="0.25">
      <c r="A46" s="86">
        <v>6110000011716</v>
      </c>
      <c r="B46" s="87">
        <f>+VLOOKUP(A46,[2]BaseSAPAR!$B:$AB,15,0)</f>
        <v>42583</v>
      </c>
      <c r="C46" t="str">
        <f>+VLOOKUP(LEFT(A46,5),Catalogos!$A$1:$B$6,2,0)</f>
        <v>BM</v>
      </c>
      <c r="D46" t="str">
        <f>+VLOOKUP(LEFT(A46,5),Catalogos!$A$1:$C$6,3,0)</f>
        <v>Sistema de Solicitudes de la Plataforma Nacional de Transparencia</v>
      </c>
      <c r="E46" s="87">
        <f>+VLOOKUP(A46,[2]BaseSAPAR!$B:$AB,27,0)</f>
        <v>42607</v>
      </c>
      <c r="F46">
        <f t="shared" si="0"/>
        <v>8</v>
      </c>
      <c r="G46">
        <f t="shared" si="1"/>
        <v>8</v>
      </c>
      <c r="H46">
        <v>0</v>
      </c>
      <c r="I46">
        <f>+VLOOKUP(A46,[3]LosTres!$A:$AC,26,0)</f>
        <v>5</v>
      </c>
      <c r="J46" t="str">
        <f>+VLOOKUP(I46,Catalogos!$E$2:$F$5,2,0)</f>
        <v>Entrega por Internet (antes a través de INFOMEX)</v>
      </c>
      <c r="K46">
        <f>IF(E46&lt;&gt;0,NETWORKDAYS.INTL(B46,E46,1,Inhabiles!A:A)-1,0)</f>
        <v>18</v>
      </c>
      <c r="L46">
        <f t="shared" si="2"/>
        <v>0</v>
      </c>
      <c r="M46">
        <f t="shared" si="3"/>
        <v>0</v>
      </c>
      <c r="N46">
        <f t="shared" si="4"/>
        <v>0</v>
      </c>
      <c r="O46">
        <f>+VLOOKUP(A46,[3]LosTres!$A:$Y,25,0)</f>
        <v>21</v>
      </c>
      <c r="P46">
        <f>+VLOOKUP(O46,Catalogos!$H$2:$I$102,2,0)</f>
        <v>3</v>
      </c>
      <c r="Q46" t="str">
        <f>+VLOOKUP(A46,[3]LosTres!$A:$W,23,0)</f>
        <v>H</v>
      </c>
      <c r="R46">
        <v>0</v>
      </c>
      <c r="S46" t="str">
        <f>+VLOOKUP(A46,[2]BaseSAPAR!$B:$T,19,0)</f>
        <v>Presupuesto</v>
      </c>
      <c r="T46" t="str">
        <f>+VLOOKUP(S46,Catalogos!$K$2:$L$47,2,0)</f>
        <v>f) Presupuesto o avance financiero</v>
      </c>
      <c r="U46">
        <f>+VLOOKUP(A46,[3]LosTres!$A:$P,16,0)</f>
        <v>9016</v>
      </c>
      <c r="V46">
        <f>+VLOOKUP(A46,[3]LosTres!$A:$Y,25,0)</f>
        <v>21</v>
      </c>
      <c r="W46" t="str">
        <f>+VLOOKUP(V46,Catalogos!P:R,3,0)</f>
        <v xml:space="preserve">     Estudiante</v>
      </c>
      <c r="X46" t="str">
        <f>+VLOOKUP(A46,[2]BaseSAPAR!$B:$S,18,0)</f>
        <v>Información pública</v>
      </c>
    </row>
    <row r="47" spans="1:24" hidden="1" x14ac:dyDescent="0.25">
      <c r="A47" s="86">
        <v>6110000011816</v>
      </c>
      <c r="B47" s="87">
        <f>+VLOOKUP(A47,[2]BaseSAPAR!$B:$AB,15,0)</f>
        <v>42583</v>
      </c>
      <c r="C47" t="str">
        <f>+VLOOKUP(LEFT(A47,5),Catalogos!$A$1:$B$6,2,0)</f>
        <v>BM</v>
      </c>
      <c r="D47" t="str">
        <f>+VLOOKUP(LEFT(A47,5),Catalogos!$A$1:$C$6,3,0)</f>
        <v>Sistema de Solicitudes de la Plataforma Nacional de Transparencia</v>
      </c>
      <c r="E47" s="87">
        <f>+VLOOKUP(A47,[2]BaseSAPAR!$B:$AB,27,0)</f>
        <v>42607</v>
      </c>
      <c r="F47">
        <f t="shared" si="0"/>
        <v>8</v>
      </c>
      <c r="G47">
        <f t="shared" si="1"/>
        <v>8</v>
      </c>
      <c r="H47">
        <v>0</v>
      </c>
      <c r="I47">
        <f>+VLOOKUP(A47,[3]LosTres!$A:$AC,26,0)</f>
        <v>5</v>
      </c>
      <c r="J47" t="str">
        <f>+VLOOKUP(I47,Catalogos!$E$2:$F$5,2,0)</f>
        <v>Entrega por Internet (antes a través de INFOMEX)</v>
      </c>
      <c r="K47">
        <f>IF(E47&lt;&gt;0,NETWORKDAYS.INTL(B47,E47,1,Inhabiles!A:A)-1,0)</f>
        <v>18</v>
      </c>
      <c r="L47">
        <f t="shared" si="2"/>
        <v>0</v>
      </c>
      <c r="M47">
        <f t="shared" si="3"/>
        <v>0</v>
      </c>
      <c r="N47">
        <f t="shared" si="4"/>
        <v>0</v>
      </c>
      <c r="O47">
        <f>+VLOOKUP(A47,[3]LosTres!$A:$Y,25,0)</f>
        <v>21</v>
      </c>
      <c r="P47">
        <f>+VLOOKUP(O47,Catalogos!$H$2:$I$102,2,0)</f>
        <v>3</v>
      </c>
      <c r="Q47" t="str">
        <f>+VLOOKUP(A47,[3]LosTres!$A:$W,23,0)</f>
        <v>H</v>
      </c>
      <c r="R47">
        <v>0</v>
      </c>
      <c r="S47" t="str">
        <f>+VLOOKUP(A47,[2]BaseSAPAR!$B:$T,19,0)</f>
        <v>Organización</v>
      </c>
      <c r="T47" t="str">
        <f>+VLOOKUP(S47,Catalogos!$K$2:$L$47,2,0)</f>
        <v>a) Programa de trabajo</v>
      </c>
      <c r="U47">
        <f>+VLOOKUP(A47,[3]LosTres!$A:$P,16,0)</f>
        <v>9016</v>
      </c>
      <c r="V47">
        <f>+VLOOKUP(A47,[3]LosTres!$A:$Y,25,0)</f>
        <v>21</v>
      </c>
      <c r="W47" t="str">
        <f>+VLOOKUP(V47,Catalogos!P:R,3,0)</f>
        <v xml:space="preserve">     Estudiante</v>
      </c>
      <c r="X47" t="str">
        <f>+VLOOKUP(A47,[2]BaseSAPAR!$B:$S,18,0)</f>
        <v>Información pública</v>
      </c>
    </row>
    <row r="48" spans="1:24" hidden="1" x14ac:dyDescent="0.25">
      <c r="A48" s="86">
        <v>6110000011916</v>
      </c>
      <c r="B48" s="87">
        <f>+VLOOKUP(A48,[2]BaseSAPAR!$B:$AB,15,0)</f>
        <v>42583</v>
      </c>
      <c r="C48" t="str">
        <f>+VLOOKUP(LEFT(A48,5),Catalogos!$A$1:$B$6,2,0)</f>
        <v>BM</v>
      </c>
      <c r="D48" t="str">
        <f>+VLOOKUP(LEFT(A48,5),Catalogos!$A$1:$C$6,3,0)</f>
        <v>Sistema de Solicitudes de la Plataforma Nacional de Transparencia</v>
      </c>
      <c r="E48" s="87">
        <f>+VLOOKUP(A48,[2]BaseSAPAR!$B:$AB,27,0)</f>
        <v>42608</v>
      </c>
      <c r="F48">
        <f t="shared" si="0"/>
        <v>8</v>
      </c>
      <c r="G48">
        <f t="shared" si="1"/>
        <v>8</v>
      </c>
      <c r="H48">
        <v>0</v>
      </c>
      <c r="I48">
        <f>+VLOOKUP(A48,[3]LosTres!$A:$AC,26,0)</f>
        <v>5</v>
      </c>
      <c r="J48" t="str">
        <f>+VLOOKUP(I48,Catalogos!$E$2:$F$5,2,0)</f>
        <v>Entrega por Internet (antes a través de INFOMEX)</v>
      </c>
      <c r="K48">
        <f>IF(E48&lt;&gt;0,NETWORKDAYS.INTL(B48,E48,1,Inhabiles!A:A)-1,0)</f>
        <v>19</v>
      </c>
      <c r="L48">
        <f t="shared" si="2"/>
        <v>0</v>
      </c>
      <c r="M48">
        <f t="shared" si="3"/>
        <v>0</v>
      </c>
      <c r="N48">
        <f t="shared" si="4"/>
        <v>0</v>
      </c>
      <c r="O48">
        <f>+VLOOKUP(A48,[3]LosTres!$A:$Y,25,0)</f>
        <v>0</v>
      </c>
      <c r="P48">
        <f>+VLOOKUP(O48,Catalogos!$H$2:$I$102,2,0)</f>
        <v>14</v>
      </c>
      <c r="Q48" t="str">
        <f>+VLOOKUP(A48,[3]LosTres!$A:$W,23,0)</f>
        <v>H</v>
      </c>
      <c r="R48">
        <v>0</v>
      </c>
      <c r="S48" t="str">
        <f>+VLOOKUP(A48,[2]BaseSAPAR!$B:$T,19,0)</f>
        <v>Acceso a la información</v>
      </c>
      <c r="T48" t="str">
        <f>+VLOOKUP(S48,Catalogos!$K$2:$L$47,2,0)</f>
        <v>h)  Otros*</v>
      </c>
      <c r="U48">
        <f>+VLOOKUP(A48,[3]LosTres!$A:$P,16,0)</f>
        <v>9014</v>
      </c>
      <c r="V48">
        <f>+VLOOKUP(A48,[3]LosTres!$A:$Y,25,0)</f>
        <v>0</v>
      </c>
      <c r="W48">
        <f>+VLOOKUP(V48,Catalogos!P:R,3,0)</f>
        <v>0</v>
      </c>
      <c r="X48" t="str">
        <f>+VLOOKUP(A48,[2]BaseSAPAR!$B:$S,18,0)</f>
        <v>Información pública</v>
      </c>
    </row>
    <row r="49" spans="1:24" x14ac:dyDescent="0.25">
      <c r="A49" s="86">
        <v>6110000012016</v>
      </c>
      <c r="B49" s="87">
        <f>+VLOOKUP(A49,[2]BaseSAPAR!$B:$AB,15,0)</f>
        <v>42584</v>
      </c>
      <c r="C49" t="str">
        <f>+VLOOKUP(LEFT(A49,5),Catalogos!$A$1:$B$6,2,0)</f>
        <v>BM</v>
      </c>
      <c r="D49" t="str">
        <f>+VLOOKUP(LEFT(A49,5),Catalogos!$A$1:$C$6,3,0)</f>
        <v>Sistema de Solicitudes de la Plataforma Nacional de Transparencia</v>
      </c>
      <c r="E49" s="87">
        <f>+VLOOKUP(A49,[2]BaseSAPAR!$B:$AB,27,0)</f>
        <v>42591</v>
      </c>
      <c r="F49">
        <f t="shared" si="0"/>
        <v>8</v>
      </c>
      <c r="G49">
        <f t="shared" si="1"/>
        <v>8</v>
      </c>
      <c r="H49">
        <v>0</v>
      </c>
      <c r="I49">
        <f>+VLOOKUP(A49,[3]LosTres!$A:$AC,26,0)</f>
        <v>5</v>
      </c>
      <c r="J49" t="str">
        <f>+VLOOKUP(I49,Catalogos!$E$2:$F$5,2,0)</f>
        <v>Entrega por Internet (antes a través de INFOMEX)</v>
      </c>
      <c r="K49">
        <f>IF(E49&lt;&gt;0,NETWORKDAYS.INTL(B49,E49,1,Inhabiles!A:A)-1,0)</f>
        <v>5</v>
      </c>
      <c r="L49">
        <f t="shared" si="2"/>
        <v>0</v>
      </c>
      <c r="M49">
        <f t="shared" si="3"/>
        <v>1</v>
      </c>
      <c r="N49">
        <f t="shared" si="4"/>
        <v>0</v>
      </c>
      <c r="O49">
        <f>+VLOOKUP(A49,[3]LosTres!$A:$Y,25,0)</f>
        <v>21</v>
      </c>
      <c r="P49">
        <f>+VLOOKUP(O49,Catalogos!$H$2:$I$102,2,0)</f>
        <v>3</v>
      </c>
      <c r="Q49" t="str">
        <f>+VLOOKUP(A49,[3]LosTres!$A:$W,23,0)</f>
        <v>M</v>
      </c>
      <c r="R49">
        <v>0</v>
      </c>
      <c r="S49" t="str">
        <f>+VLOOKUP(A49,[2]BaseSAPAR!$B:$T,19,0)</f>
        <v>Fiduciario</v>
      </c>
      <c r="T49" t="str">
        <f>+VLOOKUP(S49,Catalogos!$K$2:$L$47,2,0)</f>
        <v>e) Marco Jurídico</v>
      </c>
      <c r="U49">
        <f>+VLOOKUP(A49,[3]LosTres!$A:$P,16,0)</f>
        <v>9012</v>
      </c>
      <c r="V49">
        <f>+VLOOKUP(A49,[3]LosTres!$A:$Y,25,0)</f>
        <v>21</v>
      </c>
      <c r="W49" t="str">
        <f>+VLOOKUP(V49,Catalogos!P:R,3,0)</f>
        <v xml:space="preserve">     Estudiante</v>
      </c>
      <c r="X49" t="str">
        <f>+VLOOKUP(A49,[2]BaseSAPAR!$B:$S,18,0)</f>
        <v>Información pública</v>
      </c>
    </row>
    <row r="50" spans="1:24" x14ac:dyDescent="0.25">
      <c r="A50" s="86">
        <v>6110000012116</v>
      </c>
      <c r="B50" s="87">
        <f>+VLOOKUP(A50,[2]BaseSAPAR!$B:$AB,15,0)</f>
        <v>42586</v>
      </c>
      <c r="C50" t="str">
        <f>+VLOOKUP(LEFT(A50,5),Catalogos!$A$1:$B$6,2,0)</f>
        <v>BM</v>
      </c>
      <c r="D50" t="str">
        <f>+VLOOKUP(LEFT(A50,5),Catalogos!$A$1:$C$6,3,0)</f>
        <v>Sistema de Solicitudes de la Plataforma Nacional de Transparencia</v>
      </c>
      <c r="E50" s="87">
        <f>+VLOOKUP(A50,[2]BaseSAPAR!$B:$AB,27,0)</f>
        <v>42593</v>
      </c>
      <c r="F50">
        <f t="shared" si="0"/>
        <v>8</v>
      </c>
      <c r="G50">
        <f t="shared" si="1"/>
        <v>8</v>
      </c>
      <c r="H50">
        <v>0</v>
      </c>
      <c r="I50">
        <f>+VLOOKUP(A50,[3]LosTres!$A:$AC,26,0)</f>
        <v>5</v>
      </c>
      <c r="J50" t="str">
        <f>+VLOOKUP(I50,Catalogos!$E$2:$F$5,2,0)</f>
        <v>Entrega por Internet (antes a través de INFOMEX)</v>
      </c>
      <c r="K50">
        <f>IF(E50&lt;&gt;0,NETWORKDAYS.INTL(B50,E50,1,Inhabiles!A:A)-1,0)</f>
        <v>5</v>
      </c>
      <c r="L50">
        <f t="shared" si="2"/>
        <v>0</v>
      </c>
      <c r="M50">
        <f t="shared" si="3"/>
        <v>1</v>
      </c>
      <c r="N50">
        <f t="shared" si="4"/>
        <v>0</v>
      </c>
      <c r="O50">
        <f>+VLOOKUP(A50,[3]LosTres!$A:$Y,25,0)</f>
        <v>50</v>
      </c>
      <c r="P50">
        <f>+VLOOKUP(O50,Catalogos!$H$2:$I$102,2,0)</f>
        <v>9</v>
      </c>
      <c r="Q50" t="str">
        <f>+VLOOKUP(A50,[3]LosTres!$A:$W,23,0)</f>
        <v>H</v>
      </c>
      <c r="R50">
        <v>0</v>
      </c>
      <c r="S50" t="str">
        <f>+VLOOKUP(A50,[2]BaseSAPAR!$B:$T,19,0)</f>
        <v>Acceso a la información</v>
      </c>
      <c r="T50" t="str">
        <f>+VLOOKUP(S50,Catalogos!$K$2:$L$47,2,0)</f>
        <v>h)  Otros*</v>
      </c>
      <c r="U50">
        <f>+VLOOKUP(A50,[3]LosTres!$A:$P,16,0)</f>
        <v>15013</v>
      </c>
      <c r="V50">
        <f>+VLOOKUP(A50,[3]LosTres!$A:$Y,25,0)</f>
        <v>50</v>
      </c>
      <c r="W50" t="str">
        <f>+VLOOKUP(V50,Catalogos!P:R,3,0)</f>
        <v>Otros</v>
      </c>
      <c r="X50" t="str">
        <f>+VLOOKUP(A50,[2]BaseSAPAR!$B:$S,18,0)</f>
        <v>Información pública</v>
      </c>
    </row>
    <row r="51" spans="1:24" hidden="1" x14ac:dyDescent="0.25">
      <c r="A51" s="86">
        <v>6110000012216</v>
      </c>
      <c r="B51" s="87">
        <f>+VLOOKUP(A51,[2]BaseSAPAR!$B:$AB,15,0)</f>
        <v>42586</v>
      </c>
      <c r="C51" t="str">
        <f>+VLOOKUP(LEFT(A51,5),Catalogos!$A$1:$B$6,2,0)</f>
        <v>BM</v>
      </c>
      <c r="D51" t="str">
        <f>+VLOOKUP(LEFT(A51,5),Catalogos!$A$1:$C$6,3,0)</f>
        <v>Sistema de Solicitudes de la Plataforma Nacional de Transparencia</v>
      </c>
      <c r="E51" s="87">
        <f>+VLOOKUP(A51,[2]BaseSAPAR!$B:$AB,27,0)</f>
        <v>42604</v>
      </c>
      <c r="F51">
        <f t="shared" si="0"/>
        <v>8</v>
      </c>
      <c r="G51">
        <f t="shared" si="1"/>
        <v>8</v>
      </c>
      <c r="H51">
        <v>0</v>
      </c>
      <c r="I51">
        <f>+VLOOKUP(A51,[3]LosTres!$A:$AC,26,0)</f>
        <v>5</v>
      </c>
      <c r="J51" t="str">
        <f>+VLOOKUP(I51,Catalogos!$E$2:$F$5,2,0)</f>
        <v>Entrega por Internet (antes a través de INFOMEX)</v>
      </c>
      <c r="K51">
        <f>IF(E51&lt;&gt;0,NETWORKDAYS.INTL(B51,E51,1,Inhabiles!A:A)-1,0)</f>
        <v>12</v>
      </c>
      <c r="L51">
        <f t="shared" si="2"/>
        <v>0</v>
      </c>
      <c r="M51">
        <f t="shared" si="3"/>
        <v>0</v>
      </c>
      <c r="N51">
        <f t="shared" si="4"/>
        <v>0</v>
      </c>
      <c r="O51">
        <f>+VLOOKUP(A51,[3]LosTres!$A:$Y,25,0)</f>
        <v>32</v>
      </c>
      <c r="P51">
        <f>+VLOOKUP(O51,Catalogos!$H$2:$I$102,2,0)</f>
        <v>5</v>
      </c>
      <c r="Q51" t="str">
        <f>+VLOOKUP(A51,[3]LosTres!$A:$W,23,0)</f>
        <v>M</v>
      </c>
      <c r="R51">
        <v>0</v>
      </c>
      <c r="S51" t="str">
        <f>+VLOOKUP(A51,[2]BaseSAPAR!$B:$T,19,0)</f>
        <v>Billetes</v>
      </c>
      <c r="T51" t="str">
        <f>+VLOOKUP(S51,Catalogos!$K$2:$L$47,2,0)</f>
        <v>c) Estadísticas</v>
      </c>
      <c r="U51">
        <f>+VLOOKUP(A51,[3]LosTres!$A:$P,16,0)</f>
        <v>9003</v>
      </c>
      <c r="V51">
        <f>+VLOOKUP(A51,[3]LosTres!$A:$Y,25,0)</f>
        <v>32</v>
      </c>
      <c r="W51" t="str">
        <f>+VLOOKUP(V51,Catalogos!P:R,3,0)</f>
        <v xml:space="preserve">     Estatal</v>
      </c>
      <c r="X51" t="str">
        <f>+VLOOKUP(A51,[2]BaseSAPAR!$B:$S,18,0)</f>
        <v>Información pública</v>
      </c>
    </row>
    <row r="52" spans="1:24" hidden="1" x14ac:dyDescent="0.25">
      <c r="A52" s="86">
        <v>6110000012316</v>
      </c>
      <c r="B52" s="87">
        <f>+VLOOKUP(A52,[2]BaseSAPAR!$B:$AB,15,0)</f>
        <v>42586</v>
      </c>
      <c r="C52" t="str">
        <f>+VLOOKUP(LEFT(A52,5),Catalogos!$A$1:$B$6,2,0)</f>
        <v>BM</v>
      </c>
      <c r="D52" t="str">
        <f>+VLOOKUP(LEFT(A52,5),Catalogos!$A$1:$C$6,3,0)</f>
        <v>Sistema de Solicitudes de la Plataforma Nacional de Transparencia</v>
      </c>
      <c r="E52" s="87">
        <f>+VLOOKUP(A52,[2]BaseSAPAR!$B:$AB,27,0)</f>
        <v>42608</v>
      </c>
      <c r="F52">
        <f t="shared" si="0"/>
        <v>8</v>
      </c>
      <c r="G52">
        <f t="shared" si="1"/>
        <v>8</v>
      </c>
      <c r="H52">
        <v>0</v>
      </c>
      <c r="I52">
        <f>+VLOOKUP(A52,[3]LosTres!$A:$AC,26,0)</f>
        <v>5</v>
      </c>
      <c r="J52" t="str">
        <f>+VLOOKUP(I52,Catalogos!$E$2:$F$5,2,0)</f>
        <v>Entrega por Internet (antes a través de INFOMEX)</v>
      </c>
      <c r="K52">
        <f>IF(E52&lt;&gt;0,NETWORKDAYS.INTL(B52,E52,1,Inhabiles!A:A)-1,0)</f>
        <v>16</v>
      </c>
      <c r="L52">
        <f t="shared" si="2"/>
        <v>0</v>
      </c>
      <c r="M52">
        <f t="shared" si="3"/>
        <v>0</v>
      </c>
      <c r="N52">
        <f t="shared" si="4"/>
        <v>0</v>
      </c>
      <c r="O52">
        <f>+VLOOKUP(A52,[3]LosTres!$A:$Y,25,0)</f>
        <v>21</v>
      </c>
      <c r="P52">
        <f>+VLOOKUP(O52,Catalogos!$H$2:$I$102,2,0)</f>
        <v>3</v>
      </c>
      <c r="Q52" t="str">
        <f>+VLOOKUP(A52,[3]LosTres!$A:$W,23,0)</f>
        <v>M</v>
      </c>
      <c r="R52">
        <v>0</v>
      </c>
      <c r="S52" t="str">
        <f>+VLOOKUP(A52,[2]BaseSAPAR!$B:$T,19,0)</f>
        <v>Sueldos y salarios</v>
      </c>
      <c r="T52" t="str">
        <f>+VLOOKUP(S52,Catalogos!$K$2:$L$47,2,0)</f>
        <v>a) Sueldos</v>
      </c>
      <c r="U52">
        <f>+VLOOKUP(A52,[3]LosTres!$A:$P,16,0)</f>
        <v>9015</v>
      </c>
      <c r="V52">
        <f>+VLOOKUP(A52,[3]LosTres!$A:$Y,25,0)</f>
        <v>21</v>
      </c>
      <c r="W52" t="str">
        <f>+VLOOKUP(V52,Catalogos!P:R,3,0)</f>
        <v xml:space="preserve">     Estudiante</v>
      </c>
      <c r="X52" t="str">
        <f>+VLOOKUP(A52,[2]BaseSAPAR!$B:$S,18,0)</f>
        <v>Información pública</v>
      </c>
    </row>
    <row r="53" spans="1:24" hidden="1" x14ac:dyDescent="0.25">
      <c r="A53" s="86">
        <v>6110000012416</v>
      </c>
      <c r="B53" s="87">
        <f>+VLOOKUP(A53,[2]BaseSAPAR!$B:$AB,15,0)</f>
        <v>42586</v>
      </c>
      <c r="C53" t="str">
        <f>+VLOOKUP(LEFT(A53,5),Catalogos!$A$1:$B$6,2,0)</f>
        <v>BM</v>
      </c>
      <c r="D53" t="str">
        <f>+VLOOKUP(LEFT(A53,5),Catalogos!$A$1:$C$6,3,0)</f>
        <v>Sistema de Solicitudes de la Plataforma Nacional de Transparencia</v>
      </c>
      <c r="E53" s="87">
        <f>+VLOOKUP(A53,[2]BaseSAPAR!$B:$AB,27,0)</f>
        <v>42605</v>
      </c>
      <c r="F53">
        <f t="shared" si="0"/>
        <v>8</v>
      </c>
      <c r="G53">
        <f t="shared" si="1"/>
        <v>8</v>
      </c>
      <c r="H53">
        <v>0</v>
      </c>
      <c r="I53">
        <f>+VLOOKUP(A53,[3]LosTres!$A:$AC,26,0)</f>
        <v>5</v>
      </c>
      <c r="J53" t="str">
        <f>+VLOOKUP(I53,Catalogos!$E$2:$F$5,2,0)</f>
        <v>Entrega por Internet (antes a través de INFOMEX)</v>
      </c>
      <c r="K53">
        <f>IF(E53&lt;&gt;0,NETWORKDAYS.INTL(B53,E53,1,Inhabiles!A:A)-1,0)</f>
        <v>13</v>
      </c>
      <c r="L53">
        <f t="shared" si="2"/>
        <v>0</v>
      </c>
      <c r="M53">
        <f t="shared" si="3"/>
        <v>0</v>
      </c>
      <c r="N53">
        <f t="shared" si="4"/>
        <v>0</v>
      </c>
      <c r="O53">
        <f>+VLOOKUP(A53,[3]LosTres!$A:$Y,25,0)</f>
        <v>0</v>
      </c>
      <c r="P53">
        <f>+VLOOKUP(O53,Catalogos!$H$2:$I$102,2,0)</f>
        <v>14</v>
      </c>
      <c r="Q53" t="str">
        <f>+VLOOKUP(A53,[3]LosTres!$A:$W,23,0)</f>
        <v>H</v>
      </c>
      <c r="R53">
        <v>0</v>
      </c>
      <c r="S53" t="str">
        <f>+VLOOKUP(A53,[2]BaseSAPAR!$B:$T,19,0)</f>
        <v>Organización</v>
      </c>
      <c r="T53" t="str">
        <f>+VLOOKUP(S53,Catalogos!$K$2:$L$47,2,0)</f>
        <v>a) Programa de trabajo</v>
      </c>
      <c r="U53">
        <f>+VLOOKUP(A53,[3]LosTres!$A:$P,16,0)</f>
        <v>5030</v>
      </c>
      <c r="V53">
        <f>+VLOOKUP(A53,[3]LosTres!$A:$Y,25,0)</f>
        <v>0</v>
      </c>
      <c r="W53">
        <f>+VLOOKUP(V53,Catalogos!P:R,3,0)</f>
        <v>0</v>
      </c>
      <c r="X53" t="str">
        <f>+VLOOKUP(A53,[2]BaseSAPAR!$B:$S,18,0)</f>
        <v>Información pública</v>
      </c>
    </row>
    <row r="54" spans="1:24" hidden="1" x14ac:dyDescent="0.25">
      <c r="A54" s="86">
        <v>6110000012516</v>
      </c>
      <c r="B54" s="87">
        <f>+VLOOKUP(A54,[2]BaseSAPAR!$B:$AB,15,0)</f>
        <v>42586</v>
      </c>
      <c r="C54" t="str">
        <f>+VLOOKUP(LEFT(A54,5),Catalogos!$A$1:$B$6,2,0)</f>
        <v>BM</v>
      </c>
      <c r="D54" t="str">
        <f>+VLOOKUP(LEFT(A54,5),Catalogos!$A$1:$C$6,3,0)</f>
        <v>Sistema de Solicitudes de la Plataforma Nacional de Transparencia</v>
      </c>
      <c r="E54" s="87">
        <f>+VLOOKUP(A54,[2]BaseSAPAR!$B:$AB,27,0)</f>
        <v>42591</v>
      </c>
      <c r="F54">
        <f t="shared" si="0"/>
        <v>8</v>
      </c>
      <c r="G54">
        <f t="shared" si="1"/>
        <v>8</v>
      </c>
      <c r="H54">
        <v>0</v>
      </c>
      <c r="I54">
        <f>+VLOOKUP(A54,[3]LosTres!$A:$AC,26,0)</f>
        <v>5</v>
      </c>
      <c r="J54" t="str">
        <f>+VLOOKUP(I54,Catalogos!$E$2:$F$5,2,0)</f>
        <v>Entrega por Internet (antes a través de INFOMEX)</v>
      </c>
      <c r="K54">
        <f>IF(E54&lt;&gt;0,NETWORKDAYS.INTL(B54,E54,1,Inhabiles!A:A)-1,0)</f>
        <v>3</v>
      </c>
      <c r="L54" s="101">
        <f t="shared" si="2"/>
        <v>1</v>
      </c>
      <c r="M54">
        <f t="shared" si="3"/>
        <v>0</v>
      </c>
      <c r="N54">
        <f t="shared" si="4"/>
        <v>0</v>
      </c>
      <c r="O54">
        <f>+VLOOKUP(A54,[3]LosTres!$A:$Y,25,0)</f>
        <v>50</v>
      </c>
      <c r="P54">
        <f>+VLOOKUP(O54,Catalogos!$H$2:$I$102,2,0)</f>
        <v>9</v>
      </c>
      <c r="Q54" t="str">
        <f>+VLOOKUP(A54,[3]LosTres!$A:$W,23,0)</f>
        <v>H</v>
      </c>
      <c r="R54">
        <v>0</v>
      </c>
      <c r="S54" t="str">
        <f>+VLOOKUP(A54,[2]BaseSAPAR!$B:$T,19,0)</f>
        <v>Acceso a la información</v>
      </c>
      <c r="T54" t="str">
        <f>+VLOOKUP(S54,Catalogos!$K$2:$L$47,2,0)</f>
        <v>h)  Otros*</v>
      </c>
      <c r="U54">
        <f>+VLOOKUP(A54,[3]LosTres!$A:$P,16,0)</f>
        <v>9007</v>
      </c>
      <c r="V54">
        <f>+VLOOKUP(A54,[3]LosTres!$A:$Y,25,0)</f>
        <v>50</v>
      </c>
      <c r="W54" t="str">
        <f>+VLOOKUP(V54,Catalogos!P:R,3,0)</f>
        <v>Otros</v>
      </c>
      <c r="X54" t="str">
        <f>+VLOOKUP(A54,[2]BaseSAPAR!$B:$S,18,0)</f>
        <v>Información no competencia del BM</v>
      </c>
    </row>
    <row r="55" spans="1:24" hidden="1" x14ac:dyDescent="0.25">
      <c r="A55" s="86">
        <v>6110000012616</v>
      </c>
      <c r="B55" s="87">
        <f>+VLOOKUP(A55,[2]BaseSAPAR!$B:$AB,15,0)</f>
        <v>42586</v>
      </c>
      <c r="C55" t="str">
        <f>+VLOOKUP(LEFT(A55,5),Catalogos!$A$1:$B$6,2,0)</f>
        <v>BM</v>
      </c>
      <c r="D55" t="str">
        <f>+VLOOKUP(LEFT(A55,5),Catalogos!$A$1:$C$6,3,0)</f>
        <v>Sistema de Solicitudes de la Plataforma Nacional de Transparencia</v>
      </c>
      <c r="E55" s="87">
        <f>+VLOOKUP(A55,[2]BaseSAPAR!$B:$AB,27,0)</f>
        <v>42592</v>
      </c>
      <c r="F55">
        <f t="shared" si="0"/>
        <v>8</v>
      </c>
      <c r="G55">
        <f t="shared" si="1"/>
        <v>8</v>
      </c>
      <c r="H55">
        <v>0</v>
      </c>
      <c r="I55">
        <f>+VLOOKUP(A55,[3]LosTres!$A:$AC,26,0)</f>
        <v>5</v>
      </c>
      <c r="J55" t="str">
        <f>+VLOOKUP(I55,Catalogos!$E$2:$F$5,2,0)</f>
        <v>Entrega por Internet (antes a través de INFOMEX)</v>
      </c>
      <c r="K55">
        <f>IF(E55&lt;&gt;0,NETWORKDAYS.INTL(B55,E55,1,Inhabiles!A:A)-1,0)</f>
        <v>4</v>
      </c>
      <c r="L55">
        <v>1</v>
      </c>
      <c r="M55">
        <f t="shared" si="3"/>
        <v>0</v>
      </c>
      <c r="N55">
        <f t="shared" si="4"/>
        <v>0</v>
      </c>
      <c r="O55">
        <f>+VLOOKUP(A55,[3]LosTres!$A:$Y,25,0)</f>
        <v>0</v>
      </c>
      <c r="P55">
        <f>+VLOOKUP(O55,Catalogos!$H$2:$I$102,2,0)</f>
        <v>14</v>
      </c>
      <c r="Q55" t="str">
        <f>+VLOOKUP(A55,[3]LosTres!$A:$W,23,0)</f>
        <v>H</v>
      </c>
      <c r="R55">
        <v>0</v>
      </c>
      <c r="S55" t="str">
        <f>+VLOOKUP(A55,[2]BaseSAPAR!$B:$T,19,0)</f>
        <v>Acceso a la información</v>
      </c>
      <c r="T55" t="str">
        <f>+VLOOKUP(S55,Catalogos!$K$2:$L$47,2,0)</f>
        <v>h)  Otros*</v>
      </c>
      <c r="U55">
        <f>+VLOOKUP(A55,[3]LosTres!$A:$P,16,0)</f>
        <v>999</v>
      </c>
      <c r="V55">
        <f>+VLOOKUP(A55,[3]LosTres!$A:$Y,25,0)</f>
        <v>0</v>
      </c>
      <c r="W55">
        <f>+VLOOKUP(V55,Catalogos!P:R,3,0)</f>
        <v>0</v>
      </c>
      <c r="X55" t="str">
        <f>+VLOOKUP(A55,[2]BaseSAPAR!$B:$S,18,0)</f>
        <v>Información pública</v>
      </c>
    </row>
    <row r="56" spans="1:24" hidden="1" x14ac:dyDescent="0.25">
      <c r="A56" s="86">
        <v>6110000012716</v>
      </c>
      <c r="B56" s="87">
        <f>+VLOOKUP(A56,[2]BaseSAPAR!$B:$AB,15,0)</f>
        <v>42587</v>
      </c>
      <c r="C56" t="str">
        <f>+VLOOKUP(LEFT(A56,5),Catalogos!$A$1:$B$6,2,0)</f>
        <v>BM</v>
      </c>
      <c r="D56" t="str">
        <f>+VLOOKUP(LEFT(A56,5),Catalogos!$A$1:$C$6,3,0)</f>
        <v>Sistema de Solicitudes de la Plataforma Nacional de Transparencia</v>
      </c>
      <c r="E56" s="87">
        <f>+VLOOKUP(A56,[2]BaseSAPAR!$B:$AB,27,0)</f>
        <v>42592</v>
      </c>
      <c r="F56">
        <f t="shared" si="0"/>
        <v>8</v>
      </c>
      <c r="G56">
        <f t="shared" si="1"/>
        <v>8</v>
      </c>
      <c r="H56">
        <v>0</v>
      </c>
      <c r="I56">
        <f>+VLOOKUP(A56,[3]LosTres!$A:$AC,26,0)</f>
        <v>5</v>
      </c>
      <c r="J56" t="str">
        <f>+VLOOKUP(I56,Catalogos!$E$2:$F$5,2,0)</f>
        <v>Entrega por Internet (antes a través de INFOMEX)</v>
      </c>
      <c r="K56">
        <f>IF(E56&lt;&gt;0,NETWORKDAYS.INTL(B56,E56,1,Inhabiles!A:A)-1,0)</f>
        <v>3</v>
      </c>
      <c r="L56" s="101">
        <f t="shared" si="2"/>
        <v>1</v>
      </c>
      <c r="M56">
        <f t="shared" si="3"/>
        <v>0</v>
      </c>
      <c r="N56">
        <f t="shared" si="4"/>
        <v>0</v>
      </c>
      <c r="O56">
        <f>+VLOOKUP(A56,[3]LosTres!$A:$Y,25,0)</f>
        <v>50</v>
      </c>
      <c r="P56">
        <f>+VLOOKUP(O56,Catalogos!$H$2:$I$102,2,0)</f>
        <v>9</v>
      </c>
      <c r="Q56" t="str">
        <f>+VLOOKUP(A56,[3]LosTres!$A:$W,23,0)</f>
        <v>H</v>
      </c>
      <c r="R56">
        <v>0</v>
      </c>
      <c r="S56" t="str">
        <f>+VLOOKUP(A56,[2]BaseSAPAR!$B:$T,19,0)</f>
        <v>Acceso a la información</v>
      </c>
      <c r="T56" t="str">
        <f>+VLOOKUP(S56,Catalogos!$K$2:$L$47,2,0)</f>
        <v>h)  Otros*</v>
      </c>
      <c r="U56">
        <f>+VLOOKUP(A56,[3]LosTres!$A:$P,16,0)</f>
        <v>14039</v>
      </c>
      <c r="V56">
        <f>+VLOOKUP(A56,[3]LosTres!$A:$Y,25,0)</f>
        <v>50</v>
      </c>
      <c r="W56" t="str">
        <f>+VLOOKUP(V56,Catalogos!P:R,3,0)</f>
        <v>Otros</v>
      </c>
      <c r="X56" t="str">
        <f>+VLOOKUP(A56,[2]BaseSAPAR!$B:$S,18,0)</f>
        <v>Información no competencia del BM</v>
      </c>
    </row>
    <row r="57" spans="1:24" x14ac:dyDescent="0.25">
      <c r="A57" s="86">
        <v>6110000012816</v>
      </c>
      <c r="B57" s="87">
        <f>+VLOOKUP(A57,[2]BaseSAPAR!$B:$AB,15,0)</f>
        <v>42590</v>
      </c>
      <c r="C57" t="str">
        <f>+VLOOKUP(LEFT(A57,5),Catalogos!$A$1:$B$6,2,0)</f>
        <v>BM</v>
      </c>
      <c r="D57" t="str">
        <f>+VLOOKUP(LEFT(A57,5),Catalogos!$A$1:$C$6,3,0)</f>
        <v>Sistema de Solicitudes de la Plataforma Nacional de Transparencia</v>
      </c>
      <c r="E57" s="87">
        <f>+VLOOKUP(A57,[2]BaseSAPAR!$B:$AB,27,0)</f>
        <v>42597</v>
      </c>
      <c r="F57">
        <f t="shared" si="0"/>
        <v>8</v>
      </c>
      <c r="G57">
        <f t="shared" si="1"/>
        <v>8</v>
      </c>
      <c r="H57">
        <v>0</v>
      </c>
      <c r="I57">
        <f>+VLOOKUP(A57,[3]LosTres!$A:$AC,26,0)</f>
        <v>5</v>
      </c>
      <c r="J57" t="str">
        <f>+VLOOKUP(I57,Catalogos!$E$2:$F$5,2,0)</f>
        <v>Entrega por Internet (antes a través de INFOMEX)</v>
      </c>
      <c r="K57">
        <f>IF(E57&lt;&gt;0,NETWORKDAYS.INTL(B57,E57,1,Inhabiles!A:A)-1,0)</f>
        <v>5</v>
      </c>
      <c r="L57">
        <f t="shared" si="2"/>
        <v>0</v>
      </c>
      <c r="M57">
        <f t="shared" si="3"/>
        <v>1</v>
      </c>
      <c r="N57">
        <f t="shared" si="4"/>
        <v>0</v>
      </c>
      <c r="O57">
        <f>+VLOOKUP(A57,[3]LosTres!$A:$Y,25,0)</f>
        <v>50</v>
      </c>
      <c r="P57">
        <f>+VLOOKUP(O57,Catalogos!$H$2:$I$102,2,0)</f>
        <v>9</v>
      </c>
      <c r="Q57" t="str">
        <f>+VLOOKUP(A57,[3]LosTres!$A:$W,23,0)</f>
        <v>H</v>
      </c>
      <c r="R57">
        <v>0</v>
      </c>
      <c r="S57" t="str">
        <f>+VLOOKUP(A57,[2]BaseSAPAR!$B:$T,19,0)</f>
        <v>Tasas de interés</v>
      </c>
      <c r="T57" t="str">
        <f>+VLOOKUP(S57,Catalogos!$K$2:$L$47,2,0)</f>
        <v>c) Estadísticas</v>
      </c>
      <c r="U57">
        <f>+VLOOKUP(A57,[3]LosTres!$A:$P,16,0)</f>
        <v>9004</v>
      </c>
      <c r="V57">
        <f>+VLOOKUP(A57,[3]LosTres!$A:$Y,25,0)</f>
        <v>50</v>
      </c>
      <c r="W57" t="str">
        <f>+VLOOKUP(V57,Catalogos!P:R,3,0)</f>
        <v>Otros</v>
      </c>
      <c r="X57" t="str">
        <f>+VLOOKUP(A57,[2]BaseSAPAR!$B:$S,18,0)</f>
        <v>Información pública</v>
      </c>
    </row>
    <row r="58" spans="1:24" x14ac:dyDescent="0.25">
      <c r="A58" s="86">
        <v>6110000012916</v>
      </c>
      <c r="B58" s="87">
        <f>+VLOOKUP(A58,[2]BaseSAPAR!$B:$AB,15,0)</f>
        <v>42590</v>
      </c>
      <c r="C58" t="str">
        <f>+VLOOKUP(LEFT(A58,5),Catalogos!$A$1:$B$6,2,0)</f>
        <v>BM</v>
      </c>
      <c r="D58" t="str">
        <f>+VLOOKUP(LEFT(A58,5),Catalogos!$A$1:$C$6,3,0)</f>
        <v>Sistema de Solicitudes de la Plataforma Nacional de Transparencia</v>
      </c>
      <c r="E58" s="87">
        <f>+VLOOKUP(A58,[2]BaseSAPAR!$B:$AB,27,0)</f>
        <v>42597</v>
      </c>
      <c r="F58">
        <f t="shared" si="0"/>
        <v>8</v>
      </c>
      <c r="G58">
        <f t="shared" si="1"/>
        <v>8</v>
      </c>
      <c r="H58">
        <v>0</v>
      </c>
      <c r="I58">
        <f>+VLOOKUP(A58,[3]LosTres!$A:$AC,26,0)</f>
        <v>5</v>
      </c>
      <c r="J58" t="str">
        <f>+VLOOKUP(I58,Catalogos!$E$2:$F$5,2,0)</f>
        <v>Entrega por Internet (antes a través de INFOMEX)</v>
      </c>
      <c r="K58">
        <f>IF(E58&lt;&gt;0,NETWORKDAYS.INTL(B58,E58,1,Inhabiles!A:A)-1,0)</f>
        <v>5</v>
      </c>
      <c r="L58">
        <f t="shared" si="2"/>
        <v>0</v>
      </c>
      <c r="M58">
        <f t="shared" si="3"/>
        <v>1</v>
      </c>
      <c r="N58">
        <f t="shared" si="4"/>
        <v>0</v>
      </c>
      <c r="O58">
        <f>+VLOOKUP(A58,[3]LosTres!$A:$Y,25,0)</f>
        <v>50</v>
      </c>
      <c r="P58">
        <f>+VLOOKUP(O58,Catalogos!$H$2:$I$102,2,0)</f>
        <v>9</v>
      </c>
      <c r="Q58" t="str">
        <f>+VLOOKUP(A58,[3]LosTres!$A:$W,23,0)</f>
        <v>H</v>
      </c>
      <c r="R58">
        <v>0</v>
      </c>
      <c r="S58" t="str">
        <f>+VLOOKUP(A58,[2]BaseSAPAR!$B:$T,19,0)</f>
        <v>Tasas de interés</v>
      </c>
      <c r="T58" t="str">
        <f>+VLOOKUP(S58,Catalogos!$K$2:$L$47,2,0)</f>
        <v>c) Estadísticas</v>
      </c>
      <c r="U58">
        <f>+VLOOKUP(A58,[3]LosTres!$A:$P,16,0)</f>
        <v>9004</v>
      </c>
      <c r="V58">
        <f>+VLOOKUP(A58,[3]LosTres!$A:$Y,25,0)</f>
        <v>50</v>
      </c>
      <c r="W58" t="str">
        <f>+VLOOKUP(V58,Catalogos!P:R,3,0)</f>
        <v>Otros</v>
      </c>
      <c r="X58" t="str">
        <f>+VLOOKUP(A58,[2]BaseSAPAR!$B:$S,18,0)</f>
        <v>Información pública</v>
      </c>
    </row>
    <row r="59" spans="1:24" hidden="1" x14ac:dyDescent="0.25">
      <c r="A59" s="86">
        <v>6110000013016</v>
      </c>
      <c r="B59" s="87">
        <f>+VLOOKUP(A59,[2]BaseSAPAR!$B:$AB,15,0)</f>
        <v>42590</v>
      </c>
      <c r="C59" t="str">
        <f>+VLOOKUP(LEFT(A59,5),Catalogos!$A$1:$B$6,2,0)</f>
        <v>BM</v>
      </c>
      <c r="D59" t="str">
        <f>+VLOOKUP(LEFT(A59,5),Catalogos!$A$1:$C$6,3,0)</f>
        <v>Sistema de Solicitudes de la Plataforma Nacional de Transparencia</v>
      </c>
      <c r="E59" s="87">
        <f>+VLOOKUP(A59,[2]BaseSAPAR!$B:$AB,27,0)</f>
        <v>42592</v>
      </c>
      <c r="F59">
        <f t="shared" si="0"/>
        <v>8</v>
      </c>
      <c r="G59">
        <f t="shared" si="1"/>
        <v>8</v>
      </c>
      <c r="H59">
        <v>0</v>
      </c>
      <c r="I59">
        <f>+VLOOKUP(A59,[3]LosTres!$A:$AC,26,0)</f>
        <v>5</v>
      </c>
      <c r="J59" t="str">
        <f>+VLOOKUP(I59,Catalogos!$E$2:$F$5,2,0)</f>
        <v>Entrega por Internet (antes a través de INFOMEX)</v>
      </c>
      <c r="K59">
        <f>IF(E59&lt;&gt;0,NETWORKDAYS.INTL(B59,E59,1,Inhabiles!A:A)-1,0)</f>
        <v>2</v>
      </c>
      <c r="L59" s="101">
        <f t="shared" si="2"/>
        <v>1</v>
      </c>
      <c r="M59">
        <f t="shared" si="3"/>
        <v>0</v>
      </c>
      <c r="N59">
        <f t="shared" si="4"/>
        <v>0</v>
      </c>
      <c r="O59">
        <f>+VLOOKUP(A59,[3]LosTres!$A:$Y,25,0)</f>
        <v>55</v>
      </c>
      <c r="P59">
        <f>+VLOOKUP(O59,Catalogos!$H$2:$I$102,2,0)</f>
        <v>10</v>
      </c>
      <c r="Q59" t="str">
        <f>+VLOOKUP(A59,[3]LosTres!$A:$W,23,0)</f>
        <v>M</v>
      </c>
      <c r="R59">
        <v>0</v>
      </c>
      <c r="S59" t="str">
        <f>+VLOOKUP(A59,[2]BaseSAPAR!$B:$T,19,0)</f>
        <v>Acceso a la información</v>
      </c>
      <c r="T59" t="str">
        <f>+VLOOKUP(S59,Catalogos!$K$2:$L$47,2,0)</f>
        <v>h)  Otros*</v>
      </c>
      <c r="U59">
        <f>+VLOOKUP(A59,[3]LosTres!$A:$P,16,0)</f>
        <v>15081</v>
      </c>
      <c r="V59">
        <f>+VLOOKUP(A59,[3]LosTres!$A:$Y,25,0)</f>
        <v>55</v>
      </c>
      <c r="W59" t="str">
        <f>+VLOOKUP(V59,Catalogos!P:R,3,0)</f>
        <v xml:space="preserve">     Instituciones de Asistencia Privada</v>
      </c>
      <c r="X59" t="str">
        <f>+VLOOKUP(A59,[2]BaseSAPAR!$B:$S,18,0)</f>
        <v>Información no competencia del BM</v>
      </c>
    </row>
    <row r="60" spans="1:24" hidden="1" x14ac:dyDescent="0.25">
      <c r="A60" s="86">
        <v>6110000013116</v>
      </c>
      <c r="B60" s="87">
        <f>+VLOOKUP(A60,[2]BaseSAPAR!$B:$AB,15,0)</f>
        <v>42591</v>
      </c>
      <c r="C60" t="str">
        <f>+VLOOKUP(LEFT(A60,5),Catalogos!$A$1:$B$6,2,0)</f>
        <v>BM</v>
      </c>
      <c r="D60" t="str">
        <f>+VLOOKUP(LEFT(A60,5),Catalogos!$A$1:$C$6,3,0)</f>
        <v>Sistema de Solicitudes de la Plataforma Nacional de Transparencia</v>
      </c>
      <c r="E60" s="87">
        <f>+VLOOKUP(A60,[2]BaseSAPAR!$B:$AB,27,0)</f>
        <v>42604</v>
      </c>
      <c r="F60">
        <f t="shared" si="0"/>
        <v>8</v>
      </c>
      <c r="G60">
        <f t="shared" si="1"/>
        <v>8</v>
      </c>
      <c r="H60">
        <v>0</v>
      </c>
      <c r="I60">
        <f>+VLOOKUP(A60,[3]LosTres!$A:$AC,26,0)</f>
        <v>5</v>
      </c>
      <c r="J60" t="str">
        <f>+VLOOKUP(I60,Catalogos!$E$2:$F$5,2,0)</f>
        <v>Entrega por Internet (antes a través de INFOMEX)</v>
      </c>
      <c r="K60">
        <f>IF(E60&lt;&gt;0,NETWORKDAYS.INTL(B60,E60,1,Inhabiles!A:A)-1,0)</f>
        <v>9</v>
      </c>
      <c r="L60">
        <f t="shared" si="2"/>
        <v>0</v>
      </c>
      <c r="M60">
        <f t="shared" si="3"/>
        <v>0</v>
      </c>
      <c r="N60">
        <f t="shared" si="4"/>
        <v>0</v>
      </c>
      <c r="O60">
        <f>+VLOOKUP(A60,[3]LosTres!$A:$Y,25,0)</f>
        <v>21</v>
      </c>
      <c r="P60">
        <f>+VLOOKUP(O60,Catalogos!$H$2:$I$102,2,0)</f>
        <v>3</v>
      </c>
      <c r="Q60" t="str">
        <f>+VLOOKUP(A60,[3]LosTres!$A:$W,23,0)</f>
        <v>M</v>
      </c>
      <c r="R60">
        <v>0</v>
      </c>
      <c r="S60" t="str">
        <f>+VLOOKUP(A60,[2]BaseSAPAR!$B:$T,19,0)</f>
        <v>Balance general</v>
      </c>
      <c r="T60" t="str">
        <f>+VLOOKUP(S60,Catalogos!$K$2:$L$47,2,0)</f>
        <v>f) Presupuesto o avance financiero</v>
      </c>
      <c r="U60">
        <f>+VLOOKUP(A60,[3]LosTres!$A:$P,16,0)</f>
        <v>13048</v>
      </c>
      <c r="V60">
        <f>+VLOOKUP(A60,[3]LosTres!$A:$Y,25,0)</f>
        <v>21</v>
      </c>
      <c r="W60" t="str">
        <f>+VLOOKUP(V60,Catalogos!P:R,3,0)</f>
        <v xml:space="preserve">     Estudiante</v>
      </c>
      <c r="X60" t="str">
        <f>+VLOOKUP(A60,[2]BaseSAPAR!$B:$S,18,0)</f>
        <v>Información pública</v>
      </c>
    </row>
    <row r="61" spans="1:24" x14ac:dyDescent="0.25">
      <c r="A61" s="86">
        <v>6110000013216</v>
      </c>
      <c r="B61" s="87">
        <f>+VLOOKUP(A61,[2]BaseSAPAR!$B:$AB,15,0)</f>
        <v>42591</v>
      </c>
      <c r="C61" t="str">
        <f>+VLOOKUP(LEFT(A61,5),Catalogos!$A$1:$B$6,2,0)</f>
        <v>BM</v>
      </c>
      <c r="D61" t="str">
        <f>+VLOOKUP(LEFT(A61,5),Catalogos!$A$1:$C$6,3,0)</f>
        <v>Sistema de Solicitudes de la Plataforma Nacional de Transparencia</v>
      </c>
      <c r="E61" s="87">
        <f>+VLOOKUP(A61,[2]BaseSAPAR!$B:$AB,27,0)</f>
        <v>42598</v>
      </c>
      <c r="F61">
        <f t="shared" si="0"/>
        <v>8</v>
      </c>
      <c r="G61">
        <f t="shared" si="1"/>
        <v>8</v>
      </c>
      <c r="H61">
        <v>0</v>
      </c>
      <c r="I61">
        <f>+VLOOKUP(A61,[3]LosTres!$A:$AC,26,0)</f>
        <v>5</v>
      </c>
      <c r="J61" t="str">
        <f>+VLOOKUP(I61,Catalogos!$E$2:$F$5,2,0)</f>
        <v>Entrega por Internet (antes a través de INFOMEX)</v>
      </c>
      <c r="K61">
        <f>IF(E61&lt;&gt;0,NETWORKDAYS.INTL(B61,E61,1,Inhabiles!A:A)-1,0)</f>
        <v>5</v>
      </c>
      <c r="L61">
        <f t="shared" si="2"/>
        <v>0</v>
      </c>
      <c r="M61">
        <f t="shared" si="3"/>
        <v>1</v>
      </c>
      <c r="N61">
        <f t="shared" si="4"/>
        <v>0</v>
      </c>
      <c r="O61">
        <f>+VLOOKUP(A61,[3]LosTres!$A:$Y,25,0)</f>
        <v>21</v>
      </c>
      <c r="P61">
        <f>+VLOOKUP(O61,Catalogos!$H$2:$I$102,2,0)</f>
        <v>3</v>
      </c>
      <c r="Q61" t="str">
        <f>+VLOOKUP(A61,[3]LosTres!$A:$W,23,0)</f>
        <v>M</v>
      </c>
      <c r="R61">
        <v>0</v>
      </c>
      <c r="S61" t="str">
        <f>+VLOOKUP(A61,[2]BaseSAPAR!$B:$T,19,0)</f>
        <v>Objetivos de inflación</v>
      </c>
      <c r="T61" t="str">
        <f>+VLOOKUP(S61,Catalogos!$K$2:$L$47,2,0)</f>
        <v>c) Estadísticas</v>
      </c>
      <c r="U61">
        <f>+VLOOKUP(A61,[3]LosTres!$A:$P,16,0)</f>
        <v>13048</v>
      </c>
      <c r="V61">
        <f>+VLOOKUP(A61,[3]LosTres!$A:$Y,25,0)</f>
        <v>21</v>
      </c>
      <c r="W61" t="str">
        <f>+VLOOKUP(V61,Catalogos!P:R,3,0)</f>
        <v xml:space="preserve">     Estudiante</v>
      </c>
      <c r="X61" t="str">
        <f>+VLOOKUP(A61,[2]BaseSAPAR!$B:$S,18,0)</f>
        <v>Información pública</v>
      </c>
    </row>
    <row r="62" spans="1:24" x14ac:dyDescent="0.25">
      <c r="A62" s="86">
        <v>6110000013316</v>
      </c>
      <c r="B62" s="87">
        <f>+VLOOKUP(A62,[2]BaseSAPAR!$B:$AB,15,0)</f>
        <v>42591</v>
      </c>
      <c r="C62" t="str">
        <f>+VLOOKUP(LEFT(A62,5),Catalogos!$A$1:$B$6,2,0)</f>
        <v>BM</v>
      </c>
      <c r="D62" t="str">
        <f>+VLOOKUP(LEFT(A62,5),Catalogos!$A$1:$C$6,3,0)</f>
        <v>Sistema de Solicitudes de la Plataforma Nacional de Transparencia</v>
      </c>
      <c r="E62" s="87">
        <f>+VLOOKUP(A62,[2]BaseSAPAR!$B:$AB,27,0)</f>
        <v>42598</v>
      </c>
      <c r="F62">
        <f t="shared" si="0"/>
        <v>8</v>
      </c>
      <c r="G62">
        <f t="shared" si="1"/>
        <v>8</v>
      </c>
      <c r="H62">
        <v>0</v>
      </c>
      <c r="I62">
        <f>+VLOOKUP(A62,[3]LosTres!$A:$AC,26,0)</f>
        <v>5</v>
      </c>
      <c r="J62" t="str">
        <f>+VLOOKUP(I62,Catalogos!$E$2:$F$5,2,0)</f>
        <v>Entrega por Internet (antes a través de INFOMEX)</v>
      </c>
      <c r="K62">
        <f>IF(E62&lt;&gt;0,NETWORKDAYS.INTL(B62,E62,1,Inhabiles!A:A)-1,0)</f>
        <v>5</v>
      </c>
      <c r="L62">
        <f t="shared" si="2"/>
        <v>0</v>
      </c>
      <c r="M62">
        <f t="shared" si="3"/>
        <v>1</v>
      </c>
      <c r="N62">
        <f t="shared" si="4"/>
        <v>0</v>
      </c>
      <c r="O62">
        <f>+VLOOKUP(A62,[3]LosTres!$A:$Y,25,0)</f>
        <v>21</v>
      </c>
      <c r="P62">
        <f>+VLOOKUP(O62,Catalogos!$H$2:$I$102,2,0)</f>
        <v>3</v>
      </c>
      <c r="Q62" t="str">
        <f>+VLOOKUP(A62,[3]LosTres!$A:$W,23,0)</f>
        <v>H</v>
      </c>
      <c r="R62">
        <v>0</v>
      </c>
      <c r="S62" t="str">
        <f>+VLOOKUP(A62,[2]BaseSAPAR!$B:$T,19,0)</f>
        <v>Acceso a la información</v>
      </c>
      <c r="T62" t="str">
        <f>+VLOOKUP(S62,Catalogos!$K$2:$L$47,2,0)</f>
        <v>h)  Otros*</v>
      </c>
      <c r="U62">
        <f>+VLOOKUP(A62,[3]LosTres!$A:$P,16,0)</f>
        <v>13069</v>
      </c>
      <c r="V62">
        <f>+VLOOKUP(A62,[3]LosTres!$A:$Y,25,0)</f>
        <v>21</v>
      </c>
      <c r="W62" t="str">
        <f>+VLOOKUP(V62,Catalogos!P:R,3,0)</f>
        <v xml:space="preserve">     Estudiante</v>
      </c>
      <c r="X62" t="str">
        <f>+VLOOKUP(A62,[2]BaseSAPAR!$B:$S,18,0)</f>
        <v>Información pública</v>
      </c>
    </row>
    <row r="63" spans="1:24" x14ac:dyDescent="0.25">
      <c r="A63" s="86">
        <v>6110000013416</v>
      </c>
      <c r="B63" s="87">
        <f>+VLOOKUP(A63,[2]BaseSAPAR!$B:$AB,15,0)</f>
        <v>42591</v>
      </c>
      <c r="C63" t="str">
        <f>+VLOOKUP(LEFT(A63,5),Catalogos!$A$1:$B$6,2,0)</f>
        <v>BM</v>
      </c>
      <c r="D63" t="str">
        <f>+VLOOKUP(LEFT(A63,5),Catalogos!$A$1:$C$6,3,0)</f>
        <v>Sistema de Solicitudes de la Plataforma Nacional de Transparencia</v>
      </c>
      <c r="E63" s="87">
        <f>+VLOOKUP(A63,[2]BaseSAPAR!$B:$AB,27,0)</f>
        <v>42598</v>
      </c>
      <c r="F63">
        <f t="shared" si="0"/>
        <v>8</v>
      </c>
      <c r="G63">
        <f t="shared" si="1"/>
        <v>8</v>
      </c>
      <c r="H63">
        <v>0</v>
      </c>
      <c r="I63">
        <f>+VLOOKUP(A63,[3]LosTres!$A:$AC,26,0)</f>
        <v>5</v>
      </c>
      <c r="J63" t="str">
        <f>+VLOOKUP(I63,Catalogos!$E$2:$F$5,2,0)</f>
        <v>Entrega por Internet (antes a través de INFOMEX)</v>
      </c>
      <c r="K63">
        <f>IF(E63&lt;&gt;0,NETWORKDAYS.INTL(B63,E63,1,Inhabiles!A:A)-1,0)</f>
        <v>5</v>
      </c>
      <c r="L63">
        <f t="shared" si="2"/>
        <v>0</v>
      </c>
      <c r="M63">
        <f t="shared" si="3"/>
        <v>1</v>
      </c>
      <c r="N63">
        <f t="shared" si="4"/>
        <v>0</v>
      </c>
      <c r="O63">
        <f>+VLOOKUP(A63,[3]LosTres!$A:$Y,25,0)</f>
        <v>21</v>
      </c>
      <c r="P63">
        <f>+VLOOKUP(O63,Catalogos!$H$2:$I$102,2,0)</f>
        <v>3</v>
      </c>
      <c r="Q63" t="str">
        <f>+VLOOKUP(A63,[3]LosTres!$A:$W,23,0)</f>
        <v>M</v>
      </c>
      <c r="R63">
        <v>0</v>
      </c>
      <c r="S63" t="str">
        <f>+VLOOKUP(A63,[2]BaseSAPAR!$B:$T,19,0)</f>
        <v>Acceso a la información</v>
      </c>
      <c r="T63" t="str">
        <f>+VLOOKUP(S63,Catalogos!$K$2:$L$47,2,0)</f>
        <v>h)  Otros*</v>
      </c>
      <c r="U63">
        <f>+VLOOKUP(A63,[3]LosTres!$A:$P,16,0)</f>
        <v>13039</v>
      </c>
      <c r="V63">
        <f>+VLOOKUP(A63,[3]LosTres!$A:$Y,25,0)</f>
        <v>21</v>
      </c>
      <c r="W63" t="str">
        <f>+VLOOKUP(V63,Catalogos!P:R,3,0)</f>
        <v xml:space="preserve">     Estudiante</v>
      </c>
      <c r="X63" t="str">
        <f>+VLOOKUP(A63,[2]BaseSAPAR!$B:$S,18,0)</f>
        <v>Información pública</v>
      </c>
    </row>
    <row r="64" spans="1:24" hidden="1" x14ac:dyDescent="0.25">
      <c r="A64" s="86">
        <v>6110000013516</v>
      </c>
      <c r="B64" s="87">
        <f>+VLOOKUP(A64,[2]BaseSAPAR!$B:$AB,15,0)</f>
        <v>42591</v>
      </c>
      <c r="C64" t="str">
        <f>+VLOOKUP(LEFT(A64,5),Catalogos!$A$1:$B$6,2,0)</f>
        <v>BM</v>
      </c>
      <c r="D64" t="str">
        <f>+VLOOKUP(LEFT(A64,5),Catalogos!$A$1:$C$6,3,0)</f>
        <v>Sistema de Solicitudes de la Plataforma Nacional de Transparencia</v>
      </c>
      <c r="E64" s="87">
        <f>+VLOOKUP(A64,[2]BaseSAPAR!$B:$AB,27,0)</f>
        <v>42604</v>
      </c>
      <c r="F64">
        <f t="shared" si="0"/>
        <v>8</v>
      </c>
      <c r="G64">
        <f t="shared" si="1"/>
        <v>8</v>
      </c>
      <c r="H64">
        <v>0</v>
      </c>
      <c r="I64">
        <f>+VLOOKUP(A64,[3]LosTres!$A:$AC,26,0)</f>
        <v>5</v>
      </c>
      <c r="J64" t="str">
        <f>+VLOOKUP(I64,Catalogos!$E$2:$F$5,2,0)</f>
        <v>Entrega por Internet (antes a través de INFOMEX)</v>
      </c>
      <c r="K64">
        <f>IF(E64&lt;&gt;0,NETWORKDAYS.INTL(B64,E64,1,Inhabiles!A:A)-1,0)</f>
        <v>9</v>
      </c>
      <c r="L64">
        <f t="shared" si="2"/>
        <v>0</v>
      </c>
      <c r="M64">
        <f t="shared" si="3"/>
        <v>0</v>
      </c>
      <c r="N64">
        <f t="shared" si="4"/>
        <v>0</v>
      </c>
      <c r="O64">
        <f>+VLOOKUP(A64,[3]LosTres!$A:$Y,25,0)</f>
        <v>21</v>
      </c>
      <c r="P64">
        <f>+VLOOKUP(O64,Catalogos!$H$2:$I$102,2,0)</f>
        <v>3</v>
      </c>
      <c r="Q64" t="str">
        <f>+VLOOKUP(A64,[3]LosTres!$A:$W,23,0)</f>
        <v>H</v>
      </c>
      <c r="R64">
        <v>0</v>
      </c>
      <c r="S64" t="str">
        <f>+VLOOKUP(A64,[2]BaseSAPAR!$B:$T,19,0)</f>
        <v>Objetivos de inflación</v>
      </c>
      <c r="T64" t="str">
        <f>+VLOOKUP(S64,Catalogos!$K$2:$L$47,2,0)</f>
        <v>c) Estadísticas</v>
      </c>
      <c r="U64">
        <f>+VLOOKUP(A64,[3]LosTres!$A:$P,16,0)</f>
        <v>13030</v>
      </c>
      <c r="V64">
        <f>+VLOOKUP(A64,[3]LosTres!$A:$Y,25,0)</f>
        <v>21</v>
      </c>
      <c r="W64" t="str">
        <f>+VLOOKUP(V64,Catalogos!P:R,3,0)</f>
        <v xml:space="preserve">     Estudiante</v>
      </c>
      <c r="X64" t="str">
        <f>+VLOOKUP(A64,[2]BaseSAPAR!$B:$S,18,0)</f>
        <v>Información pública</v>
      </c>
    </row>
    <row r="65" spans="1:24" x14ac:dyDescent="0.25">
      <c r="A65" s="86">
        <v>6110000013616</v>
      </c>
      <c r="B65" s="87">
        <f>+VLOOKUP(A65,[2]BaseSAPAR!$B:$AB,15,0)</f>
        <v>42591</v>
      </c>
      <c r="C65" t="str">
        <f>+VLOOKUP(LEFT(A65,5),Catalogos!$A$1:$B$6,2,0)</f>
        <v>BM</v>
      </c>
      <c r="D65" t="str">
        <f>+VLOOKUP(LEFT(A65,5),Catalogos!$A$1:$C$6,3,0)</f>
        <v>Sistema de Solicitudes de la Plataforma Nacional de Transparencia</v>
      </c>
      <c r="E65" s="87">
        <f>+VLOOKUP(A65,[2]BaseSAPAR!$B:$AB,27,0)</f>
        <v>42598</v>
      </c>
      <c r="F65">
        <f t="shared" si="0"/>
        <v>8</v>
      </c>
      <c r="G65">
        <f t="shared" si="1"/>
        <v>8</v>
      </c>
      <c r="H65">
        <v>0</v>
      </c>
      <c r="I65">
        <f>+VLOOKUP(A65,[3]LosTres!$A:$AC,26,0)</f>
        <v>5</v>
      </c>
      <c r="J65" t="str">
        <f>+VLOOKUP(I65,Catalogos!$E$2:$F$5,2,0)</f>
        <v>Entrega por Internet (antes a través de INFOMEX)</v>
      </c>
      <c r="K65">
        <f>IF(E65&lt;&gt;0,NETWORKDAYS.INTL(B65,E65,1,Inhabiles!A:A)-1,0)</f>
        <v>5</v>
      </c>
      <c r="L65">
        <f t="shared" si="2"/>
        <v>0</v>
      </c>
      <c r="M65">
        <f t="shared" si="3"/>
        <v>1</v>
      </c>
      <c r="N65">
        <f t="shared" si="4"/>
        <v>0</v>
      </c>
      <c r="O65">
        <f>+VLOOKUP(A65,[3]LosTres!$A:$Y,25,0)</f>
        <v>21</v>
      </c>
      <c r="P65">
        <f>+VLOOKUP(O65,Catalogos!$H$2:$I$102,2,0)</f>
        <v>3</v>
      </c>
      <c r="Q65" t="str">
        <f>+VLOOKUP(A65,[3]LosTres!$A:$W,23,0)</f>
        <v>M</v>
      </c>
      <c r="R65">
        <v>0</v>
      </c>
      <c r="S65" t="str">
        <f>+VLOOKUP(A65,[2]BaseSAPAR!$B:$T,19,0)</f>
        <v>Producción y ventas</v>
      </c>
      <c r="T65" t="str">
        <f>+VLOOKUP(S65,Catalogos!$K$2:$L$47,2,0)</f>
        <v>c) Estadísticas</v>
      </c>
      <c r="U65">
        <f>+VLOOKUP(A65,[3]LosTres!$A:$P,16,0)</f>
        <v>13048</v>
      </c>
      <c r="V65">
        <f>+VLOOKUP(A65,[3]LosTres!$A:$Y,25,0)</f>
        <v>21</v>
      </c>
      <c r="W65" t="str">
        <f>+VLOOKUP(V65,Catalogos!P:R,3,0)</f>
        <v xml:space="preserve">     Estudiante</v>
      </c>
      <c r="X65" t="str">
        <f>+VLOOKUP(A65,[2]BaseSAPAR!$B:$S,18,0)</f>
        <v>Información pública</v>
      </c>
    </row>
    <row r="66" spans="1:24" x14ac:dyDescent="0.25">
      <c r="A66" s="86">
        <v>6110000013716</v>
      </c>
      <c r="B66" s="87">
        <f>+VLOOKUP(A66,[2]BaseSAPAR!$B:$AB,15,0)</f>
        <v>42591</v>
      </c>
      <c r="C66" t="str">
        <f>+VLOOKUP(LEFT(A66,5),Catalogos!$A$1:$B$6,2,0)</f>
        <v>BM</v>
      </c>
      <c r="D66" t="str">
        <f>+VLOOKUP(LEFT(A66,5),Catalogos!$A$1:$C$6,3,0)</f>
        <v>Sistema de Solicitudes de la Plataforma Nacional de Transparencia</v>
      </c>
      <c r="E66" s="87">
        <f>+VLOOKUP(A66,[2]BaseSAPAR!$B:$AB,27,0)</f>
        <v>42598</v>
      </c>
      <c r="F66">
        <f t="shared" si="0"/>
        <v>8</v>
      </c>
      <c r="G66">
        <f t="shared" si="1"/>
        <v>8</v>
      </c>
      <c r="H66">
        <v>0</v>
      </c>
      <c r="I66">
        <f>+VLOOKUP(A66,[3]LosTres!$A:$AC,26,0)</f>
        <v>5</v>
      </c>
      <c r="J66" t="str">
        <f>+VLOOKUP(I66,Catalogos!$E$2:$F$5,2,0)</f>
        <v>Entrega por Internet (antes a través de INFOMEX)</v>
      </c>
      <c r="K66">
        <f>IF(E66&lt;&gt;0,NETWORKDAYS.INTL(B66,E66,1,Inhabiles!A:A)-1,0)</f>
        <v>5</v>
      </c>
      <c r="L66">
        <f t="shared" si="2"/>
        <v>0</v>
      </c>
      <c r="M66">
        <f t="shared" si="3"/>
        <v>1</v>
      </c>
      <c r="N66">
        <f t="shared" si="4"/>
        <v>0</v>
      </c>
      <c r="O66">
        <f>+VLOOKUP(A66,[3]LosTres!$A:$Y,25,0)</f>
        <v>21</v>
      </c>
      <c r="P66">
        <f>+VLOOKUP(O66,Catalogos!$H$2:$I$102,2,0)</f>
        <v>3</v>
      </c>
      <c r="Q66" t="str">
        <f>+VLOOKUP(A66,[3]LosTres!$A:$W,23,0)</f>
        <v>M</v>
      </c>
      <c r="R66">
        <v>0</v>
      </c>
      <c r="S66" t="str">
        <f>+VLOOKUP(A66,[2]BaseSAPAR!$B:$T,19,0)</f>
        <v>Acceso a la información</v>
      </c>
      <c r="T66" t="str">
        <f>+VLOOKUP(S66,Catalogos!$K$2:$L$47,2,0)</f>
        <v>h)  Otros*</v>
      </c>
      <c r="U66">
        <f>+VLOOKUP(A66,[3]LosTres!$A:$P,16,0)</f>
        <v>13061</v>
      </c>
      <c r="V66">
        <f>+VLOOKUP(A66,[3]LosTres!$A:$Y,25,0)</f>
        <v>21</v>
      </c>
      <c r="W66" t="str">
        <f>+VLOOKUP(V66,Catalogos!P:R,3,0)</f>
        <v xml:space="preserve">     Estudiante</v>
      </c>
      <c r="X66" t="str">
        <f>+VLOOKUP(A66,[2]BaseSAPAR!$B:$S,18,0)</f>
        <v>Información pública</v>
      </c>
    </row>
    <row r="67" spans="1:24" hidden="1" x14ac:dyDescent="0.25">
      <c r="A67" s="86">
        <v>6110000013816</v>
      </c>
      <c r="B67" s="87">
        <f>+VLOOKUP(A67,[2]BaseSAPAR!$B:$AB,15,0)</f>
        <v>42591</v>
      </c>
      <c r="C67" t="str">
        <f>+VLOOKUP(LEFT(A67,5),Catalogos!$A$1:$B$6,2,0)</f>
        <v>BM</v>
      </c>
      <c r="D67" t="str">
        <f>+VLOOKUP(LEFT(A67,5),Catalogos!$A$1:$C$6,3,0)</f>
        <v>Sistema de Solicitudes de la Plataforma Nacional de Transparencia</v>
      </c>
      <c r="E67" s="87">
        <f>+VLOOKUP(A67,[2]BaseSAPAR!$B:$AB,27,0)</f>
        <v>42604</v>
      </c>
      <c r="F67">
        <f t="shared" ref="F67:F130" si="5">+MONTH(B67)</f>
        <v>8</v>
      </c>
      <c r="G67">
        <f t="shared" ref="G67:G130" si="6">+IF(MONTH(E67)=1,0,MONTH(E67))</f>
        <v>8</v>
      </c>
      <c r="H67">
        <v>0</v>
      </c>
      <c r="I67">
        <f>+VLOOKUP(A67,[3]LosTres!$A:$AC,26,0)</f>
        <v>5</v>
      </c>
      <c r="J67" t="str">
        <f>+VLOOKUP(I67,Catalogos!$E$2:$F$5,2,0)</f>
        <v>Entrega por Internet (antes a través de INFOMEX)</v>
      </c>
      <c r="K67">
        <f>IF(E67&lt;&gt;0,NETWORKDAYS.INTL(B67,E67,1,Inhabiles!A:A)-1,0)</f>
        <v>9</v>
      </c>
      <c r="L67">
        <f t="shared" ref="L67:L130" si="7">+IF(K67&lt;4,1,0)</f>
        <v>0</v>
      </c>
      <c r="M67">
        <f t="shared" ref="M67:M130" si="8">+IF(AND(K67&lt;6,L67=0),1,0)</f>
        <v>0</v>
      </c>
      <c r="N67">
        <f t="shared" ref="N67:N130" si="9">+IF(K67&gt;20,1,0)</f>
        <v>0</v>
      </c>
      <c r="O67">
        <f>+VLOOKUP(A67,[3]LosTres!$A:$Y,25,0)</f>
        <v>21</v>
      </c>
      <c r="P67">
        <f>+VLOOKUP(O67,Catalogos!$H$2:$I$102,2,0)</f>
        <v>3</v>
      </c>
      <c r="Q67" t="str">
        <f>+VLOOKUP(A67,[3]LosTres!$A:$W,23,0)</f>
        <v>M</v>
      </c>
      <c r="R67">
        <v>0</v>
      </c>
      <c r="S67" t="str">
        <f>+VLOOKUP(A67,[2]BaseSAPAR!$B:$T,19,0)</f>
        <v>Organización</v>
      </c>
      <c r="T67" t="str">
        <f>+VLOOKUP(S67,Catalogos!$K$2:$L$47,2,0)</f>
        <v>a) Programa de trabajo</v>
      </c>
      <c r="U67">
        <f>+VLOOKUP(A67,[3]LosTres!$A:$P,16,0)</f>
        <v>13061</v>
      </c>
      <c r="V67">
        <f>+VLOOKUP(A67,[3]LosTres!$A:$Y,25,0)</f>
        <v>21</v>
      </c>
      <c r="W67" t="str">
        <f>+VLOOKUP(V67,Catalogos!P:R,3,0)</f>
        <v xml:space="preserve">     Estudiante</v>
      </c>
      <c r="X67" t="str">
        <f>+VLOOKUP(A67,[2]BaseSAPAR!$B:$S,18,0)</f>
        <v>Información pública</v>
      </c>
    </row>
    <row r="68" spans="1:24" x14ac:dyDescent="0.25">
      <c r="A68" s="86">
        <v>6110000013916</v>
      </c>
      <c r="B68" s="87">
        <f>+VLOOKUP(A68,[2]BaseSAPAR!$B:$AB,15,0)</f>
        <v>42591</v>
      </c>
      <c r="C68" t="str">
        <f>+VLOOKUP(LEFT(A68,5),Catalogos!$A$1:$B$6,2,0)</f>
        <v>BM</v>
      </c>
      <c r="D68" t="str">
        <f>+VLOOKUP(LEFT(A68,5),Catalogos!$A$1:$C$6,3,0)</f>
        <v>Sistema de Solicitudes de la Plataforma Nacional de Transparencia</v>
      </c>
      <c r="E68" s="87">
        <f>+VLOOKUP(A68,[2]BaseSAPAR!$B:$AB,27,0)</f>
        <v>42598</v>
      </c>
      <c r="F68">
        <f t="shared" si="5"/>
        <v>8</v>
      </c>
      <c r="G68">
        <f t="shared" si="6"/>
        <v>8</v>
      </c>
      <c r="H68">
        <v>0</v>
      </c>
      <c r="I68">
        <f>+VLOOKUP(A68,[3]LosTres!$A:$AC,26,0)</f>
        <v>5</v>
      </c>
      <c r="J68" t="str">
        <f>+VLOOKUP(I68,Catalogos!$E$2:$F$5,2,0)</f>
        <v>Entrega por Internet (antes a través de INFOMEX)</v>
      </c>
      <c r="K68">
        <f>IF(E68&lt;&gt;0,NETWORKDAYS.INTL(B68,E68,1,Inhabiles!A:A)-1,0)</f>
        <v>5</v>
      </c>
      <c r="L68">
        <f t="shared" si="7"/>
        <v>0</v>
      </c>
      <c r="M68">
        <f t="shared" si="8"/>
        <v>1</v>
      </c>
      <c r="N68">
        <f t="shared" si="9"/>
        <v>0</v>
      </c>
      <c r="O68">
        <f>+VLOOKUP(A68,[3]LosTres!$A:$Y,25,0)</f>
        <v>21</v>
      </c>
      <c r="P68">
        <f>+VLOOKUP(O68,Catalogos!$H$2:$I$102,2,0)</f>
        <v>3</v>
      </c>
      <c r="Q68" t="str">
        <f>+VLOOKUP(A68,[3]LosTres!$A:$W,23,0)</f>
        <v>M</v>
      </c>
      <c r="R68">
        <v>0</v>
      </c>
      <c r="S68" t="str">
        <f>+VLOOKUP(A68,[2]BaseSAPAR!$B:$T,19,0)</f>
        <v>Objetivos de inflación</v>
      </c>
      <c r="T68" t="str">
        <f>+VLOOKUP(S68,Catalogos!$K$2:$L$47,2,0)</f>
        <v>c) Estadísticas</v>
      </c>
      <c r="U68">
        <f>+VLOOKUP(A68,[3]LosTres!$A:$P,16,0)</f>
        <v>13061</v>
      </c>
      <c r="V68">
        <f>+VLOOKUP(A68,[3]LosTres!$A:$Y,25,0)</f>
        <v>21</v>
      </c>
      <c r="W68" t="str">
        <f>+VLOOKUP(V68,Catalogos!P:R,3,0)</f>
        <v xml:space="preserve">     Estudiante</v>
      </c>
      <c r="X68" t="str">
        <f>+VLOOKUP(A68,[2]BaseSAPAR!$B:$S,18,0)</f>
        <v>Información pública</v>
      </c>
    </row>
    <row r="69" spans="1:24" x14ac:dyDescent="0.25">
      <c r="A69" s="86">
        <v>6110000014016</v>
      </c>
      <c r="B69" s="87">
        <f>+VLOOKUP(A69,[2]BaseSAPAR!$B:$AB,15,0)</f>
        <v>42591</v>
      </c>
      <c r="C69" t="str">
        <f>+VLOOKUP(LEFT(A69,5),Catalogos!$A$1:$B$6,2,0)</f>
        <v>BM</v>
      </c>
      <c r="D69" t="str">
        <f>+VLOOKUP(LEFT(A69,5),Catalogos!$A$1:$C$6,3,0)</f>
        <v>Sistema de Solicitudes de la Plataforma Nacional de Transparencia</v>
      </c>
      <c r="E69" s="87">
        <f>+VLOOKUP(A69,[2]BaseSAPAR!$B:$AB,27,0)</f>
        <v>42598</v>
      </c>
      <c r="F69">
        <f t="shared" si="5"/>
        <v>8</v>
      </c>
      <c r="G69">
        <f t="shared" si="6"/>
        <v>8</v>
      </c>
      <c r="H69">
        <v>0</v>
      </c>
      <c r="I69">
        <f>+VLOOKUP(A69,[3]LosTres!$A:$AC,26,0)</f>
        <v>5</v>
      </c>
      <c r="J69" t="str">
        <f>+VLOOKUP(I69,Catalogos!$E$2:$F$5,2,0)</f>
        <v>Entrega por Internet (antes a través de INFOMEX)</v>
      </c>
      <c r="K69">
        <f>IF(E69&lt;&gt;0,NETWORKDAYS.INTL(B69,E69,1,Inhabiles!A:A)-1,0)</f>
        <v>5</v>
      </c>
      <c r="L69">
        <f t="shared" si="7"/>
        <v>0</v>
      </c>
      <c r="M69">
        <f t="shared" si="8"/>
        <v>1</v>
      </c>
      <c r="N69">
        <f t="shared" si="9"/>
        <v>0</v>
      </c>
      <c r="O69">
        <f>+VLOOKUP(A69,[3]LosTres!$A:$Y,25,0)</f>
        <v>21</v>
      </c>
      <c r="P69">
        <f>+VLOOKUP(O69,Catalogos!$H$2:$I$102,2,0)</f>
        <v>3</v>
      </c>
      <c r="Q69" t="str">
        <f>+VLOOKUP(A69,[3]LosTres!$A:$W,23,0)</f>
        <v>M</v>
      </c>
      <c r="R69">
        <v>0</v>
      </c>
      <c r="S69" t="str">
        <f>+VLOOKUP(A69,[2]BaseSAPAR!$B:$T,19,0)</f>
        <v>Estudios jurídicos</v>
      </c>
      <c r="T69" t="str">
        <f>+VLOOKUP(S69,Catalogos!$K$2:$L$47,2,0)</f>
        <v>h)  Otros*</v>
      </c>
      <c r="U69">
        <f>+VLOOKUP(A69,[3]LosTres!$A:$P,16,0)</f>
        <v>13061</v>
      </c>
      <c r="V69">
        <f>+VLOOKUP(A69,[3]LosTres!$A:$Y,25,0)</f>
        <v>21</v>
      </c>
      <c r="W69" t="str">
        <f>+VLOOKUP(V69,Catalogos!P:R,3,0)</f>
        <v xml:space="preserve">     Estudiante</v>
      </c>
      <c r="X69" t="str">
        <f>+VLOOKUP(A69,[2]BaseSAPAR!$B:$S,18,0)</f>
        <v>Información pública</v>
      </c>
    </row>
    <row r="70" spans="1:24" hidden="1" x14ac:dyDescent="0.25">
      <c r="A70" s="86">
        <v>6110000014116</v>
      </c>
      <c r="B70" s="87">
        <f>+VLOOKUP(A70,[2]BaseSAPAR!$B:$AB,15,0)</f>
        <v>42591</v>
      </c>
      <c r="C70" t="str">
        <f>+VLOOKUP(LEFT(A70,5),Catalogos!$A$1:$B$6,2,0)</f>
        <v>BM</v>
      </c>
      <c r="D70" t="str">
        <f>+VLOOKUP(LEFT(A70,5),Catalogos!$A$1:$C$6,3,0)</f>
        <v>Sistema de Solicitudes de la Plataforma Nacional de Transparencia</v>
      </c>
      <c r="E70" s="87">
        <f>+VLOOKUP(A70,[2]BaseSAPAR!$B:$AB,27,0)</f>
        <v>42604</v>
      </c>
      <c r="F70">
        <f t="shared" si="5"/>
        <v>8</v>
      </c>
      <c r="G70">
        <f t="shared" si="6"/>
        <v>8</v>
      </c>
      <c r="H70">
        <v>0</v>
      </c>
      <c r="I70">
        <f>+VLOOKUP(A70,[3]LosTres!$A:$AC,26,0)</f>
        <v>5</v>
      </c>
      <c r="J70" t="str">
        <f>+VLOOKUP(I70,Catalogos!$E$2:$F$5,2,0)</f>
        <v>Entrega por Internet (antes a través de INFOMEX)</v>
      </c>
      <c r="K70">
        <f>IF(E70&lt;&gt;0,NETWORKDAYS.INTL(B70,E70,1,Inhabiles!A:A)-1,0)</f>
        <v>9</v>
      </c>
      <c r="L70">
        <f t="shared" si="7"/>
        <v>0</v>
      </c>
      <c r="M70">
        <f t="shared" si="8"/>
        <v>0</v>
      </c>
      <c r="N70">
        <f t="shared" si="9"/>
        <v>0</v>
      </c>
      <c r="O70">
        <f>+VLOOKUP(A70,[3]LosTres!$A:$Y,25,0)</f>
        <v>21</v>
      </c>
      <c r="P70">
        <f>+VLOOKUP(O70,Catalogos!$H$2:$I$102,2,0)</f>
        <v>3</v>
      </c>
      <c r="Q70" t="str">
        <f>+VLOOKUP(A70,[3]LosTres!$A:$W,23,0)</f>
        <v>M</v>
      </c>
      <c r="R70">
        <v>0</v>
      </c>
      <c r="S70" t="str">
        <f>+VLOOKUP(A70,[2]BaseSAPAR!$B:$T,19,0)</f>
        <v>Política cambiaria</v>
      </c>
      <c r="T70" t="str">
        <f>+VLOOKUP(S70,Catalogos!$K$2:$L$47,2,0)</f>
        <v>c) Estadísticas</v>
      </c>
      <c r="U70">
        <f>+VLOOKUP(A70,[3]LosTres!$A:$P,16,0)</f>
        <v>13061</v>
      </c>
      <c r="V70">
        <f>+VLOOKUP(A70,[3]LosTres!$A:$Y,25,0)</f>
        <v>21</v>
      </c>
      <c r="W70" t="str">
        <f>+VLOOKUP(V70,Catalogos!P:R,3,0)</f>
        <v xml:space="preserve">     Estudiante</v>
      </c>
      <c r="X70" t="str">
        <f>+VLOOKUP(A70,[2]BaseSAPAR!$B:$S,18,0)</f>
        <v>Información pública</v>
      </c>
    </row>
    <row r="71" spans="1:24" hidden="1" x14ac:dyDescent="0.25">
      <c r="A71" s="86">
        <v>6110000014216</v>
      </c>
      <c r="B71" s="87">
        <f>+VLOOKUP(A71,[2]BaseSAPAR!$B:$AB,15,0)</f>
        <v>42591</v>
      </c>
      <c r="C71" t="str">
        <f>+VLOOKUP(LEFT(A71,5),Catalogos!$A$1:$B$6,2,0)</f>
        <v>BM</v>
      </c>
      <c r="D71" t="str">
        <f>+VLOOKUP(LEFT(A71,5),Catalogos!$A$1:$C$6,3,0)</f>
        <v>Sistema de Solicitudes de la Plataforma Nacional de Transparencia</v>
      </c>
      <c r="E71" s="87">
        <f>+VLOOKUP(A71,[2]BaseSAPAR!$B:$AB,27,0)</f>
        <v>42604</v>
      </c>
      <c r="F71">
        <f t="shared" si="5"/>
        <v>8</v>
      </c>
      <c r="G71">
        <f t="shared" si="6"/>
        <v>8</v>
      </c>
      <c r="H71">
        <v>0</v>
      </c>
      <c r="I71">
        <f>+VLOOKUP(A71,[3]LosTres!$A:$AC,26,0)</f>
        <v>5</v>
      </c>
      <c r="J71" t="str">
        <f>+VLOOKUP(I71,Catalogos!$E$2:$F$5,2,0)</f>
        <v>Entrega por Internet (antes a través de INFOMEX)</v>
      </c>
      <c r="K71">
        <f>IF(E71&lt;&gt;0,NETWORKDAYS.INTL(B71,E71,1,Inhabiles!A:A)-1,0)</f>
        <v>9</v>
      </c>
      <c r="L71">
        <f t="shared" si="7"/>
        <v>0</v>
      </c>
      <c r="M71">
        <f t="shared" si="8"/>
        <v>0</v>
      </c>
      <c r="N71">
        <f t="shared" si="9"/>
        <v>0</v>
      </c>
      <c r="O71">
        <f>+VLOOKUP(A71,[3]LosTres!$A:$Y,25,0)</f>
        <v>21</v>
      </c>
      <c r="P71">
        <f>+VLOOKUP(O71,Catalogos!$H$2:$I$102,2,0)</f>
        <v>3</v>
      </c>
      <c r="Q71" t="str">
        <f>+VLOOKUP(A71,[3]LosTres!$A:$W,23,0)</f>
        <v>H</v>
      </c>
      <c r="R71">
        <v>0</v>
      </c>
      <c r="S71" t="str">
        <f>+VLOOKUP(A71,[2]BaseSAPAR!$B:$T,19,0)</f>
        <v>Balance general</v>
      </c>
      <c r="T71" t="str">
        <f>+VLOOKUP(S71,Catalogos!$K$2:$L$47,2,0)</f>
        <v>f) Presupuesto o avance financiero</v>
      </c>
      <c r="U71">
        <f>+VLOOKUP(A71,[3]LosTres!$A:$P,16,0)</f>
        <v>13061</v>
      </c>
      <c r="V71">
        <f>+VLOOKUP(A71,[3]LosTres!$A:$Y,25,0)</f>
        <v>21</v>
      </c>
      <c r="W71" t="str">
        <f>+VLOOKUP(V71,Catalogos!P:R,3,0)</f>
        <v xml:space="preserve">     Estudiante</v>
      </c>
      <c r="X71" t="str">
        <f>+VLOOKUP(A71,[2]BaseSAPAR!$B:$S,18,0)</f>
        <v>Información pública</v>
      </c>
    </row>
    <row r="72" spans="1:24" hidden="1" x14ac:dyDescent="0.25">
      <c r="A72" s="86">
        <v>6110000014316</v>
      </c>
      <c r="B72" s="87">
        <f>+VLOOKUP(A72,[2]BaseSAPAR!$B:$AB,15,0)</f>
        <v>42591</v>
      </c>
      <c r="C72" t="str">
        <f>+VLOOKUP(LEFT(A72,5),Catalogos!$A$1:$B$6,2,0)</f>
        <v>BM</v>
      </c>
      <c r="D72" t="str">
        <f>+VLOOKUP(LEFT(A72,5),Catalogos!$A$1:$C$6,3,0)</f>
        <v>Sistema de Solicitudes de la Plataforma Nacional de Transparencia</v>
      </c>
      <c r="E72" s="87">
        <f>+VLOOKUP(A72,[2]BaseSAPAR!$B:$AB,27,0)</f>
        <v>42605</v>
      </c>
      <c r="F72">
        <f t="shared" si="5"/>
        <v>8</v>
      </c>
      <c r="G72">
        <f t="shared" si="6"/>
        <v>8</v>
      </c>
      <c r="H72">
        <v>0</v>
      </c>
      <c r="I72">
        <f>+VLOOKUP(A72,[3]LosTres!$A:$AC,26,0)</f>
        <v>5</v>
      </c>
      <c r="J72" t="str">
        <f>+VLOOKUP(I72,Catalogos!$E$2:$F$5,2,0)</f>
        <v>Entrega por Internet (antes a través de INFOMEX)</v>
      </c>
      <c r="K72">
        <f>IF(E72&lt;&gt;0,NETWORKDAYS.INTL(B72,E72,1,Inhabiles!A:A)-1,0)</f>
        <v>10</v>
      </c>
      <c r="L72">
        <f t="shared" si="7"/>
        <v>0</v>
      </c>
      <c r="M72">
        <f t="shared" si="8"/>
        <v>0</v>
      </c>
      <c r="N72">
        <f t="shared" si="9"/>
        <v>0</v>
      </c>
      <c r="O72">
        <f>+VLOOKUP(A72,[3]LosTres!$A:$Y,25,0)</f>
        <v>21</v>
      </c>
      <c r="P72">
        <f>+VLOOKUP(O72,Catalogos!$H$2:$I$102,2,0)</f>
        <v>3</v>
      </c>
      <c r="Q72" t="str">
        <f>+VLOOKUP(A72,[3]LosTres!$A:$W,23,0)</f>
        <v>H</v>
      </c>
      <c r="R72">
        <v>0</v>
      </c>
      <c r="S72" t="str">
        <f>+VLOOKUP(A72,[2]BaseSAPAR!$B:$T,19,0)</f>
        <v>Inflación</v>
      </c>
      <c r="T72" t="str">
        <f>+VLOOKUP(S72,Catalogos!$K$2:$L$47,2,0)</f>
        <v>c) Estadísticas</v>
      </c>
      <c r="U72">
        <f>+VLOOKUP(A72,[3]LosTres!$A:$P,16,0)</f>
        <v>13061</v>
      </c>
      <c r="V72">
        <f>+VLOOKUP(A72,[3]LosTres!$A:$Y,25,0)</f>
        <v>21</v>
      </c>
      <c r="W72" t="str">
        <f>+VLOOKUP(V72,Catalogos!P:R,3,0)</f>
        <v xml:space="preserve">     Estudiante</v>
      </c>
      <c r="X72" t="str">
        <f>+VLOOKUP(A72,[2]BaseSAPAR!$B:$S,18,0)</f>
        <v>Información pública</v>
      </c>
    </row>
    <row r="73" spans="1:24" hidden="1" x14ac:dyDescent="0.25">
      <c r="A73" s="86">
        <v>6110000014416</v>
      </c>
      <c r="B73" s="87">
        <f>+VLOOKUP(A73,[2]BaseSAPAR!$B:$AB,15,0)</f>
        <v>42591</v>
      </c>
      <c r="C73" t="str">
        <f>+VLOOKUP(LEFT(A73,5),Catalogos!$A$1:$B$6,2,0)</f>
        <v>BM</v>
      </c>
      <c r="D73" t="str">
        <f>+VLOOKUP(LEFT(A73,5),Catalogos!$A$1:$C$6,3,0)</f>
        <v>Sistema de Solicitudes de la Plataforma Nacional de Transparencia</v>
      </c>
      <c r="E73" s="87">
        <f>+VLOOKUP(A73,[2]BaseSAPAR!$B:$AB,27,0)</f>
        <v>42594</v>
      </c>
      <c r="F73">
        <f t="shared" si="5"/>
        <v>8</v>
      </c>
      <c r="G73">
        <f t="shared" si="6"/>
        <v>8</v>
      </c>
      <c r="H73">
        <v>0</v>
      </c>
      <c r="I73">
        <f>+VLOOKUP(A73,[3]LosTres!$A:$AC,26,0)</f>
        <v>5</v>
      </c>
      <c r="J73" t="str">
        <f>+VLOOKUP(I73,Catalogos!$E$2:$F$5,2,0)</f>
        <v>Entrega por Internet (antes a través de INFOMEX)</v>
      </c>
      <c r="K73">
        <f>IF(E73&lt;&gt;0,NETWORKDAYS.INTL(B73,E73,1,Inhabiles!A:A)-1,0)</f>
        <v>3</v>
      </c>
      <c r="L73" s="101">
        <f t="shared" si="7"/>
        <v>1</v>
      </c>
      <c r="M73">
        <f t="shared" si="8"/>
        <v>0</v>
      </c>
      <c r="N73">
        <f t="shared" si="9"/>
        <v>0</v>
      </c>
      <c r="O73">
        <f>+VLOOKUP(A73,[3]LosTres!$A:$Y,25,0)</f>
        <v>10</v>
      </c>
      <c r="P73">
        <f>+VLOOKUP(O73,Catalogos!$H$2:$I$102,2,0)</f>
        <v>1</v>
      </c>
      <c r="Q73" t="str">
        <f>+VLOOKUP(A73,[3]LosTres!$A:$W,23,0)</f>
        <v>H</v>
      </c>
      <c r="R73">
        <v>0</v>
      </c>
      <c r="S73" t="str">
        <f>+VLOOKUP(A73,[2]BaseSAPAR!$B:$T,19,0)</f>
        <v>Acceso a la información</v>
      </c>
      <c r="T73" t="str">
        <f>+VLOOKUP(S73,Catalogos!$K$2:$L$47,2,0)</f>
        <v>h)  Otros*</v>
      </c>
      <c r="U73">
        <f>+VLOOKUP(A73,[3]LosTres!$A:$P,16,0)</f>
        <v>0</v>
      </c>
      <c r="V73">
        <f>+VLOOKUP(A73,[3]LosTres!$A:$Y,25,0)</f>
        <v>10</v>
      </c>
      <c r="W73" t="str">
        <f>+VLOOKUP(V73,Catalogos!P:R,3,0)</f>
        <v>Ámbito Empresarial</v>
      </c>
      <c r="X73" t="str">
        <f>+VLOOKUP(A73,[2]BaseSAPAR!$B:$S,18,0)</f>
        <v>Información no competencia del BM</v>
      </c>
    </row>
    <row r="74" spans="1:24" hidden="1" x14ac:dyDescent="0.25">
      <c r="A74" s="86">
        <v>6110000014516</v>
      </c>
      <c r="B74" s="87">
        <f>+VLOOKUP(A74,[2]BaseSAPAR!$B:$AB,15,0)</f>
        <v>42591</v>
      </c>
      <c r="C74" t="str">
        <f>+VLOOKUP(LEFT(A74,5),Catalogos!$A$1:$B$6,2,0)</f>
        <v>BM</v>
      </c>
      <c r="D74" t="str">
        <f>+VLOOKUP(LEFT(A74,5),Catalogos!$A$1:$C$6,3,0)</f>
        <v>Sistema de Solicitudes de la Plataforma Nacional de Transparencia</v>
      </c>
      <c r="E74" s="87">
        <f>+VLOOKUP(A74,[2]BaseSAPAR!$B:$AB,27,0)</f>
        <v>42605</v>
      </c>
      <c r="F74">
        <f t="shared" si="5"/>
        <v>8</v>
      </c>
      <c r="G74">
        <f t="shared" si="6"/>
        <v>8</v>
      </c>
      <c r="H74">
        <v>0</v>
      </c>
      <c r="I74">
        <f>+VLOOKUP(A74,[3]LosTres!$A:$AC,26,0)</f>
        <v>5</v>
      </c>
      <c r="J74" t="str">
        <f>+VLOOKUP(I74,Catalogos!$E$2:$F$5,2,0)</f>
        <v>Entrega por Internet (antes a través de INFOMEX)</v>
      </c>
      <c r="K74">
        <f>IF(E74&lt;&gt;0,NETWORKDAYS.INTL(B74,E74,1,Inhabiles!A:A)-1,0)</f>
        <v>10</v>
      </c>
      <c r="L74">
        <f t="shared" si="7"/>
        <v>0</v>
      </c>
      <c r="M74">
        <f t="shared" si="8"/>
        <v>0</v>
      </c>
      <c r="N74">
        <f t="shared" si="9"/>
        <v>0</v>
      </c>
      <c r="O74">
        <f>+VLOOKUP(A74,[3]LosTres!$A:$Y,25,0)</f>
        <v>21</v>
      </c>
      <c r="P74">
        <f>+VLOOKUP(O74,Catalogos!$H$2:$I$102,2,0)</f>
        <v>3</v>
      </c>
      <c r="Q74" t="str">
        <f>+VLOOKUP(A74,[3]LosTres!$A:$W,23,0)</f>
        <v>M</v>
      </c>
      <c r="R74">
        <v>0</v>
      </c>
      <c r="S74" t="str">
        <f>+VLOOKUP(A74,[2]BaseSAPAR!$B:$T,19,0)</f>
        <v>Objetivos de inflación</v>
      </c>
      <c r="T74" t="str">
        <f>+VLOOKUP(S74,Catalogos!$K$2:$L$47,2,0)</f>
        <v>c) Estadísticas</v>
      </c>
      <c r="U74">
        <f>+VLOOKUP(A74,[3]LosTres!$A:$P,16,0)</f>
        <v>13051</v>
      </c>
      <c r="V74">
        <f>+VLOOKUP(A74,[3]LosTres!$A:$Y,25,0)</f>
        <v>21</v>
      </c>
      <c r="W74" t="str">
        <f>+VLOOKUP(V74,Catalogos!P:R,3,0)</f>
        <v xml:space="preserve">     Estudiante</v>
      </c>
      <c r="X74" t="str">
        <f>+VLOOKUP(A74,[2]BaseSAPAR!$B:$S,18,0)</f>
        <v>Información pública</v>
      </c>
    </row>
    <row r="75" spans="1:24" hidden="1" x14ac:dyDescent="0.25">
      <c r="A75" s="86">
        <v>6110000014616</v>
      </c>
      <c r="B75" s="87">
        <f>+VLOOKUP(A75,[2]BaseSAPAR!$B:$AB,15,0)</f>
        <v>42592</v>
      </c>
      <c r="C75" t="str">
        <f>+VLOOKUP(LEFT(A75,5),Catalogos!$A$1:$B$6,2,0)</f>
        <v>BM</v>
      </c>
      <c r="D75" t="str">
        <f>+VLOOKUP(LEFT(A75,5),Catalogos!$A$1:$C$6,3,0)</f>
        <v>Sistema de Solicitudes de la Plataforma Nacional de Transparencia</v>
      </c>
      <c r="E75" s="87">
        <f>+VLOOKUP(A75,[2]BaseSAPAR!$B:$AB,27,0)</f>
        <v>42615</v>
      </c>
      <c r="F75">
        <f t="shared" si="5"/>
        <v>8</v>
      </c>
      <c r="G75">
        <f t="shared" si="6"/>
        <v>9</v>
      </c>
      <c r="H75">
        <v>0</v>
      </c>
      <c r="I75">
        <f>+VLOOKUP(A75,[3]LosTres!$A:$AC,26,0)</f>
        <v>5</v>
      </c>
      <c r="J75" t="str">
        <f>+VLOOKUP(I75,Catalogos!$E$2:$F$5,2,0)</f>
        <v>Entrega por Internet (antes a través de INFOMEX)</v>
      </c>
      <c r="K75">
        <f>IF(E75&lt;&gt;0,NETWORKDAYS.INTL(B75,E75,1,Inhabiles!A:A)-1,0)</f>
        <v>17</v>
      </c>
      <c r="L75">
        <f t="shared" si="7"/>
        <v>0</v>
      </c>
      <c r="M75">
        <f t="shared" si="8"/>
        <v>0</v>
      </c>
      <c r="N75">
        <f t="shared" si="9"/>
        <v>0</v>
      </c>
      <c r="O75">
        <f>+VLOOKUP(A75,[3]LosTres!$A:$Y,25,0)</f>
        <v>21</v>
      </c>
      <c r="P75">
        <f>+VLOOKUP(O75,Catalogos!$H$2:$I$102,2,0)</f>
        <v>3</v>
      </c>
      <c r="Q75" t="str">
        <f>+VLOOKUP(A75,[3]LosTres!$A:$W,23,0)</f>
        <v>H</v>
      </c>
      <c r="R75">
        <v>0</v>
      </c>
      <c r="S75" t="str">
        <f>+VLOOKUP(A75,[2]BaseSAPAR!$B:$T,19,0)</f>
        <v>Acceso a la información</v>
      </c>
      <c r="T75" t="str">
        <f>+VLOOKUP(S75,Catalogos!$K$2:$L$47,2,0)</f>
        <v>h)  Otros*</v>
      </c>
      <c r="U75">
        <f>+VLOOKUP(A75,[3]LosTres!$A:$P,16,0)</f>
        <v>13048</v>
      </c>
      <c r="V75">
        <f>+VLOOKUP(A75,[3]LosTres!$A:$Y,25,0)</f>
        <v>21</v>
      </c>
      <c r="W75" t="str">
        <f>+VLOOKUP(V75,Catalogos!P:R,3,0)</f>
        <v xml:space="preserve">     Estudiante</v>
      </c>
      <c r="X75" t="str">
        <f>+VLOOKUP(A75,[2]BaseSAPAR!$B:$S,18,0)</f>
        <v>Información pública</v>
      </c>
    </row>
    <row r="76" spans="1:24" x14ac:dyDescent="0.25">
      <c r="A76" s="86">
        <v>6110000014716</v>
      </c>
      <c r="B76" s="87">
        <f>+VLOOKUP(A76,[2]BaseSAPAR!$B:$AB,15,0)</f>
        <v>42592</v>
      </c>
      <c r="C76" t="str">
        <f>+VLOOKUP(LEFT(A76,5),Catalogos!$A$1:$B$6,2,0)</f>
        <v>BM</v>
      </c>
      <c r="D76" t="str">
        <f>+VLOOKUP(LEFT(A76,5),Catalogos!$A$1:$C$6,3,0)</f>
        <v>Sistema de Solicitudes de la Plataforma Nacional de Transparencia</v>
      </c>
      <c r="E76" s="87">
        <f>+VLOOKUP(A76,[2]BaseSAPAR!$B:$AB,27,0)</f>
        <v>42599</v>
      </c>
      <c r="F76">
        <f t="shared" si="5"/>
        <v>8</v>
      </c>
      <c r="G76">
        <f t="shared" si="6"/>
        <v>8</v>
      </c>
      <c r="H76">
        <v>0</v>
      </c>
      <c r="I76">
        <f>+VLOOKUP(A76,[3]LosTres!$A:$AC,26,0)</f>
        <v>5</v>
      </c>
      <c r="J76" t="str">
        <f>+VLOOKUP(I76,Catalogos!$E$2:$F$5,2,0)</f>
        <v>Entrega por Internet (antes a través de INFOMEX)</v>
      </c>
      <c r="K76">
        <f>IF(E76&lt;&gt;0,NETWORKDAYS.INTL(B76,E76,1,Inhabiles!A:A)-1,0)</f>
        <v>5</v>
      </c>
      <c r="L76">
        <f t="shared" si="7"/>
        <v>0</v>
      </c>
      <c r="M76">
        <f t="shared" si="8"/>
        <v>1</v>
      </c>
      <c r="N76">
        <f t="shared" si="9"/>
        <v>0</v>
      </c>
      <c r="O76">
        <f>+VLOOKUP(A76,[3]LosTres!$A:$Y,25,0)</f>
        <v>0</v>
      </c>
      <c r="P76">
        <f>+VLOOKUP(O76,Catalogos!$H$2:$I$102,2,0)</f>
        <v>14</v>
      </c>
      <c r="Q76" t="str">
        <f>+VLOOKUP(A76,[3]LosTres!$A:$W,23,0)</f>
        <v>M</v>
      </c>
      <c r="R76">
        <v>0</v>
      </c>
      <c r="S76" t="str">
        <f>+VLOOKUP(A76,[2]BaseSAPAR!$B:$T,19,0)</f>
        <v>Acceso a la información</v>
      </c>
      <c r="T76" t="str">
        <f>+VLOOKUP(S76,Catalogos!$K$2:$L$47,2,0)</f>
        <v>h)  Otros*</v>
      </c>
      <c r="U76">
        <f>+VLOOKUP(A76,[3]LosTres!$A:$P,16,0)</f>
        <v>13048</v>
      </c>
      <c r="V76">
        <f>+VLOOKUP(A76,[3]LosTres!$A:$Y,25,0)</f>
        <v>0</v>
      </c>
      <c r="W76">
        <f>+VLOOKUP(V76,Catalogos!P:R,3,0)</f>
        <v>0</v>
      </c>
      <c r="X76" t="str">
        <f>+VLOOKUP(A76,[2]BaseSAPAR!$B:$S,18,0)</f>
        <v>Información pública</v>
      </c>
    </row>
    <row r="77" spans="1:24" hidden="1" x14ac:dyDescent="0.25">
      <c r="A77" s="86">
        <v>6110000014816</v>
      </c>
      <c r="B77" s="87">
        <f>+VLOOKUP(A77,[2]BaseSAPAR!$B:$AB,15,0)</f>
        <v>42592</v>
      </c>
      <c r="C77" t="str">
        <f>+VLOOKUP(LEFT(A77,5),Catalogos!$A$1:$B$6,2,0)</f>
        <v>BM</v>
      </c>
      <c r="D77" t="str">
        <f>+VLOOKUP(LEFT(A77,5),Catalogos!$A$1:$C$6,3,0)</f>
        <v>Sistema de Solicitudes de la Plataforma Nacional de Transparencia</v>
      </c>
      <c r="E77" s="87">
        <f>+VLOOKUP(A77,[2]BaseSAPAR!$B:$AB,27,0)</f>
        <v>42615</v>
      </c>
      <c r="F77">
        <f t="shared" si="5"/>
        <v>8</v>
      </c>
      <c r="G77">
        <f t="shared" si="6"/>
        <v>9</v>
      </c>
      <c r="H77">
        <v>0</v>
      </c>
      <c r="I77">
        <f>+VLOOKUP(A77,[3]LosTres!$A:$AC,26,0)</f>
        <v>2</v>
      </c>
      <c r="J77" t="str">
        <f>+VLOOKUP(I77,Catalogos!$E$2:$F$5,2,0)</f>
        <v>Consulta directa</v>
      </c>
      <c r="K77">
        <f>IF(E77&lt;&gt;0,NETWORKDAYS.INTL(B77,E77,1,Inhabiles!A:A)-1,0)</f>
        <v>17</v>
      </c>
      <c r="L77">
        <f t="shared" si="7"/>
        <v>0</v>
      </c>
      <c r="M77">
        <f t="shared" si="8"/>
        <v>0</v>
      </c>
      <c r="N77">
        <f t="shared" si="9"/>
        <v>0</v>
      </c>
      <c r="O77">
        <f>+VLOOKUP(A77,[3]LosTres!$A:$Y,25,0)</f>
        <v>21</v>
      </c>
      <c r="P77">
        <f>+VLOOKUP(O77,Catalogos!$H$2:$I$102,2,0)</f>
        <v>3</v>
      </c>
      <c r="Q77" t="str">
        <f>+VLOOKUP(A77,[3]LosTres!$A:$W,23,0)</f>
        <v>H</v>
      </c>
      <c r="R77">
        <v>0</v>
      </c>
      <c r="S77" t="str">
        <f>+VLOOKUP(A77,[2]BaseSAPAR!$B:$T,19,0)</f>
        <v>Acceso a la información</v>
      </c>
      <c r="T77" t="str">
        <f>+VLOOKUP(S77,Catalogos!$K$2:$L$47,2,0)</f>
        <v>h)  Otros*</v>
      </c>
      <c r="U77">
        <f>+VLOOKUP(A77,[3]LosTres!$A:$P,16,0)</f>
        <v>13069</v>
      </c>
      <c r="V77">
        <f>+VLOOKUP(A77,[3]LosTres!$A:$Y,25,0)</f>
        <v>21</v>
      </c>
      <c r="W77" t="str">
        <f>+VLOOKUP(V77,Catalogos!P:R,3,0)</f>
        <v xml:space="preserve">     Estudiante</v>
      </c>
      <c r="X77" t="str">
        <f>+VLOOKUP(A77,[2]BaseSAPAR!$B:$S,18,0)</f>
        <v>Información pública</v>
      </c>
    </row>
    <row r="78" spans="1:24" x14ac:dyDescent="0.25">
      <c r="A78" s="86">
        <v>6110000014916</v>
      </c>
      <c r="B78" s="87">
        <f>+VLOOKUP(A78,[2]BaseSAPAR!$B:$AB,15,0)</f>
        <v>42592</v>
      </c>
      <c r="C78" t="str">
        <f>+VLOOKUP(LEFT(A78,5),Catalogos!$A$1:$B$6,2,0)</f>
        <v>BM</v>
      </c>
      <c r="D78" t="str">
        <f>+VLOOKUP(LEFT(A78,5),Catalogos!$A$1:$C$6,3,0)</f>
        <v>Sistema de Solicitudes de la Plataforma Nacional de Transparencia</v>
      </c>
      <c r="E78" s="87">
        <f>+VLOOKUP(A78,[2]BaseSAPAR!$B:$AB,27,0)</f>
        <v>42599</v>
      </c>
      <c r="F78">
        <f t="shared" si="5"/>
        <v>8</v>
      </c>
      <c r="G78">
        <f t="shared" si="6"/>
        <v>8</v>
      </c>
      <c r="H78">
        <v>0</v>
      </c>
      <c r="I78">
        <f>+VLOOKUP(A78,[3]LosTres!$A:$AC,26,0)</f>
        <v>5</v>
      </c>
      <c r="J78" t="str">
        <f>+VLOOKUP(I78,Catalogos!$E$2:$F$5,2,0)</f>
        <v>Entrega por Internet (antes a través de INFOMEX)</v>
      </c>
      <c r="K78">
        <f>IF(E78&lt;&gt;0,NETWORKDAYS.INTL(B78,E78,1,Inhabiles!A:A)-1,0)</f>
        <v>5</v>
      </c>
      <c r="L78">
        <f t="shared" si="7"/>
        <v>0</v>
      </c>
      <c r="M78">
        <f t="shared" si="8"/>
        <v>1</v>
      </c>
      <c r="N78">
        <f t="shared" si="9"/>
        <v>0</v>
      </c>
      <c r="O78">
        <f>+VLOOKUP(A78,[3]LosTres!$A:$Y,25,0)</f>
        <v>21</v>
      </c>
      <c r="P78">
        <f>+VLOOKUP(O78,Catalogos!$H$2:$I$102,2,0)</f>
        <v>3</v>
      </c>
      <c r="Q78" t="str">
        <f>+VLOOKUP(A78,[3]LosTres!$A:$W,23,0)</f>
        <v>NULL</v>
      </c>
      <c r="R78">
        <v>0</v>
      </c>
      <c r="S78" t="str">
        <f>+VLOOKUP(A78,[2]BaseSAPAR!$B:$T,19,0)</f>
        <v>Deuda pública</v>
      </c>
      <c r="T78" t="str">
        <f>+VLOOKUP(S78,Catalogos!$K$2:$L$47,2,0)</f>
        <v>c) Estadísticas</v>
      </c>
      <c r="U78">
        <f>+VLOOKUP(A78,[3]LosTres!$A:$P,16,0)</f>
        <v>13051</v>
      </c>
      <c r="V78">
        <f>+VLOOKUP(A78,[3]LosTres!$A:$Y,25,0)</f>
        <v>21</v>
      </c>
      <c r="W78" t="str">
        <f>+VLOOKUP(V78,Catalogos!P:R,3,0)</f>
        <v xml:space="preserve">     Estudiante</v>
      </c>
      <c r="X78" t="str">
        <f>+VLOOKUP(A78,[2]BaseSAPAR!$B:$S,18,0)</f>
        <v>Información pública</v>
      </c>
    </row>
    <row r="79" spans="1:24" hidden="1" x14ac:dyDescent="0.25">
      <c r="A79" s="86">
        <v>6110000015016</v>
      </c>
      <c r="B79" s="87">
        <f>+VLOOKUP(A79,[2]BaseSAPAR!$B:$AB,15,0)</f>
        <v>42592</v>
      </c>
      <c r="C79" t="str">
        <f>+VLOOKUP(LEFT(A79,5),Catalogos!$A$1:$B$6,2,0)</f>
        <v>BM</v>
      </c>
      <c r="D79" t="str">
        <f>+VLOOKUP(LEFT(A79,5),Catalogos!$A$1:$C$6,3,0)</f>
        <v>Sistema de Solicitudes de la Plataforma Nacional de Transparencia</v>
      </c>
      <c r="E79" s="87">
        <f>+VLOOKUP(A79,[2]BaseSAPAR!$B:$AB,27,0)</f>
        <v>42611</v>
      </c>
      <c r="F79">
        <f t="shared" si="5"/>
        <v>8</v>
      </c>
      <c r="G79">
        <f t="shared" si="6"/>
        <v>8</v>
      </c>
      <c r="H79">
        <v>0</v>
      </c>
      <c r="I79">
        <f>+VLOOKUP(A79,[3]LosTres!$A:$AC,26,0)</f>
        <v>5</v>
      </c>
      <c r="J79" t="str">
        <f>+VLOOKUP(I79,Catalogos!$E$2:$F$5,2,0)</f>
        <v>Entrega por Internet (antes a través de INFOMEX)</v>
      </c>
      <c r="K79">
        <f>IF(E79&lt;&gt;0,NETWORKDAYS.INTL(B79,E79,1,Inhabiles!A:A)-1,0)</f>
        <v>13</v>
      </c>
      <c r="L79">
        <f t="shared" si="7"/>
        <v>0</v>
      </c>
      <c r="M79">
        <f t="shared" si="8"/>
        <v>0</v>
      </c>
      <c r="N79">
        <f t="shared" si="9"/>
        <v>0</v>
      </c>
      <c r="O79">
        <f>+VLOOKUP(A79,[3]LosTres!$A:$Y,25,0)</f>
        <v>20</v>
      </c>
      <c r="P79">
        <f>+VLOOKUP(O79,Catalogos!$H$2:$I$102,2,0)</f>
        <v>3</v>
      </c>
      <c r="Q79" t="str">
        <f>+VLOOKUP(A79,[3]LosTres!$A:$W,23,0)</f>
        <v>M</v>
      </c>
      <c r="R79">
        <v>0</v>
      </c>
      <c r="S79" t="str">
        <f>+VLOOKUP(A79,[2]BaseSAPAR!$B:$T,19,0)</f>
        <v>Formación</v>
      </c>
      <c r="T79" t="str">
        <f>+VLOOKUP(S79,Catalogos!$K$2:$L$47,2,0)</f>
        <v>d) Otros*</v>
      </c>
      <c r="U79">
        <f>+VLOOKUP(A79,[3]LosTres!$A:$P,16,0)</f>
        <v>9003</v>
      </c>
      <c r="V79">
        <f>+VLOOKUP(A79,[3]LosTres!$A:$Y,25,0)</f>
        <v>20</v>
      </c>
      <c r="W79" t="str">
        <f>+VLOOKUP(V79,Catalogos!P:R,3,0)</f>
        <v>Ámbito Académico</v>
      </c>
      <c r="X79" t="str">
        <f>+VLOOKUP(A79,[2]BaseSAPAR!$B:$S,18,0)</f>
        <v>Información pública</v>
      </c>
    </row>
    <row r="80" spans="1:24" hidden="1" x14ac:dyDescent="0.25">
      <c r="A80" s="86">
        <v>6110000015116</v>
      </c>
      <c r="B80" s="87">
        <f>+VLOOKUP(A80,[2]BaseSAPAR!$B:$AB,15,0)</f>
        <v>42592</v>
      </c>
      <c r="C80" t="str">
        <f>+VLOOKUP(LEFT(A80,5),Catalogos!$A$1:$B$6,2,0)</f>
        <v>BM</v>
      </c>
      <c r="D80" t="str">
        <f>+VLOOKUP(LEFT(A80,5),Catalogos!$A$1:$C$6,3,0)</f>
        <v>Sistema de Solicitudes de la Plataforma Nacional de Transparencia</v>
      </c>
      <c r="E80" s="87">
        <f>+VLOOKUP(A80,[2]BaseSAPAR!$B:$AB,27,0)</f>
        <v>42635</v>
      </c>
      <c r="F80">
        <f t="shared" si="5"/>
        <v>8</v>
      </c>
      <c r="G80">
        <f t="shared" si="6"/>
        <v>9</v>
      </c>
      <c r="H80">
        <v>0</v>
      </c>
      <c r="I80">
        <f>+VLOOKUP(A80,[3]LosTres!$A:$AC,26,0)</f>
        <v>5</v>
      </c>
      <c r="J80" t="str">
        <f>+VLOOKUP(I80,Catalogos!$E$2:$F$5,2,0)</f>
        <v>Entrega por Internet (antes a través de INFOMEX)</v>
      </c>
      <c r="K80">
        <f>IF(E80&lt;&gt;0,NETWORKDAYS.INTL(B80,E80,1,Inhabiles!A:A)-1,0)</f>
        <v>30</v>
      </c>
      <c r="L80">
        <f t="shared" si="7"/>
        <v>0</v>
      </c>
      <c r="M80">
        <f t="shared" si="8"/>
        <v>0</v>
      </c>
      <c r="N80">
        <f t="shared" si="9"/>
        <v>1</v>
      </c>
      <c r="O80">
        <f>+VLOOKUP(A80,[3]LosTres!$A:$Y,25,0)</f>
        <v>40</v>
      </c>
      <c r="P80">
        <f>+VLOOKUP(O80,Catalogos!$H$2:$I$102,2,0)</f>
        <v>7</v>
      </c>
      <c r="Q80" t="str">
        <f>+VLOOKUP(A80,[3]LosTres!$A:$W,23,0)</f>
        <v>M</v>
      </c>
      <c r="R80">
        <v>0</v>
      </c>
      <c r="S80" t="str">
        <f>+VLOOKUP(A80,[2]BaseSAPAR!$B:$T,19,0)</f>
        <v>Administración de bienes inmuebles</v>
      </c>
      <c r="T80" t="str">
        <f>+VLOOKUP(S80,Catalogos!$K$2:$L$47,2,0)</f>
        <v>a) Estrategias de seguridad nacional</v>
      </c>
      <c r="U80">
        <f>+VLOOKUP(A80,[3]LosTres!$A:$P,16,0)</f>
        <v>9015</v>
      </c>
      <c r="V80">
        <f>+VLOOKUP(A80,[3]LosTres!$A:$Y,25,0)</f>
        <v>40</v>
      </c>
      <c r="W80" t="str">
        <f>+VLOOKUP(V80,Catalogos!P:R,3,0)</f>
        <v>Medios de Comunicación</v>
      </c>
      <c r="X80" t="str">
        <f>+VLOOKUP(A80,[2]BaseSAPAR!$B:$S,18,0)</f>
        <v>Información pública</v>
      </c>
    </row>
    <row r="81" spans="1:24" hidden="1" x14ac:dyDescent="0.25">
      <c r="A81" s="86">
        <v>6110000015216</v>
      </c>
      <c r="B81" s="87">
        <f>+VLOOKUP(A81,[2]BaseSAPAR!$B:$AB,15,0)</f>
        <v>42592</v>
      </c>
      <c r="C81" t="str">
        <f>+VLOOKUP(LEFT(A81,5),Catalogos!$A$1:$B$6,2,0)</f>
        <v>BM</v>
      </c>
      <c r="D81" t="str">
        <f>+VLOOKUP(LEFT(A81,5),Catalogos!$A$1:$C$6,3,0)</f>
        <v>Sistema de Solicitudes de la Plataforma Nacional de Transparencia</v>
      </c>
      <c r="E81" s="87">
        <f>+VLOOKUP(A81,[2]BaseSAPAR!$B:$AB,27,0)</f>
        <v>42597</v>
      </c>
      <c r="F81">
        <f t="shared" si="5"/>
        <v>8</v>
      </c>
      <c r="G81">
        <f t="shared" si="6"/>
        <v>8</v>
      </c>
      <c r="H81">
        <v>0</v>
      </c>
      <c r="I81">
        <f>+VLOOKUP(A81,[3]LosTres!$A:$AC,26,0)</f>
        <v>5</v>
      </c>
      <c r="J81" t="str">
        <f>+VLOOKUP(I81,Catalogos!$E$2:$F$5,2,0)</f>
        <v>Entrega por Internet (antes a través de INFOMEX)</v>
      </c>
      <c r="K81">
        <f>IF(E81&lt;&gt;0,NETWORKDAYS.INTL(B81,E81,1,Inhabiles!A:A)-1,0)</f>
        <v>3</v>
      </c>
      <c r="L81" s="101">
        <f t="shared" si="7"/>
        <v>1</v>
      </c>
      <c r="M81">
        <f t="shared" si="8"/>
        <v>0</v>
      </c>
      <c r="N81">
        <f t="shared" si="9"/>
        <v>0</v>
      </c>
      <c r="O81">
        <f>+VLOOKUP(A81,[3]LosTres!$A:$Y,25,0)</f>
        <v>10</v>
      </c>
      <c r="P81">
        <f>+VLOOKUP(O81,Catalogos!$H$2:$I$102,2,0)</f>
        <v>1</v>
      </c>
      <c r="Q81" t="str">
        <f>+VLOOKUP(A81,[3]LosTres!$A:$W,23,0)</f>
        <v>H</v>
      </c>
      <c r="R81">
        <v>0</v>
      </c>
      <c r="S81" t="str">
        <f>+VLOOKUP(A81,[2]BaseSAPAR!$B:$T,19,0)</f>
        <v>Acceso a la información</v>
      </c>
      <c r="T81" t="str">
        <f>+VLOOKUP(S81,Catalogos!$K$2:$L$47,2,0)</f>
        <v>h)  Otros*</v>
      </c>
      <c r="U81">
        <f>+VLOOKUP(A81,[3]LosTres!$A:$P,16,0)</f>
        <v>31050</v>
      </c>
      <c r="V81">
        <f>+VLOOKUP(A81,[3]LosTres!$A:$Y,25,0)</f>
        <v>10</v>
      </c>
      <c r="W81" t="str">
        <f>+VLOOKUP(V81,Catalogos!P:R,3,0)</f>
        <v>Ámbito Empresarial</v>
      </c>
      <c r="X81" t="str">
        <f>+VLOOKUP(A81,[2]BaseSAPAR!$B:$S,18,0)</f>
        <v>Información no competencia del BM</v>
      </c>
    </row>
    <row r="82" spans="1:24" x14ac:dyDescent="0.25">
      <c r="A82" s="86">
        <v>6110000015316</v>
      </c>
      <c r="B82" s="87">
        <f>+VLOOKUP(A82,[2]BaseSAPAR!$B:$AB,15,0)</f>
        <v>42592</v>
      </c>
      <c r="C82" t="str">
        <f>+VLOOKUP(LEFT(A82,5),Catalogos!$A$1:$B$6,2,0)</f>
        <v>BM</v>
      </c>
      <c r="D82" t="str">
        <f>+VLOOKUP(LEFT(A82,5),Catalogos!$A$1:$C$6,3,0)</f>
        <v>Sistema de Solicitudes de la Plataforma Nacional de Transparencia</v>
      </c>
      <c r="E82" s="87">
        <f>+VLOOKUP(A82,[2]BaseSAPAR!$B:$AB,27,0)</f>
        <v>42599</v>
      </c>
      <c r="F82">
        <f t="shared" si="5"/>
        <v>8</v>
      </c>
      <c r="G82">
        <f t="shared" si="6"/>
        <v>8</v>
      </c>
      <c r="H82">
        <v>0</v>
      </c>
      <c r="I82">
        <f>+VLOOKUP(A82,[3]LosTres!$A:$AC,26,0)</f>
        <v>5</v>
      </c>
      <c r="J82" t="str">
        <f>+VLOOKUP(I82,Catalogos!$E$2:$F$5,2,0)</f>
        <v>Entrega por Internet (antes a través de INFOMEX)</v>
      </c>
      <c r="K82">
        <f>IF(E82&lt;&gt;0,NETWORKDAYS.INTL(B82,E82,1,Inhabiles!A:A)-1,0)</f>
        <v>5</v>
      </c>
      <c r="L82">
        <f t="shared" si="7"/>
        <v>0</v>
      </c>
      <c r="M82">
        <f t="shared" si="8"/>
        <v>1</v>
      </c>
      <c r="N82">
        <f t="shared" si="9"/>
        <v>0</v>
      </c>
      <c r="O82">
        <f>+VLOOKUP(A82,[3]LosTres!$A:$Y,25,0)</f>
        <v>21</v>
      </c>
      <c r="P82">
        <f>+VLOOKUP(O82,Catalogos!$H$2:$I$102,2,0)</f>
        <v>3</v>
      </c>
      <c r="Q82" t="str">
        <f>+VLOOKUP(A82,[3]LosTres!$A:$W,23,0)</f>
        <v>M</v>
      </c>
      <c r="R82">
        <v>0</v>
      </c>
      <c r="S82" t="str">
        <f>+VLOOKUP(A82,[2]BaseSAPAR!$B:$T,19,0)</f>
        <v>Actividad económica</v>
      </c>
      <c r="T82" t="str">
        <f>+VLOOKUP(S82,Catalogos!$K$2:$L$47,2,0)</f>
        <v>c) Estadísticas</v>
      </c>
      <c r="U82">
        <f>+VLOOKUP(A82,[3]LosTres!$A:$P,16,0)</f>
        <v>13048</v>
      </c>
      <c r="V82">
        <f>+VLOOKUP(A82,[3]LosTres!$A:$Y,25,0)</f>
        <v>21</v>
      </c>
      <c r="W82" t="str">
        <f>+VLOOKUP(V82,Catalogos!P:R,3,0)</f>
        <v xml:space="preserve">     Estudiante</v>
      </c>
      <c r="X82" t="str">
        <f>+VLOOKUP(A82,[2]BaseSAPAR!$B:$S,18,0)</f>
        <v>Información pública</v>
      </c>
    </row>
    <row r="83" spans="1:24" hidden="1" x14ac:dyDescent="0.25">
      <c r="A83" s="86">
        <v>6110000015416</v>
      </c>
      <c r="B83" s="87">
        <f>+VLOOKUP(A83,[2]BaseSAPAR!$B:$AB,15,0)</f>
        <v>42592</v>
      </c>
      <c r="C83" t="str">
        <f>+VLOOKUP(LEFT(A83,5),Catalogos!$A$1:$B$6,2,0)</f>
        <v>BM</v>
      </c>
      <c r="D83" t="str">
        <f>+VLOOKUP(LEFT(A83,5),Catalogos!$A$1:$C$6,3,0)</f>
        <v>Sistema de Solicitudes de la Plataforma Nacional de Transparencia</v>
      </c>
      <c r="E83" s="87">
        <f>+VLOOKUP(A83,[2]BaseSAPAR!$B:$AB,27,0)</f>
        <v>42597</v>
      </c>
      <c r="F83">
        <f t="shared" si="5"/>
        <v>8</v>
      </c>
      <c r="G83">
        <f t="shared" si="6"/>
        <v>8</v>
      </c>
      <c r="H83">
        <v>0</v>
      </c>
      <c r="I83">
        <f>+VLOOKUP(A83,[3]LosTres!$A:$AC,26,0)</f>
        <v>3</v>
      </c>
      <c r="J83" t="str">
        <f>+VLOOKUP(I83,Catalogos!$E$2:$F$5,2,0)</f>
        <v>Copia simple</v>
      </c>
      <c r="K83">
        <f>IF(E83&lt;&gt;0,NETWORKDAYS.INTL(B83,E83,1,Inhabiles!A:A)-1,0)</f>
        <v>3</v>
      </c>
      <c r="L83" s="101">
        <f t="shared" si="7"/>
        <v>1</v>
      </c>
      <c r="M83">
        <f t="shared" si="8"/>
        <v>0</v>
      </c>
      <c r="N83">
        <f t="shared" si="9"/>
        <v>0</v>
      </c>
      <c r="O83">
        <f>+VLOOKUP(A83,[3]LosTres!$A:$Y,25,0)</f>
        <v>50</v>
      </c>
      <c r="P83">
        <f>+VLOOKUP(O83,Catalogos!$H$2:$I$102,2,0)</f>
        <v>9</v>
      </c>
      <c r="Q83" t="str">
        <f>+VLOOKUP(A83,[3]LosTres!$A:$W,23,0)</f>
        <v>M</v>
      </c>
      <c r="R83">
        <v>0</v>
      </c>
      <c r="S83" t="str">
        <f>+VLOOKUP(A83,[2]BaseSAPAR!$B:$T,19,0)</f>
        <v>Acceso a la información</v>
      </c>
      <c r="T83" t="str">
        <f>+VLOOKUP(S83,Catalogos!$K$2:$L$47,2,0)</f>
        <v>h)  Otros*</v>
      </c>
      <c r="U83">
        <f>+VLOOKUP(A83,[3]LosTres!$A:$P,16,0)</f>
        <v>9007</v>
      </c>
      <c r="V83">
        <f>+VLOOKUP(A83,[3]LosTres!$A:$Y,25,0)</f>
        <v>50</v>
      </c>
      <c r="W83" t="str">
        <f>+VLOOKUP(V83,Catalogos!P:R,3,0)</f>
        <v>Otros</v>
      </c>
      <c r="X83" t="str">
        <f>+VLOOKUP(A83,[2]BaseSAPAR!$B:$S,18,0)</f>
        <v>Información no competencia del BM</v>
      </c>
    </row>
    <row r="84" spans="1:24" x14ac:dyDescent="0.25">
      <c r="A84" s="86">
        <v>6110000015516</v>
      </c>
      <c r="B84" s="87">
        <f>+VLOOKUP(A84,[2]BaseSAPAR!$B:$AB,15,0)</f>
        <v>42593</v>
      </c>
      <c r="C84" t="str">
        <f>+VLOOKUP(LEFT(A84,5),Catalogos!$A$1:$B$6,2,0)</f>
        <v>BM</v>
      </c>
      <c r="D84" t="str">
        <f>+VLOOKUP(LEFT(A84,5),Catalogos!$A$1:$C$6,3,0)</f>
        <v>Sistema de Solicitudes de la Plataforma Nacional de Transparencia</v>
      </c>
      <c r="E84" s="87">
        <f>+VLOOKUP(A84,[2]BaseSAPAR!$B:$AB,27,0)</f>
        <v>42599</v>
      </c>
      <c r="F84">
        <f t="shared" si="5"/>
        <v>8</v>
      </c>
      <c r="G84">
        <f t="shared" si="6"/>
        <v>8</v>
      </c>
      <c r="H84">
        <v>0</v>
      </c>
      <c r="I84">
        <f>+VLOOKUP(A84,[3]LosTres!$A:$AC,26,0)</f>
        <v>5</v>
      </c>
      <c r="J84" t="str">
        <f>+VLOOKUP(I84,Catalogos!$E$2:$F$5,2,0)</f>
        <v>Entrega por Internet (antes a través de INFOMEX)</v>
      </c>
      <c r="K84">
        <f>IF(E84&lt;&gt;0,NETWORKDAYS.INTL(B84,E84,1,Inhabiles!A:A)-1,0)</f>
        <v>4</v>
      </c>
      <c r="L84">
        <f t="shared" si="7"/>
        <v>0</v>
      </c>
      <c r="M84">
        <f t="shared" si="8"/>
        <v>1</v>
      </c>
      <c r="N84">
        <f t="shared" si="9"/>
        <v>0</v>
      </c>
      <c r="O84">
        <f>+VLOOKUP(A84,[3]LosTres!$A:$Y,25,0)</f>
        <v>21</v>
      </c>
      <c r="P84">
        <f>+VLOOKUP(O84,Catalogos!$H$2:$I$102,2,0)</f>
        <v>3</v>
      </c>
      <c r="Q84" t="str">
        <f>+VLOOKUP(A84,[3]LosTres!$A:$W,23,0)</f>
        <v>M</v>
      </c>
      <c r="R84">
        <v>0</v>
      </c>
      <c r="S84" t="str">
        <f>+VLOOKUP(A84,[2]BaseSAPAR!$B:$T,19,0)</f>
        <v>Objetivos de inflación</v>
      </c>
      <c r="T84" t="str">
        <f>+VLOOKUP(S84,Catalogos!$K$2:$L$47,2,0)</f>
        <v>c) Estadísticas</v>
      </c>
      <c r="U84">
        <f>+VLOOKUP(A84,[3]LosTres!$A:$P,16,0)</f>
        <v>13048</v>
      </c>
      <c r="V84">
        <f>+VLOOKUP(A84,[3]LosTres!$A:$Y,25,0)</f>
        <v>21</v>
      </c>
      <c r="W84" t="str">
        <f>+VLOOKUP(V84,Catalogos!P:R,3,0)</f>
        <v xml:space="preserve">     Estudiante</v>
      </c>
      <c r="X84" t="str">
        <f>+VLOOKUP(A84,[2]BaseSAPAR!$B:$S,18,0)</f>
        <v>Información pública</v>
      </c>
    </row>
    <row r="85" spans="1:24" hidden="1" x14ac:dyDescent="0.25">
      <c r="A85" s="86">
        <v>6110000015616</v>
      </c>
      <c r="B85" s="87">
        <f>+VLOOKUP(A85,[2]BaseSAPAR!$B:$AB,15,0)</f>
        <v>42594</v>
      </c>
      <c r="C85" t="str">
        <f>+VLOOKUP(LEFT(A85,5),Catalogos!$A$1:$B$6,2,0)</f>
        <v>BM</v>
      </c>
      <c r="D85" t="str">
        <f>+VLOOKUP(LEFT(A85,5),Catalogos!$A$1:$C$6,3,0)</f>
        <v>Sistema de Solicitudes de la Plataforma Nacional de Transparencia</v>
      </c>
      <c r="E85" s="87">
        <f>+VLOOKUP(A85,[2]BaseSAPAR!$B:$AB,27,0)</f>
        <v>42604</v>
      </c>
      <c r="F85">
        <f t="shared" si="5"/>
        <v>8</v>
      </c>
      <c r="G85">
        <f t="shared" si="6"/>
        <v>8</v>
      </c>
      <c r="H85">
        <v>0</v>
      </c>
      <c r="I85">
        <f>+VLOOKUP(A85,[3]LosTres!$A:$AC,26,0)</f>
        <v>5</v>
      </c>
      <c r="J85" t="str">
        <f>+VLOOKUP(I85,Catalogos!$E$2:$F$5,2,0)</f>
        <v>Entrega por Internet (antes a través de INFOMEX)</v>
      </c>
      <c r="K85">
        <f>IF(E85&lt;&gt;0,NETWORKDAYS.INTL(B85,E85,1,Inhabiles!A:A)-1,0)</f>
        <v>6</v>
      </c>
      <c r="L85">
        <f t="shared" si="7"/>
        <v>0</v>
      </c>
      <c r="M85">
        <f t="shared" si="8"/>
        <v>0</v>
      </c>
      <c r="N85">
        <f t="shared" si="9"/>
        <v>0</v>
      </c>
      <c r="O85">
        <f>+VLOOKUP(A85,[3]LosTres!$A:$Y,25,0)</f>
        <v>21</v>
      </c>
      <c r="P85">
        <f>+VLOOKUP(O85,Catalogos!$H$2:$I$102,2,0)</f>
        <v>3</v>
      </c>
      <c r="Q85" t="str">
        <f>+VLOOKUP(A85,[3]LosTres!$A:$W,23,0)</f>
        <v>M</v>
      </c>
      <c r="R85">
        <v>0</v>
      </c>
      <c r="S85" t="str">
        <f>+VLOOKUP(A85,[2]BaseSAPAR!$B:$T,19,0)</f>
        <v>Balance general</v>
      </c>
      <c r="T85" t="str">
        <f>+VLOOKUP(S85,Catalogos!$K$2:$L$47,2,0)</f>
        <v>f) Presupuesto o avance financiero</v>
      </c>
      <c r="U85">
        <f>+VLOOKUP(A85,[3]LosTres!$A:$P,16,0)</f>
        <v>13082</v>
      </c>
      <c r="V85">
        <f>+VLOOKUP(A85,[3]LosTres!$A:$Y,25,0)</f>
        <v>21</v>
      </c>
      <c r="W85" t="str">
        <f>+VLOOKUP(V85,Catalogos!P:R,3,0)</f>
        <v xml:space="preserve">     Estudiante</v>
      </c>
      <c r="X85" t="str">
        <f>+VLOOKUP(A85,[2]BaseSAPAR!$B:$S,18,0)</f>
        <v>Información pública</v>
      </c>
    </row>
    <row r="86" spans="1:24" hidden="1" x14ac:dyDescent="0.25">
      <c r="A86" s="86">
        <v>6110000015716</v>
      </c>
      <c r="B86" s="87">
        <f>+VLOOKUP(A86,[2]BaseSAPAR!$B:$AB,15,0)</f>
        <v>42594</v>
      </c>
      <c r="C86" t="str">
        <f>+VLOOKUP(LEFT(A86,5),Catalogos!$A$1:$B$6,2,0)</f>
        <v>BM</v>
      </c>
      <c r="D86" t="str">
        <f>+VLOOKUP(LEFT(A86,5),Catalogos!$A$1:$C$6,3,0)</f>
        <v>Sistema de Solicitudes de la Plataforma Nacional de Transparencia</v>
      </c>
      <c r="E86" s="87">
        <f>+VLOOKUP(A86,[2]BaseSAPAR!$B:$AB,27,0)</f>
        <v>42606</v>
      </c>
      <c r="F86">
        <f t="shared" si="5"/>
        <v>8</v>
      </c>
      <c r="G86">
        <f t="shared" si="6"/>
        <v>8</v>
      </c>
      <c r="H86">
        <v>0</v>
      </c>
      <c r="I86">
        <f>+VLOOKUP(A86,[3]LosTres!$A:$AC,26,0)</f>
        <v>5</v>
      </c>
      <c r="J86" t="str">
        <f>+VLOOKUP(I86,Catalogos!$E$2:$F$5,2,0)</f>
        <v>Entrega por Internet (antes a través de INFOMEX)</v>
      </c>
      <c r="K86">
        <f>IF(E86&lt;&gt;0,NETWORKDAYS.INTL(B86,E86,1,Inhabiles!A:A)-1,0)</f>
        <v>8</v>
      </c>
      <c r="L86">
        <f t="shared" si="7"/>
        <v>0</v>
      </c>
      <c r="M86">
        <f t="shared" si="8"/>
        <v>0</v>
      </c>
      <c r="N86">
        <f t="shared" si="9"/>
        <v>0</v>
      </c>
      <c r="O86">
        <f>+VLOOKUP(A86,[3]LosTres!$A:$Y,25,0)</f>
        <v>21</v>
      </c>
      <c r="P86">
        <f>+VLOOKUP(O86,Catalogos!$H$2:$I$102,2,0)</f>
        <v>3</v>
      </c>
      <c r="Q86" t="str">
        <f>+VLOOKUP(A86,[3]LosTres!$A:$W,23,0)</f>
        <v>H</v>
      </c>
      <c r="R86">
        <v>0</v>
      </c>
      <c r="S86" t="str">
        <f>+VLOOKUP(A86,[2]BaseSAPAR!$B:$T,19,0)</f>
        <v>Objetivos de inflación</v>
      </c>
      <c r="T86" t="str">
        <f>+VLOOKUP(S86,Catalogos!$K$2:$L$47,2,0)</f>
        <v>c) Estadísticas</v>
      </c>
      <c r="U86">
        <f>+VLOOKUP(A86,[3]LosTres!$A:$P,16,0)</f>
        <v>13048</v>
      </c>
      <c r="V86">
        <f>+VLOOKUP(A86,[3]LosTres!$A:$Y,25,0)</f>
        <v>21</v>
      </c>
      <c r="W86" t="str">
        <f>+VLOOKUP(V86,Catalogos!P:R,3,0)</f>
        <v xml:space="preserve">     Estudiante</v>
      </c>
      <c r="X86" t="str">
        <f>+VLOOKUP(A86,[2]BaseSAPAR!$B:$S,18,0)</f>
        <v>Información pública</v>
      </c>
    </row>
    <row r="87" spans="1:24" hidden="1" x14ac:dyDescent="0.25">
      <c r="A87" s="86">
        <v>6110000015816</v>
      </c>
      <c r="B87" s="87">
        <f>+VLOOKUP(A87,[2]BaseSAPAR!$B:$AB,15,0)</f>
        <v>42594</v>
      </c>
      <c r="C87" t="str">
        <f>+VLOOKUP(LEFT(A87,5),Catalogos!$A$1:$B$6,2,0)</f>
        <v>BM</v>
      </c>
      <c r="D87" t="str">
        <f>+VLOOKUP(LEFT(A87,5),Catalogos!$A$1:$C$6,3,0)</f>
        <v>Sistema de Solicitudes de la Plataforma Nacional de Transparencia</v>
      </c>
      <c r="E87" s="87">
        <f>+VLOOKUP(A87,[2]BaseSAPAR!$B:$AB,27,0)</f>
        <v>42604</v>
      </c>
      <c r="F87">
        <f t="shared" si="5"/>
        <v>8</v>
      </c>
      <c r="G87">
        <f t="shared" si="6"/>
        <v>8</v>
      </c>
      <c r="H87">
        <v>0</v>
      </c>
      <c r="I87">
        <f>+VLOOKUP(A87,[3]LosTres!$A:$AC,26,0)</f>
        <v>5</v>
      </c>
      <c r="J87" t="str">
        <f>+VLOOKUP(I87,Catalogos!$E$2:$F$5,2,0)</f>
        <v>Entrega por Internet (antes a través de INFOMEX)</v>
      </c>
      <c r="K87">
        <f>IF(E87&lt;&gt;0,NETWORKDAYS.INTL(B87,E87,1,Inhabiles!A:A)-1,0)</f>
        <v>6</v>
      </c>
      <c r="L87">
        <f t="shared" si="7"/>
        <v>0</v>
      </c>
      <c r="M87">
        <f t="shared" si="8"/>
        <v>0</v>
      </c>
      <c r="N87">
        <f t="shared" si="9"/>
        <v>0</v>
      </c>
      <c r="O87">
        <f>+VLOOKUP(A87,[3]LosTres!$A:$Y,25,0)</f>
        <v>21</v>
      </c>
      <c r="P87">
        <f>+VLOOKUP(O87,Catalogos!$H$2:$I$102,2,0)</f>
        <v>3</v>
      </c>
      <c r="Q87" t="str">
        <f>+VLOOKUP(A87,[3]LosTres!$A:$W,23,0)</f>
        <v>H</v>
      </c>
      <c r="R87">
        <v>0</v>
      </c>
      <c r="S87" t="str">
        <f>+VLOOKUP(A87,[2]BaseSAPAR!$B:$T,19,0)</f>
        <v>Billetes</v>
      </c>
      <c r="T87" t="str">
        <f>+VLOOKUP(S87,Catalogos!$K$2:$L$47,2,0)</f>
        <v>c) Estadísticas</v>
      </c>
      <c r="U87">
        <f>+VLOOKUP(A87,[3]LosTres!$A:$P,16,0)</f>
        <v>13051</v>
      </c>
      <c r="V87">
        <f>+VLOOKUP(A87,[3]LosTres!$A:$Y,25,0)</f>
        <v>21</v>
      </c>
      <c r="W87" t="str">
        <f>+VLOOKUP(V87,Catalogos!P:R,3,0)</f>
        <v xml:space="preserve">     Estudiante</v>
      </c>
      <c r="X87" t="str">
        <f>+VLOOKUP(A87,[2]BaseSAPAR!$B:$S,18,0)</f>
        <v>Información pública</v>
      </c>
    </row>
    <row r="88" spans="1:24" x14ac:dyDescent="0.25">
      <c r="A88" s="86">
        <v>6110000015916</v>
      </c>
      <c r="B88" s="87">
        <f>+VLOOKUP(A88,[2]BaseSAPAR!$B:$AB,15,0)</f>
        <v>42594</v>
      </c>
      <c r="C88" t="str">
        <f>+VLOOKUP(LEFT(A88,5),Catalogos!$A$1:$B$6,2,0)</f>
        <v>BM</v>
      </c>
      <c r="D88" t="str">
        <f>+VLOOKUP(LEFT(A88,5),Catalogos!$A$1:$C$6,3,0)</f>
        <v>Sistema de Solicitudes de la Plataforma Nacional de Transparencia</v>
      </c>
      <c r="E88" s="87">
        <f>+VLOOKUP(A88,[2]BaseSAPAR!$B:$AB,27,0)</f>
        <v>42598</v>
      </c>
      <c r="F88">
        <f t="shared" si="5"/>
        <v>8</v>
      </c>
      <c r="G88">
        <f t="shared" si="6"/>
        <v>8</v>
      </c>
      <c r="H88">
        <v>0</v>
      </c>
      <c r="I88">
        <f>+VLOOKUP(A88,[3]LosTres!$A:$AC,26,0)</f>
        <v>5</v>
      </c>
      <c r="J88" t="str">
        <f>+VLOOKUP(I88,Catalogos!$E$2:$F$5,2,0)</f>
        <v>Entrega por Internet (antes a través de INFOMEX)</v>
      </c>
      <c r="K88">
        <f>IF(E88&lt;&gt;0,NETWORKDAYS.INTL(B88,E88,1,Inhabiles!A:A)-1,0)</f>
        <v>2</v>
      </c>
      <c r="L88">
        <v>0</v>
      </c>
      <c r="M88">
        <f t="shared" si="8"/>
        <v>1</v>
      </c>
      <c r="N88">
        <f t="shared" si="9"/>
        <v>0</v>
      </c>
      <c r="O88">
        <f>+VLOOKUP(A88,[3]LosTres!$A:$Y,25,0)</f>
        <v>21</v>
      </c>
      <c r="P88">
        <f>+VLOOKUP(O88,Catalogos!$H$2:$I$102,2,0)</f>
        <v>3</v>
      </c>
      <c r="Q88" t="str">
        <f>+VLOOKUP(A88,[3]LosTres!$A:$W,23,0)</f>
        <v>H</v>
      </c>
      <c r="R88">
        <v>0</v>
      </c>
      <c r="S88" t="str">
        <f>+VLOOKUP(A88,[2]BaseSAPAR!$B:$T,19,0)</f>
        <v>Acceso a la información</v>
      </c>
      <c r="T88" t="str">
        <f>+VLOOKUP(S88,Catalogos!$K$2:$L$47,2,0)</f>
        <v>h)  Otros*</v>
      </c>
      <c r="U88">
        <f>+VLOOKUP(A88,[3]LosTres!$A:$P,16,0)</f>
        <v>13048</v>
      </c>
      <c r="V88">
        <f>+VLOOKUP(A88,[3]LosTres!$A:$Y,25,0)</f>
        <v>21</v>
      </c>
      <c r="W88" t="str">
        <f>+VLOOKUP(V88,Catalogos!P:R,3,0)</f>
        <v xml:space="preserve">     Estudiante</v>
      </c>
      <c r="X88" t="str">
        <f>+VLOOKUP(A88,[2]BaseSAPAR!$B:$S,18,0)</f>
        <v>Información pública</v>
      </c>
    </row>
    <row r="89" spans="1:24" hidden="1" x14ac:dyDescent="0.25">
      <c r="A89" s="86">
        <v>6110000016016</v>
      </c>
      <c r="B89" s="87">
        <f>+VLOOKUP(A89,[2]BaseSAPAR!$B:$AB,15,0)</f>
        <v>42594</v>
      </c>
      <c r="C89" t="str">
        <f>+VLOOKUP(LEFT(A89,5),Catalogos!$A$1:$B$6,2,0)</f>
        <v>BM</v>
      </c>
      <c r="D89" t="str">
        <f>+VLOOKUP(LEFT(A89,5),Catalogos!$A$1:$C$6,3,0)</f>
        <v>Sistema de Solicitudes de la Plataforma Nacional de Transparencia</v>
      </c>
      <c r="E89" s="87">
        <f>+VLOOKUP(A89,[2]BaseSAPAR!$B:$AB,27,0)</f>
        <v>42606</v>
      </c>
      <c r="F89">
        <f t="shared" si="5"/>
        <v>8</v>
      </c>
      <c r="G89">
        <f t="shared" si="6"/>
        <v>8</v>
      </c>
      <c r="H89">
        <v>0</v>
      </c>
      <c r="I89">
        <f>+VLOOKUP(A89,[3]LosTres!$A:$AC,26,0)</f>
        <v>5</v>
      </c>
      <c r="J89" t="str">
        <f>+VLOOKUP(I89,Catalogos!$E$2:$F$5,2,0)</f>
        <v>Entrega por Internet (antes a través de INFOMEX)</v>
      </c>
      <c r="K89">
        <f>IF(E89&lt;&gt;0,NETWORKDAYS.INTL(B89,E89,1,Inhabiles!A:A)-1,0)</f>
        <v>8</v>
      </c>
      <c r="L89">
        <f t="shared" si="7"/>
        <v>0</v>
      </c>
      <c r="M89">
        <f t="shared" si="8"/>
        <v>0</v>
      </c>
      <c r="N89">
        <f t="shared" si="9"/>
        <v>0</v>
      </c>
      <c r="O89">
        <f>+VLOOKUP(A89,[3]LosTres!$A:$Y,25,0)</f>
        <v>21</v>
      </c>
      <c r="P89">
        <f>+VLOOKUP(O89,Catalogos!$H$2:$I$102,2,0)</f>
        <v>3</v>
      </c>
      <c r="Q89" t="str">
        <f>+VLOOKUP(A89,[3]LosTres!$A:$W,23,0)</f>
        <v>H</v>
      </c>
      <c r="R89">
        <v>0</v>
      </c>
      <c r="S89" t="str">
        <f>+VLOOKUP(A89,[2]BaseSAPAR!$B:$T,19,0)</f>
        <v>Moneda y banca</v>
      </c>
      <c r="T89" t="str">
        <f>+VLOOKUP(S89,Catalogos!$K$2:$L$47,2,0)</f>
        <v>c) Estadísticas</v>
      </c>
      <c r="U89">
        <f>+VLOOKUP(A89,[3]LosTres!$A:$P,16,0)</f>
        <v>13048</v>
      </c>
      <c r="V89">
        <f>+VLOOKUP(A89,[3]LosTres!$A:$Y,25,0)</f>
        <v>21</v>
      </c>
      <c r="W89" t="str">
        <f>+VLOOKUP(V89,Catalogos!P:R,3,0)</f>
        <v xml:space="preserve">     Estudiante</v>
      </c>
      <c r="X89" t="str">
        <f>+VLOOKUP(A89,[2]BaseSAPAR!$B:$S,18,0)</f>
        <v>Información pública</v>
      </c>
    </row>
    <row r="90" spans="1:24" hidden="1" x14ac:dyDescent="0.25">
      <c r="A90" s="86">
        <v>6110000016116</v>
      </c>
      <c r="B90" s="87">
        <f>+VLOOKUP(A90,[2]BaseSAPAR!$B:$AB,15,0)</f>
        <v>42594</v>
      </c>
      <c r="C90" t="str">
        <f>+VLOOKUP(LEFT(A90,5),Catalogos!$A$1:$B$6,2,0)</f>
        <v>BM</v>
      </c>
      <c r="D90" t="str">
        <f>+VLOOKUP(LEFT(A90,5),Catalogos!$A$1:$C$6,3,0)</f>
        <v>Sistema de Solicitudes de la Plataforma Nacional de Transparencia</v>
      </c>
      <c r="E90" s="87">
        <f>+VLOOKUP(A90,[2]BaseSAPAR!$B:$AB,27,0)</f>
        <v>42608</v>
      </c>
      <c r="F90">
        <f t="shared" si="5"/>
        <v>8</v>
      </c>
      <c r="G90">
        <f t="shared" si="6"/>
        <v>8</v>
      </c>
      <c r="H90">
        <v>0</v>
      </c>
      <c r="I90">
        <f>+VLOOKUP(A90,[3]LosTres!$A:$AC,26,0)</f>
        <v>5</v>
      </c>
      <c r="J90" t="str">
        <f>+VLOOKUP(I90,Catalogos!$E$2:$F$5,2,0)</f>
        <v>Entrega por Internet (antes a través de INFOMEX)</v>
      </c>
      <c r="K90">
        <f>IF(E90&lt;&gt;0,NETWORKDAYS.INTL(B90,E90,1,Inhabiles!A:A)-1,0)</f>
        <v>10</v>
      </c>
      <c r="L90">
        <f t="shared" si="7"/>
        <v>0</v>
      </c>
      <c r="M90">
        <f t="shared" si="8"/>
        <v>0</v>
      </c>
      <c r="N90">
        <f t="shared" si="9"/>
        <v>0</v>
      </c>
      <c r="O90">
        <f>+VLOOKUP(A90,[3]LosTres!$A:$Y,25,0)</f>
        <v>21</v>
      </c>
      <c r="P90">
        <f>+VLOOKUP(O90,Catalogos!$H$2:$I$102,2,0)</f>
        <v>3</v>
      </c>
      <c r="Q90" t="str">
        <f>+VLOOKUP(A90,[3]LosTres!$A:$W,23,0)</f>
        <v>M</v>
      </c>
      <c r="R90">
        <v>0</v>
      </c>
      <c r="S90" t="str">
        <f>+VLOOKUP(A90,[2]BaseSAPAR!$B:$T,19,0)</f>
        <v>Política cambiaria</v>
      </c>
      <c r="T90" t="str">
        <f>+VLOOKUP(S90,Catalogos!$K$2:$L$47,2,0)</f>
        <v>c) Estadísticas</v>
      </c>
      <c r="U90">
        <f>+VLOOKUP(A90,[3]LosTres!$A:$P,16,0)</f>
        <v>13048</v>
      </c>
      <c r="V90">
        <f>+VLOOKUP(A90,[3]LosTres!$A:$Y,25,0)</f>
        <v>21</v>
      </c>
      <c r="W90" t="str">
        <f>+VLOOKUP(V90,Catalogos!P:R,3,0)</f>
        <v xml:space="preserve">     Estudiante</v>
      </c>
      <c r="X90" t="str">
        <f>+VLOOKUP(A90,[2]BaseSAPAR!$B:$S,18,0)</f>
        <v>Información pública</v>
      </c>
    </row>
    <row r="91" spans="1:24" x14ac:dyDescent="0.25">
      <c r="A91" s="86">
        <v>6110000016216</v>
      </c>
      <c r="B91" s="87">
        <f>+VLOOKUP(A91,[2]BaseSAPAR!$B:$AB,15,0)</f>
        <v>42594</v>
      </c>
      <c r="C91" t="str">
        <f>+VLOOKUP(LEFT(A91,5),Catalogos!$A$1:$B$6,2,0)</f>
        <v>BM</v>
      </c>
      <c r="D91" t="str">
        <f>+VLOOKUP(LEFT(A91,5),Catalogos!$A$1:$C$6,3,0)</f>
        <v>Sistema de Solicitudes de la Plataforma Nacional de Transparencia</v>
      </c>
      <c r="E91" s="87">
        <f>+VLOOKUP(A91,[2]BaseSAPAR!$B:$AB,27,0)</f>
        <v>42601</v>
      </c>
      <c r="F91">
        <f t="shared" si="5"/>
        <v>8</v>
      </c>
      <c r="G91">
        <f t="shared" si="6"/>
        <v>8</v>
      </c>
      <c r="H91">
        <v>0</v>
      </c>
      <c r="I91">
        <f>+VLOOKUP(A91,[3]LosTres!$A:$AC,26,0)</f>
        <v>5</v>
      </c>
      <c r="J91" t="str">
        <f>+VLOOKUP(I91,Catalogos!$E$2:$F$5,2,0)</f>
        <v>Entrega por Internet (antes a través de INFOMEX)</v>
      </c>
      <c r="K91">
        <f>IF(E91&lt;&gt;0,NETWORKDAYS.INTL(B91,E91,1,Inhabiles!A:A)-1,0)</f>
        <v>5</v>
      </c>
      <c r="L91">
        <f t="shared" si="7"/>
        <v>0</v>
      </c>
      <c r="M91">
        <f t="shared" si="8"/>
        <v>1</v>
      </c>
      <c r="N91">
        <f t="shared" si="9"/>
        <v>0</v>
      </c>
      <c r="O91">
        <f>+VLOOKUP(A91,[3]LosTres!$A:$Y,25,0)</f>
        <v>21</v>
      </c>
      <c r="P91">
        <f>+VLOOKUP(O91,Catalogos!$H$2:$I$102,2,0)</f>
        <v>3</v>
      </c>
      <c r="Q91" t="str">
        <f>+VLOOKUP(A91,[3]LosTres!$A:$W,23,0)</f>
        <v>M</v>
      </c>
      <c r="R91">
        <v>0</v>
      </c>
      <c r="S91" t="str">
        <f>+VLOOKUP(A91,[2]BaseSAPAR!$B:$T,19,0)</f>
        <v>Economía abierta</v>
      </c>
      <c r="T91" t="str">
        <f>+VLOOKUP(S91,Catalogos!$K$2:$L$47,2,0)</f>
        <v>c) Estadísticas</v>
      </c>
      <c r="U91">
        <f>+VLOOKUP(A91,[3]LosTres!$A:$P,16,0)</f>
        <v>13048</v>
      </c>
      <c r="V91">
        <f>+VLOOKUP(A91,[3]LosTres!$A:$Y,25,0)</f>
        <v>21</v>
      </c>
      <c r="W91" t="str">
        <f>+VLOOKUP(V91,Catalogos!P:R,3,0)</f>
        <v xml:space="preserve">     Estudiante</v>
      </c>
      <c r="X91" t="str">
        <f>+VLOOKUP(A91,[2]BaseSAPAR!$B:$S,18,0)</f>
        <v>Información pública</v>
      </c>
    </row>
    <row r="92" spans="1:24" x14ac:dyDescent="0.25">
      <c r="A92" s="86">
        <v>6110000016316</v>
      </c>
      <c r="B92" s="87">
        <f>+VLOOKUP(A92,[2]BaseSAPAR!$B:$AB,15,0)</f>
        <v>42594</v>
      </c>
      <c r="C92" t="str">
        <f>+VLOOKUP(LEFT(A92,5),Catalogos!$A$1:$B$6,2,0)</f>
        <v>BM</v>
      </c>
      <c r="D92" t="str">
        <f>+VLOOKUP(LEFT(A92,5),Catalogos!$A$1:$C$6,3,0)</f>
        <v>Sistema de Solicitudes de la Plataforma Nacional de Transparencia</v>
      </c>
      <c r="E92" s="87">
        <f>+VLOOKUP(A92,[2]BaseSAPAR!$B:$AB,27,0)</f>
        <v>42601</v>
      </c>
      <c r="F92">
        <f t="shared" si="5"/>
        <v>8</v>
      </c>
      <c r="G92">
        <f t="shared" si="6"/>
        <v>8</v>
      </c>
      <c r="H92">
        <v>0</v>
      </c>
      <c r="I92">
        <f>+VLOOKUP(A92,[3]LosTres!$A:$AC,26,0)</f>
        <v>5</v>
      </c>
      <c r="J92" t="str">
        <f>+VLOOKUP(I92,Catalogos!$E$2:$F$5,2,0)</f>
        <v>Entrega por Internet (antes a través de INFOMEX)</v>
      </c>
      <c r="K92">
        <f>IF(E92&lt;&gt;0,NETWORKDAYS.INTL(B92,E92,1,Inhabiles!A:A)-1,0)</f>
        <v>5</v>
      </c>
      <c r="L92">
        <f t="shared" si="7"/>
        <v>0</v>
      </c>
      <c r="M92">
        <f t="shared" si="8"/>
        <v>1</v>
      </c>
      <c r="N92">
        <f t="shared" si="9"/>
        <v>0</v>
      </c>
      <c r="O92">
        <f>+VLOOKUP(A92,[3]LosTres!$A:$Y,25,0)</f>
        <v>21</v>
      </c>
      <c r="P92">
        <f>+VLOOKUP(O92,Catalogos!$H$2:$I$102,2,0)</f>
        <v>3</v>
      </c>
      <c r="Q92" t="str">
        <f>+VLOOKUP(A92,[3]LosTres!$A:$W,23,0)</f>
        <v>M</v>
      </c>
      <c r="R92">
        <v>0</v>
      </c>
      <c r="S92" t="str">
        <f>+VLOOKUP(A92,[2]BaseSAPAR!$B:$T,19,0)</f>
        <v>Acceso a la información</v>
      </c>
      <c r="T92" t="str">
        <f>+VLOOKUP(S92,Catalogos!$K$2:$L$47,2,0)</f>
        <v>h)  Otros*</v>
      </c>
      <c r="U92">
        <f>+VLOOKUP(A92,[3]LosTres!$A:$P,16,0)</f>
        <v>13048</v>
      </c>
      <c r="V92">
        <f>+VLOOKUP(A92,[3]LosTres!$A:$Y,25,0)</f>
        <v>21</v>
      </c>
      <c r="W92" t="str">
        <f>+VLOOKUP(V92,Catalogos!P:R,3,0)</f>
        <v xml:space="preserve">     Estudiante</v>
      </c>
      <c r="X92" t="str">
        <f>+VLOOKUP(A92,[2]BaseSAPAR!$B:$S,18,0)</f>
        <v>Información pública</v>
      </c>
    </row>
    <row r="93" spans="1:24" x14ac:dyDescent="0.25">
      <c r="A93" s="86">
        <v>6110000016416</v>
      </c>
      <c r="B93" s="87">
        <f>+VLOOKUP(A93,[2]BaseSAPAR!$B:$AB,15,0)</f>
        <v>42594</v>
      </c>
      <c r="C93" t="str">
        <f>+VLOOKUP(LEFT(A93,5),Catalogos!$A$1:$B$6,2,0)</f>
        <v>BM</v>
      </c>
      <c r="D93" t="str">
        <f>+VLOOKUP(LEFT(A93,5),Catalogos!$A$1:$C$6,3,0)</f>
        <v>Sistema de Solicitudes de la Plataforma Nacional de Transparencia</v>
      </c>
      <c r="E93" s="87">
        <f>+VLOOKUP(A93,[2]BaseSAPAR!$B:$AB,27,0)</f>
        <v>42599</v>
      </c>
      <c r="F93">
        <f t="shared" si="5"/>
        <v>8</v>
      </c>
      <c r="G93">
        <f t="shared" si="6"/>
        <v>8</v>
      </c>
      <c r="H93">
        <v>0</v>
      </c>
      <c r="I93">
        <f>+VLOOKUP(A93,[3]LosTres!$A:$AC,26,0)</f>
        <v>5</v>
      </c>
      <c r="J93" t="str">
        <f>+VLOOKUP(I93,Catalogos!$E$2:$F$5,2,0)</f>
        <v>Entrega por Internet (antes a través de INFOMEX)</v>
      </c>
      <c r="K93">
        <f>IF(E93&lt;&gt;0,NETWORKDAYS.INTL(B93,E93,1,Inhabiles!A:A)-1,0)</f>
        <v>3</v>
      </c>
      <c r="L93">
        <v>0</v>
      </c>
      <c r="M93">
        <f t="shared" si="8"/>
        <v>1</v>
      </c>
      <c r="N93">
        <f t="shared" si="9"/>
        <v>0</v>
      </c>
      <c r="O93">
        <f>+VLOOKUP(A93,[3]LosTres!$A:$Y,25,0)</f>
        <v>24</v>
      </c>
      <c r="P93">
        <f>+VLOOKUP(O93,Catalogos!$H$2:$I$102,2,0)</f>
        <v>3</v>
      </c>
      <c r="Q93" t="str">
        <f>+VLOOKUP(A93,[3]LosTres!$A:$W,23,0)</f>
        <v>H</v>
      </c>
      <c r="R93">
        <v>0</v>
      </c>
      <c r="S93" t="str">
        <f>+VLOOKUP(A93,[2]BaseSAPAR!$B:$T,19,0)</f>
        <v>Actividad económica</v>
      </c>
      <c r="T93" t="str">
        <f>+VLOOKUP(S93,Catalogos!$K$2:$L$47,2,0)</f>
        <v>c) Estadísticas</v>
      </c>
      <c r="U93">
        <f>+VLOOKUP(A93,[3]LosTres!$A:$P,16,0)</f>
        <v>13048</v>
      </c>
      <c r="V93">
        <f>+VLOOKUP(A93,[3]LosTres!$A:$Y,25,0)</f>
        <v>24</v>
      </c>
      <c r="W93" t="str">
        <f>+VLOOKUP(V93,Catalogos!P:R,3,0)</f>
        <v xml:space="preserve">     Profesor </v>
      </c>
      <c r="X93" t="str">
        <f>+VLOOKUP(A93,[2]BaseSAPAR!$B:$S,18,0)</f>
        <v>Información pública</v>
      </c>
    </row>
    <row r="94" spans="1:24" hidden="1" x14ac:dyDescent="0.25">
      <c r="A94" s="86">
        <v>6110000016516</v>
      </c>
      <c r="B94" s="87">
        <f>+VLOOKUP(A94,[2]BaseSAPAR!$B:$AB,15,0)</f>
        <v>42597</v>
      </c>
      <c r="C94" t="str">
        <f>+VLOOKUP(LEFT(A94,5),Catalogos!$A$1:$B$6,2,0)</f>
        <v>BM</v>
      </c>
      <c r="D94" t="str">
        <f>+VLOOKUP(LEFT(A94,5),Catalogos!$A$1:$C$6,3,0)</f>
        <v>Sistema de Solicitudes de la Plataforma Nacional de Transparencia</v>
      </c>
      <c r="E94" s="87">
        <f>+VLOOKUP(A94,[2]BaseSAPAR!$B:$AB,27,0)</f>
        <v>42607</v>
      </c>
      <c r="F94">
        <f t="shared" si="5"/>
        <v>8</v>
      </c>
      <c r="G94">
        <f t="shared" si="6"/>
        <v>8</v>
      </c>
      <c r="H94">
        <v>0</v>
      </c>
      <c r="I94">
        <f>+VLOOKUP(A94,[3]LosTres!$A:$AC,26,0)</f>
        <v>5</v>
      </c>
      <c r="J94" t="str">
        <f>+VLOOKUP(I94,Catalogos!$E$2:$F$5,2,0)</f>
        <v>Entrega por Internet (antes a través de INFOMEX)</v>
      </c>
      <c r="K94">
        <f>IF(E94&lt;&gt;0,NETWORKDAYS.INTL(B94,E94,1,Inhabiles!A:A)-1,0)</f>
        <v>8</v>
      </c>
      <c r="L94">
        <f t="shared" si="7"/>
        <v>0</v>
      </c>
      <c r="M94">
        <f t="shared" si="8"/>
        <v>0</v>
      </c>
      <c r="N94">
        <f t="shared" si="9"/>
        <v>0</v>
      </c>
      <c r="O94">
        <f>+VLOOKUP(A94,[3]LosTres!$A:$Y,25,0)</f>
        <v>21</v>
      </c>
      <c r="P94">
        <f>+VLOOKUP(O94,Catalogos!$H$2:$I$102,2,0)</f>
        <v>3</v>
      </c>
      <c r="Q94" t="str">
        <f>+VLOOKUP(A94,[3]LosTres!$A:$W,23,0)</f>
        <v>H</v>
      </c>
      <c r="R94">
        <v>0</v>
      </c>
      <c r="S94" t="str">
        <f>+VLOOKUP(A94,[2]BaseSAPAR!$B:$T,19,0)</f>
        <v>Objetivos de inflación</v>
      </c>
      <c r="T94" t="str">
        <f>+VLOOKUP(S94,Catalogos!$K$2:$L$47,2,0)</f>
        <v>c) Estadísticas</v>
      </c>
      <c r="U94">
        <f>+VLOOKUP(A94,[3]LosTres!$A:$P,16,0)</f>
        <v>13048</v>
      </c>
      <c r="V94">
        <f>+VLOOKUP(A94,[3]LosTres!$A:$Y,25,0)</f>
        <v>21</v>
      </c>
      <c r="W94" t="str">
        <f>+VLOOKUP(V94,Catalogos!P:R,3,0)</f>
        <v xml:space="preserve">     Estudiante</v>
      </c>
      <c r="X94" t="str">
        <f>+VLOOKUP(A94,[2]BaseSAPAR!$B:$S,18,0)</f>
        <v>Información pública</v>
      </c>
    </row>
    <row r="95" spans="1:24" hidden="1" x14ac:dyDescent="0.25">
      <c r="A95" s="86">
        <v>6110000016616</v>
      </c>
      <c r="B95" s="87">
        <f>+VLOOKUP(A95,[2]BaseSAPAR!$B:$AB,15,0)</f>
        <v>42597</v>
      </c>
      <c r="C95" t="str">
        <f>+VLOOKUP(LEFT(A95,5),Catalogos!$A$1:$B$6,2,0)</f>
        <v>BM</v>
      </c>
      <c r="D95" t="str">
        <f>+VLOOKUP(LEFT(A95,5),Catalogos!$A$1:$C$6,3,0)</f>
        <v>Sistema de Solicitudes de la Plataforma Nacional de Transparencia</v>
      </c>
      <c r="E95" s="87">
        <f>+VLOOKUP(A95,[2]BaseSAPAR!$B:$AB,27,0)</f>
        <v>42608</v>
      </c>
      <c r="F95">
        <f t="shared" si="5"/>
        <v>8</v>
      </c>
      <c r="G95">
        <f t="shared" si="6"/>
        <v>8</v>
      </c>
      <c r="H95">
        <v>0</v>
      </c>
      <c r="I95">
        <f>+VLOOKUP(A95,[3]LosTres!$A:$AC,26,0)</f>
        <v>5</v>
      </c>
      <c r="J95" t="str">
        <f>+VLOOKUP(I95,Catalogos!$E$2:$F$5,2,0)</f>
        <v>Entrega por Internet (antes a través de INFOMEX)</v>
      </c>
      <c r="K95">
        <f>IF(E95&lt;&gt;0,NETWORKDAYS.INTL(B95,E95,1,Inhabiles!A:A)-1,0)</f>
        <v>9</v>
      </c>
      <c r="L95">
        <f t="shared" si="7"/>
        <v>0</v>
      </c>
      <c r="M95">
        <f t="shared" si="8"/>
        <v>0</v>
      </c>
      <c r="N95">
        <f t="shared" si="9"/>
        <v>0</v>
      </c>
      <c r="O95">
        <f>+VLOOKUP(A95,[3]LosTres!$A:$Y,25,0)</f>
        <v>0</v>
      </c>
      <c r="P95">
        <f>+VLOOKUP(O95,Catalogos!$H$2:$I$102,2,0)</f>
        <v>14</v>
      </c>
      <c r="Q95" t="str">
        <f>+VLOOKUP(A95,[3]LosTres!$A:$W,23,0)</f>
        <v>H</v>
      </c>
      <c r="R95">
        <v>0</v>
      </c>
      <c r="S95" t="str">
        <f>+VLOOKUP(A95,[2]BaseSAPAR!$B:$T,19,0)</f>
        <v>Control de legalidad</v>
      </c>
      <c r="T95" t="str">
        <f>+VLOOKUP(S95,Catalogos!$K$2:$L$47,2,0)</f>
        <v>e) Marco Jurídico</v>
      </c>
      <c r="U95">
        <f>+VLOOKUP(A95,[3]LosTres!$A:$P,16,0)</f>
        <v>9015</v>
      </c>
      <c r="V95">
        <f>+VLOOKUP(A95,[3]LosTres!$A:$Y,25,0)</f>
        <v>0</v>
      </c>
      <c r="W95">
        <f>+VLOOKUP(V95,Catalogos!P:R,3,0)</f>
        <v>0</v>
      </c>
      <c r="X95" t="str">
        <f>+VLOOKUP(A95,[2]BaseSAPAR!$B:$S,18,0)</f>
        <v>Información pública</v>
      </c>
    </row>
    <row r="96" spans="1:24" hidden="1" x14ac:dyDescent="0.25">
      <c r="A96" s="86">
        <v>6110000016716</v>
      </c>
      <c r="B96" s="87">
        <f>+VLOOKUP(A96,[2]BaseSAPAR!$B:$AB,15,0)</f>
        <v>42597</v>
      </c>
      <c r="C96" t="str">
        <f>+VLOOKUP(LEFT(A96,5),Catalogos!$A$1:$B$6,2,0)</f>
        <v>BM</v>
      </c>
      <c r="D96" t="str">
        <f>+VLOOKUP(LEFT(A96,5),Catalogos!$A$1:$C$6,3,0)</f>
        <v>Sistema de Solicitudes de la Plataforma Nacional de Transparencia</v>
      </c>
      <c r="E96" s="87">
        <f>+VLOOKUP(A96,[2]BaseSAPAR!$B:$AB,27,0)</f>
        <v>42606</v>
      </c>
      <c r="F96">
        <f t="shared" si="5"/>
        <v>8</v>
      </c>
      <c r="G96">
        <f t="shared" si="6"/>
        <v>8</v>
      </c>
      <c r="H96">
        <v>0</v>
      </c>
      <c r="I96">
        <f>+VLOOKUP(A96,[3]LosTres!$A:$AC,26,0)</f>
        <v>5</v>
      </c>
      <c r="J96" t="str">
        <f>+VLOOKUP(I96,Catalogos!$E$2:$F$5,2,0)</f>
        <v>Entrega por Internet (antes a través de INFOMEX)</v>
      </c>
      <c r="K96">
        <f>IF(E96&lt;&gt;0,NETWORKDAYS.INTL(B96,E96,1,Inhabiles!A:A)-1,0)</f>
        <v>7</v>
      </c>
      <c r="L96">
        <f t="shared" si="7"/>
        <v>0</v>
      </c>
      <c r="M96">
        <f t="shared" si="8"/>
        <v>0</v>
      </c>
      <c r="N96">
        <f t="shared" si="9"/>
        <v>0</v>
      </c>
      <c r="O96">
        <f>+VLOOKUP(A96,[3]LosTres!$A:$Y,25,0)</f>
        <v>0</v>
      </c>
      <c r="P96">
        <f>+VLOOKUP(O96,Catalogos!$H$2:$I$102,2,0)</f>
        <v>14</v>
      </c>
      <c r="Q96" t="str">
        <f>+VLOOKUP(A96,[3]LosTres!$A:$W,23,0)</f>
        <v>NULL</v>
      </c>
      <c r="R96">
        <v>0</v>
      </c>
      <c r="S96" t="str">
        <f>+VLOOKUP(A96,[2]BaseSAPAR!$B:$T,19,0)</f>
        <v>Protección</v>
      </c>
      <c r="T96" t="str">
        <f>+VLOOKUP(S96,Catalogos!$K$2:$L$47,2,0)</f>
        <v>a) Estrategias de seguridad nacional</v>
      </c>
      <c r="U96">
        <f>+VLOOKUP(A96,[3]LosTres!$A:$P,16,0)</f>
        <v>9010</v>
      </c>
      <c r="V96">
        <f>+VLOOKUP(A96,[3]LosTres!$A:$Y,25,0)</f>
        <v>0</v>
      </c>
      <c r="W96">
        <f>+VLOOKUP(V96,Catalogos!P:R,3,0)</f>
        <v>0</v>
      </c>
      <c r="X96" t="str">
        <f>+VLOOKUP(A96,[2]BaseSAPAR!$B:$S,18,0)</f>
        <v>Información pública</v>
      </c>
    </row>
    <row r="97" spans="1:24" hidden="1" x14ac:dyDescent="0.25">
      <c r="A97" s="86">
        <v>6110000016816</v>
      </c>
      <c r="B97" s="87">
        <f>+VLOOKUP(A97,[2]BaseSAPAR!$B:$AB,15,0)</f>
        <v>42597</v>
      </c>
      <c r="C97" t="str">
        <f>+VLOOKUP(LEFT(A97,5),Catalogos!$A$1:$B$6,2,0)</f>
        <v>BM</v>
      </c>
      <c r="D97" t="str">
        <f>+VLOOKUP(LEFT(A97,5),Catalogos!$A$1:$C$6,3,0)</f>
        <v>Sistema de Solicitudes de la Plataforma Nacional de Transparencia</v>
      </c>
      <c r="E97" s="87">
        <f>+VLOOKUP(A97,[2]BaseSAPAR!$B:$AB,27,0)</f>
        <v>42625</v>
      </c>
      <c r="F97">
        <f t="shared" si="5"/>
        <v>8</v>
      </c>
      <c r="G97">
        <f t="shared" si="6"/>
        <v>9</v>
      </c>
      <c r="H97">
        <v>0</v>
      </c>
      <c r="I97">
        <f>+VLOOKUP(A97,[3]LosTres!$A:$AC,26,0)</f>
        <v>5</v>
      </c>
      <c r="J97" t="str">
        <f>+VLOOKUP(I97,Catalogos!$E$2:$F$5,2,0)</f>
        <v>Entrega por Internet (antes a través de INFOMEX)</v>
      </c>
      <c r="K97">
        <f>IF(E97&lt;&gt;0,NETWORKDAYS.INTL(B97,E97,1,Inhabiles!A:A)-1,0)</f>
        <v>20</v>
      </c>
      <c r="L97">
        <f t="shared" si="7"/>
        <v>0</v>
      </c>
      <c r="M97">
        <f t="shared" si="8"/>
        <v>0</v>
      </c>
      <c r="N97">
        <f t="shared" si="9"/>
        <v>0</v>
      </c>
      <c r="O97">
        <f>+VLOOKUP(A97,[3]LosTres!$A:$Y,25,0)</f>
        <v>40</v>
      </c>
      <c r="P97">
        <f>+VLOOKUP(O97,Catalogos!$H$2:$I$102,2,0)</f>
        <v>7</v>
      </c>
      <c r="Q97" t="str">
        <f>+VLOOKUP(A97,[3]LosTres!$A:$W,23,0)</f>
        <v>H</v>
      </c>
      <c r="R97">
        <v>0</v>
      </c>
      <c r="S97" t="str">
        <f>+VLOOKUP(A97,[2]BaseSAPAR!$B:$T,19,0)</f>
        <v>Organización</v>
      </c>
      <c r="T97" t="str">
        <f>+VLOOKUP(S97,Catalogos!$K$2:$L$47,2,0)</f>
        <v>a) Programa de trabajo</v>
      </c>
      <c r="U97">
        <f>+VLOOKUP(A97,[3]LosTres!$A:$P,16,0)</f>
        <v>9015</v>
      </c>
      <c r="V97">
        <f>+VLOOKUP(A97,[3]LosTres!$A:$Y,25,0)</f>
        <v>40</v>
      </c>
      <c r="W97" t="str">
        <f>+VLOOKUP(V97,Catalogos!P:R,3,0)</f>
        <v>Medios de Comunicación</v>
      </c>
      <c r="X97" t="str">
        <f>+VLOOKUP(A97,[2]BaseSAPAR!$B:$S,18,0)</f>
        <v>Información pública</v>
      </c>
    </row>
    <row r="98" spans="1:24" x14ac:dyDescent="0.25">
      <c r="A98" s="86">
        <v>6110000016916</v>
      </c>
      <c r="B98" s="87">
        <f>+VLOOKUP(A98,[2]BaseSAPAR!$B:$AB,15,0)</f>
        <v>42598</v>
      </c>
      <c r="C98" t="str">
        <f>+VLOOKUP(LEFT(A98,5),Catalogos!$A$1:$B$6,2,0)</f>
        <v>BM</v>
      </c>
      <c r="D98" t="str">
        <f>+VLOOKUP(LEFT(A98,5),Catalogos!$A$1:$C$6,3,0)</f>
        <v>Sistema de Solicitudes de la Plataforma Nacional de Transparencia</v>
      </c>
      <c r="E98" s="87">
        <f>+VLOOKUP(A98,[2]BaseSAPAR!$B:$AB,27,0)</f>
        <v>42604</v>
      </c>
      <c r="F98">
        <f t="shared" si="5"/>
        <v>8</v>
      </c>
      <c r="G98">
        <f t="shared" si="6"/>
        <v>8</v>
      </c>
      <c r="H98">
        <v>0</v>
      </c>
      <c r="I98">
        <f>+VLOOKUP(A98,[3]LosTres!$A:$AC,26,0)</f>
        <v>5</v>
      </c>
      <c r="J98" t="str">
        <f>+VLOOKUP(I98,Catalogos!$E$2:$F$5,2,0)</f>
        <v>Entrega por Internet (antes a través de INFOMEX)</v>
      </c>
      <c r="K98">
        <f>IF(E98&lt;&gt;0,NETWORKDAYS.INTL(B98,E98,1,Inhabiles!A:A)-1,0)</f>
        <v>4</v>
      </c>
      <c r="L98">
        <f t="shared" si="7"/>
        <v>0</v>
      </c>
      <c r="M98">
        <f t="shared" si="8"/>
        <v>1</v>
      </c>
      <c r="N98">
        <f t="shared" si="9"/>
        <v>0</v>
      </c>
      <c r="O98">
        <f>+VLOOKUP(A98,[3]LosTres!$A:$Y,25,0)</f>
        <v>24</v>
      </c>
      <c r="P98">
        <f>+VLOOKUP(O98,Catalogos!$H$2:$I$102,2,0)</f>
        <v>3</v>
      </c>
      <c r="Q98" t="str">
        <f>+VLOOKUP(A98,[3]LosTres!$A:$W,23,0)</f>
        <v>H</v>
      </c>
      <c r="R98">
        <v>0</v>
      </c>
      <c r="S98" t="str">
        <f>+VLOOKUP(A98,[2]BaseSAPAR!$B:$T,19,0)</f>
        <v>Tipos de cambio</v>
      </c>
      <c r="T98" t="str">
        <f>+VLOOKUP(S98,Catalogos!$K$2:$L$47,2,0)</f>
        <v>c) Estadísticas</v>
      </c>
      <c r="U98">
        <f>+VLOOKUP(A98,[3]LosTres!$A:$P,16,0)</f>
        <v>13048</v>
      </c>
      <c r="V98">
        <f>+VLOOKUP(A98,[3]LosTres!$A:$Y,25,0)</f>
        <v>24</v>
      </c>
      <c r="W98" t="str">
        <f>+VLOOKUP(V98,Catalogos!P:R,3,0)</f>
        <v xml:space="preserve">     Profesor </v>
      </c>
      <c r="X98" t="str">
        <f>+VLOOKUP(A98,[2]BaseSAPAR!$B:$S,18,0)</f>
        <v>Información pública</v>
      </c>
    </row>
    <row r="99" spans="1:24" hidden="1" x14ac:dyDescent="0.25">
      <c r="A99" s="86">
        <v>6110000017016</v>
      </c>
      <c r="B99" s="87">
        <f>+VLOOKUP(A99,[2]BaseSAPAR!$B:$AB,15,0)</f>
        <v>42598</v>
      </c>
      <c r="C99" t="str">
        <f>+VLOOKUP(LEFT(A99,5),Catalogos!$A$1:$B$6,2,0)</f>
        <v>BM</v>
      </c>
      <c r="D99" t="str">
        <f>+VLOOKUP(LEFT(A99,5),Catalogos!$A$1:$C$6,3,0)</f>
        <v>Sistema de Solicitudes de la Plataforma Nacional de Transparencia</v>
      </c>
      <c r="E99" s="87">
        <f>+VLOOKUP(A99,[2]BaseSAPAR!$B:$AB,27,0)</f>
        <v>42606</v>
      </c>
      <c r="F99">
        <f t="shared" si="5"/>
        <v>8</v>
      </c>
      <c r="G99">
        <f t="shared" si="6"/>
        <v>8</v>
      </c>
      <c r="H99">
        <v>0</v>
      </c>
      <c r="I99">
        <f>+VLOOKUP(A99,[3]LosTres!$A:$AC,26,0)</f>
        <v>2</v>
      </c>
      <c r="J99" t="str">
        <f>+VLOOKUP(I99,Catalogos!$E$2:$F$5,2,0)</f>
        <v>Consulta directa</v>
      </c>
      <c r="K99">
        <f>IF(E99&lt;&gt;0,NETWORKDAYS.INTL(B99,E99,1,Inhabiles!A:A)-1,0)</f>
        <v>6</v>
      </c>
      <c r="L99">
        <f t="shared" si="7"/>
        <v>0</v>
      </c>
      <c r="M99">
        <f t="shared" si="8"/>
        <v>0</v>
      </c>
      <c r="N99">
        <f t="shared" si="9"/>
        <v>0</v>
      </c>
      <c r="O99">
        <f>+VLOOKUP(A99,[3]LosTres!$A:$Y,25,0)</f>
        <v>21</v>
      </c>
      <c r="P99">
        <f>+VLOOKUP(O99,Catalogos!$H$2:$I$102,2,0)</f>
        <v>3</v>
      </c>
      <c r="Q99" t="str">
        <f>+VLOOKUP(A99,[3]LosTres!$A:$W,23,0)</f>
        <v>M</v>
      </c>
      <c r="R99">
        <v>0</v>
      </c>
      <c r="S99" t="str">
        <f>+VLOOKUP(A99,[2]BaseSAPAR!$B:$T,19,0)</f>
        <v>Bolsas de valores y de derivados</v>
      </c>
      <c r="T99" t="str">
        <f>+VLOOKUP(S99,Catalogos!$K$2:$L$47,2,0)</f>
        <v>c) Estadísticas</v>
      </c>
      <c r="U99">
        <f>+VLOOKUP(A99,[3]LosTres!$A:$P,16,0)</f>
        <v>9012</v>
      </c>
      <c r="V99">
        <f>+VLOOKUP(A99,[3]LosTres!$A:$Y,25,0)</f>
        <v>21</v>
      </c>
      <c r="W99" t="str">
        <f>+VLOOKUP(V99,Catalogos!P:R,3,0)</f>
        <v xml:space="preserve">     Estudiante</v>
      </c>
      <c r="X99" t="str">
        <f>+VLOOKUP(A99,[2]BaseSAPAR!$B:$S,18,0)</f>
        <v>Información pública</v>
      </c>
    </row>
    <row r="100" spans="1:24" hidden="1" x14ac:dyDescent="0.25">
      <c r="A100" s="86">
        <v>6110000017116</v>
      </c>
      <c r="B100" s="87">
        <f>+VLOOKUP(A100,[2]BaseSAPAR!$B:$AB,15,0)</f>
        <v>42598</v>
      </c>
      <c r="C100" t="str">
        <f>+VLOOKUP(LEFT(A100,5),Catalogos!$A$1:$B$6,2,0)</f>
        <v>BM</v>
      </c>
      <c r="D100" t="str">
        <f>+VLOOKUP(LEFT(A100,5),Catalogos!$A$1:$C$6,3,0)</f>
        <v>Sistema de Solicitudes de la Plataforma Nacional de Transparencia</v>
      </c>
      <c r="E100" s="87">
        <f>+VLOOKUP(A100,[2]BaseSAPAR!$B:$AB,27,0)</f>
        <v>42636</v>
      </c>
      <c r="F100">
        <f t="shared" si="5"/>
        <v>8</v>
      </c>
      <c r="G100">
        <f t="shared" si="6"/>
        <v>9</v>
      </c>
      <c r="H100">
        <v>0</v>
      </c>
      <c r="I100">
        <f>+VLOOKUP(A100,[3]LosTres!$A:$AC,26,0)</f>
        <v>5</v>
      </c>
      <c r="J100" t="str">
        <f>+VLOOKUP(I100,Catalogos!$E$2:$F$5,2,0)</f>
        <v>Entrega por Internet (antes a través de INFOMEX)</v>
      </c>
      <c r="K100">
        <f>IF(E100&lt;&gt;0,NETWORKDAYS.INTL(B100,E100,1,Inhabiles!A:A)-1,0)</f>
        <v>27</v>
      </c>
      <c r="L100">
        <f t="shared" si="7"/>
        <v>0</v>
      </c>
      <c r="M100">
        <f t="shared" si="8"/>
        <v>0</v>
      </c>
      <c r="N100">
        <f t="shared" si="9"/>
        <v>1</v>
      </c>
      <c r="O100">
        <f>+VLOOKUP(A100,[3]LosTres!$A:$Y,25,0)</f>
        <v>45</v>
      </c>
      <c r="P100">
        <f>+VLOOKUP(O100,Catalogos!$H$2:$I$102,2,0)</f>
        <v>8</v>
      </c>
      <c r="Q100" t="str">
        <f>+VLOOKUP(A100,[3]LosTres!$A:$W,23,0)</f>
        <v>M</v>
      </c>
      <c r="R100">
        <v>0</v>
      </c>
      <c r="S100" t="str">
        <f>+VLOOKUP(A100,[2]BaseSAPAR!$B:$T,19,0)</f>
        <v>Protección</v>
      </c>
      <c r="T100" t="str">
        <f>+VLOOKUP(S100,Catalogos!$K$2:$L$47,2,0)</f>
        <v>a) Estrategias de seguridad nacional</v>
      </c>
      <c r="U100">
        <f>+VLOOKUP(A100,[3]LosTres!$A:$P,16,0)</f>
        <v>9016</v>
      </c>
      <c r="V100">
        <f>+VLOOKUP(A100,[3]LosTres!$A:$Y,25,0)</f>
        <v>45</v>
      </c>
      <c r="W100" t="str">
        <f>+VLOOKUP(V100,Catalogos!P:R,3,0)</f>
        <v xml:space="preserve">     Varios medios de comunicación</v>
      </c>
      <c r="X100" t="str">
        <f>+VLOOKUP(A100,[2]BaseSAPAR!$B:$S,18,0)</f>
        <v>Información pública</v>
      </c>
    </row>
    <row r="101" spans="1:24" x14ac:dyDescent="0.25">
      <c r="A101" s="86">
        <v>6110000017216</v>
      </c>
      <c r="B101" s="87">
        <f>+VLOOKUP(A101,[2]BaseSAPAR!$B:$AB,15,0)</f>
        <v>42599</v>
      </c>
      <c r="C101" t="str">
        <f>+VLOOKUP(LEFT(A101,5),Catalogos!$A$1:$B$6,2,0)</f>
        <v>BM</v>
      </c>
      <c r="D101" t="str">
        <f>+VLOOKUP(LEFT(A101,5),Catalogos!$A$1:$C$6,3,0)</f>
        <v>Sistema de Solicitudes de la Plataforma Nacional de Transparencia</v>
      </c>
      <c r="E101" s="87">
        <f>+VLOOKUP(A101,[2]BaseSAPAR!$B:$AB,27,0)</f>
        <v>42606</v>
      </c>
      <c r="F101">
        <f t="shared" si="5"/>
        <v>8</v>
      </c>
      <c r="G101">
        <f t="shared" si="6"/>
        <v>8</v>
      </c>
      <c r="H101">
        <v>0</v>
      </c>
      <c r="I101">
        <f>+VLOOKUP(A101,[3]LosTres!$A:$AC,26,0)</f>
        <v>5</v>
      </c>
      <c r="J101" t="str">
        <f>+VLOOKUP(I101,Catalogos!$E$2:$F$5,2,0)</f>
        <v>Entrega por Internet (antes a través de INFOMEX)</v>
      </c>
      <c r="K101">
        <f>IF(E101&lt;&gt;0,NETWORKDAYS.INTL(B101,E101,1,Inhabiles!A:A)-1,0)</f>
        <v>5</v>
      </c>
      <c r="L101">
        <f t="shared" si="7"/>
        <v>0</v>
      </c>
      <c r="M101">
        <f t="shared" si="8"/>
        <v>1</v>
      </c>
      <c r="N101">
        <f t="shared" si="9"/>
        <v>0</v>
      </c>
      <c r="O101">
        <f>+VLOOKUP(A101,[3]LosTres!$A:$Y,25,0)</f>
        <v>21</v>
      </c>
      <c r="P101">
        <f>+VLOOKUP(O101,Catalogos!$H$2:$I$102,2,0)</f>
        <v>3</v>
      </c>
      <c r="Q101" t="str">
        <f>+VLOOKUP(A101,[3]LosTres!$A:$W,23,0)</f>
        <v>H</v>
      </c>
      <c r="R101">
        <v>0</v>
      </c>
      <c r="S101" t="str">
        <f>+VLOOKUP(A101,[2]BaseSAPAR!$B:$T,19,0)</f>
        <v>Composición de las reservas</v>
      </c>
      <c r="T101" t="str">
        <f>+VLOOKUP(S101,Catalogos!$K$2:$L$47,2,0)</f>
        <v>c) Estadísticas</v>
      </c>
      <c r="U101">
        <f>+VLOOKUP(A101,[3]LosTres!$A:$P,16,0)</f>
        <v>13061</v>
      </c>
      <c r="V101">
        <f>+VLOOKUP(A101,[3]LosTres!$A:$Y,25,0)</f>
        <v>21</v>
      </c>
      <c r="W101" t="str">
        <f>+VLOOKUP(V101,Catalogos!P:R,3,0)</f>
        <v xml:space="preserve">     Estudiante</v>
      </c>
      <c r="X101" t="str">
        <f>+VLOOKUP(A101,[2]BaseSAPAR!$B:$S,18,0)</f>
        <v>Información pública</v>
      </c>
    </row>
    <row r="102" spans="1:24" x14ac:dyDescent="0.25">
      <c r="A102" s="86">
        <v>6110000017316</v>
      </c>
      <c r="B102" s="87">
        <f>+VLOOKUP(A102,[2]BaseSAPAR!$B:$AB,15,0)</f>
        <v>42599</v>
      </c>
      <c r="C102" t="str">
        <f>+VLOOKUP(LEFT(A102,5),Catalogos!$A$1:$B$6,2,0)</f>
        <v>BM</v>
      </c>
      <c r="D102" t="str">
        <f>+VLOOKUP(LEFT(A102,5),Catalogos!$A$1:$C$6,3,0)</f>
        <v>Sistema de Solicitudes de la Plataforma Nacional de Transparencia</v>
      </c>
      <c r="E102" s="87">
        <f>+VLOOKUP(A102,[2]BaseSAPAR!$B:$AB,27,0)</f>
        <v>42605</v>
      </c>
      <c r="F102">
        <f t="shared" si="5"/>
        <v>8</v>
      </c>
      <c r="G102">
        <f t="shared" si="6"/>
        <v>8</v>
      </c>
      <c r="H102">
        <v>0</v>
      </c>
      <c r="I102">
        <f>+VLOOKUP(A102,[3]LosTres!$A:$AC,26,0)</f>
        <v>5</v>
      </c>
      <c r="J102" t="str">
        <f>+VLOOKUP(I102,Catalogos!$E$2:$F$5,2,0)</f>
        <v>Entrega por Internet (antes a través de INFOMEX)</v>
      </c>
      <c r="K102">
        <f>IF(E102&lt;&gt;0,NETWORKDAYS.INTL(B102,E102,1,Inhabiles!A:A)-1,0)</f>
        <v>4</v>
      </c>
      <c r="L102">
        <f t="shared" si="7"/>
        <v>0</v>
      </c>
      <c r="M102">
        <f t="shared" si="8"/>
        <v>1</v>
      </c>
      <c r="N102">
        <f t="shared" si="9"/>
        <v>0</v>
      </c>
      <c r="O102">
        <f>+VLOOKUP(A102,[3]LosTres!$A:$Y,25,0)</f>
        <v>21</v>
      </c>
      <c r="P102">
        <f>+VLOOKUP(O102,Catalogos!$H$2:$I$102,2,0)</f>
        <v>3</v>
      </c>
      <c r="Q102" t="str">
        <f>+VLOOKUP(A102,[3]LosTres!$A:$W,23,0)</f>
        <v>H</v>
      </c>
      <c r="R102">
        <v>0</v>
      </c>
      <c r="S102" t="str">
        <f>+VLOOKUP(A102,[2]BaseSAPAR!$B:$T,19,0)</f>
        <v>Acceso a la información</v>
      </c>
      <c r="T102" t="str">
        <f>+VLOOKUP(S102,Catalogos!$K$2:$L$47,2,0)</f>
        <v>h)  Otros*</v>
      </c>
      <c r="U102">
        <f>+VLOOKUP(A102,[3]LosTres!$A:$P,16,0)</f>
        <v>13061</v>
      </c>
      <c r="V102">
        <f>+VLOOKUP(A102,[3]LosTres!$A:$Y,25,0)</f>
        <v>21</v>
      </c>
      <c r="W102" t="str">
        <f>+VLOOKUP(V102,Catalogos!P:R,3,0)</f>
        <v xml:space="preserve">     Estudiante</v>
      </c>
      <c r="X102" t="str">
        <f>+VLOOKUP(A102,[2]BaseSAPAR!$B:$S,18,0)</f>
        <v>Información pública</v>
      </c>
    </row>
    <row r="103" spans="1:24" hidden="1" x14ac:dyDescent="0.25">
      <c r="A103" s="86">
        <v>6110000017416</v>
      </c>
      <c r="B103" s="87">
        <f>+VLOOKUP(A103,[2]BaseSAPAR!$B:$AB,15,0)</f>
        <v>42599</v>
      </c>
      <c r="C103" t="str">
        <f>+VLOOKUP(LEFT(A103,5),Catalogos!$A$1:$B$6,2,0)</f>
        <v>BM</v>
      </c>
      <c r="D103" t="str">
        <f>+VLOOKUP(LEFT(A103,5),Catalogos!$A$1:$C$6,3,0)</f>
        <v>Sistema de Solicitudes de la Plataforma Nacional de Transparencia</v>
      </c>
      <c r="E103" s="87">
        <f>+VLOOKUP(A103,[2]BaseSAPAR!$B:$AB,27,0)</f>
        <v>42627</v>
      </c>
      <c r="F103">
        <f t="shared" si="5"/>
        <v>8</v>
      </c>
      <c r="G103">
        <f t="shared" si="6"/>
        <v>9</v>
      </c>
      <c r="H103">
        <v>0</v>
      </c>
      <c r="I103">
        <f>+VLOOKUP(A103,[3]LosTres!$A:$AC,26,0)</f>
        <v>5</v>
      </c>
      <c r="J103" t="str">
        <f>+VLOOKUP(I103,Catalogos!$E$2:$F$5,2,0)</f>
        <v>Entrega por Internet (antes a través de INFOMEX)</v>
      </c>
      <c r="K103">
        <f>IF(E103&lt;&gt;0,NETWORKDAYS.INTL(B103,E103,1,Inhabiles!A:A)-1,0)</f>
        <v>20</v>
      </c>
      <c r="L103">
        <f t="shared" si="7"/>
        <v>0</v>
      </c>
      <c r="M103">
        <f t="shared" si="8"/>
        <v>0</v>
      </c>
      <c r="N103">
        <f t="shared" si="9"/>
        <v>0</v>
      </c>
      <c r="O103">
        <f>+VLOOKUP(A103,[3]LosTres!$A:$Y,25,0)</f>
        <v>22</v>
      </c>
      <c r="P103">
        <f>+VLOOKUP(O103,Catalogos!$H$2:$I$102,2,0)</f>
        <v>3</v>
      </c>
      <c r="Q103" t="str">
        <f>+VLOOKUP(A103,[3]LosTres!$A:$W,23,0)</f>
        <v>M</v>
      </c>
      <c r="R103">
        <v>0</v>
      </c>
      <c r="S103" t="str">
        <f>+VLOOKUP(A103,[2]BaseSAPAR!$B:$T,19,0)</f>
        <v>Relaciones laborales y sindicales</v>
      </c>
      <c r="T103" t="str">
        <f>+VLOOKUP(S103,Catalogos!$K$2:$L$47,2,0)</f>
        <v>c) Otros*</v>
      </c>
      <c r="U103">
        <f>+VLOOKUP(A103,[3]LosTres!$A:$P,16,0)</f>
        <v>20039</v>
      </c>
      <c r="V103">
        <f>+VLOOKUP(A103,[3]LosTres!$A:$Y,25,0)</f>
        <v>22</v>
      </c>
      <c r="W103" t="str">
        <f>+VLOOKUP(V103,Catalogos!P:R,3,0)</f>
        <v xml:space="preserve">     Investigador</v>
      </c>
      <c r="X103" t="str">
        <f>+VLOOKUP(A103,[2]BaseSAPAR!$B:$S,18,0)</f>
        <v>Información pública</v>
      </c>
    </row>
    <row r="104" spans="1:24" hidden="1" x14ac:dyDescent="0.25">
      <c r="A104" s="86">
        <v>6110000017516</v>
      </c>
      <c r="B104" s="87">
        <f>+VLOOKUP(A104,[2]BaseSAPAR!$B:$AB,15,0)</f>
        <v>42599</v>
      </c>
      <c r="C104" t="str">
        <f>+VLOOKUP(LEFT(A104,5),Catalogos!$A$1:$B$6,2,0)</f>
        <v>BM</v>
      </c>
      <c r="D104" t="str">
        <f>+VLOOKUP(LEFT(A104,5),Catalogos!$A$1:$C$6,3,0)</f>
        <v>Sistema de Solicitudes de la Plataforma Nacional de Transparencia</v>
      </c>
      <c r="E104" s="87">
        <f>+VLOOKUP(A104,[2]BaseSAPAR!$B:$AB,27,0)</f>
        <v>42608</v>
      </c>
      <c r="F104">
        <f t="shared" si="5"/>
        <v>8</v>
      </c>
      <c r="G104">
        <f t="shared" si="6"/>
        <v>8</v>
      </c>
      <c r="H104">
        <v>0</v>
      </c>
      <c r="I104">
        <f>+VLOOKUP(A104,[3]LosTres!$A:$AC,26,0)</f>
        <v>5</v>
      </c>
      <c r="J104" t="str">
        <f>+VLOOKUP(I104,Catalogos!$E$2:$F$5,2,0)</f>
        <v>Entrega por Internet (antes a través de INFOMEX)</v>
      </c>
      <c r="K104">
        <f>IF(E104&lt;&gt;0,NETWORKDAYS.INTL(B104,E104,1,Inhabiles!A:A)-1,0)</f>
        <v>7</v>
      </c>
      <c r="L104">
        <f t="shared" si="7"/>
        <v>0</v>
      </c>
      <c r="M104">
        <f t="shared" si="8"/>
        <v>0</v>
      </c>
      <c r="N104">
        <f t="shared" si="9"/>
        <v>0</v>
      </c>
      <c r="O104">
        <f>+VLOOKUP(A104,[3]LosTres!$A:$Y,25,0)</f>
        <v>0</v>
      </c>
      <c r="P104">
        <f>+VLOOKUP(O104,Catalogos!$H$2:$I$102,2,0)</f>
        <v>14</v>
      </c>
      <c r="Q104" t="str">
        <f>+VLOOKUP(A104,[3]LosTres!$A:$W,23,0)</f>
        <v>M</v>
      </c>
      <c r="R104">
        <v>0</v>
      </c>
      <c r="S104" t="str">
        <f>+VLOOKUP(A104,[2]BaseSAPAR!$B:$T,19,0)</f>
        <v>Acceso a la información</v>
      </c>
      <c r="T104" t="str">
        <f>+VLOOKUP(S104,Catalogos!$K$2:$L$47,2,0)</f>
        <v>h)  Otros*</v>
      </c>
      <c r="U104">
        <f>+VLOOKUP(A104,[3]LosTres!$A:$P,16,0)</f>
        <v>9015</v>
      </c>
      <c r="V104">
        <f>+VLOOKUP(A104,[3]LosTres!$A:$Y,25,0)</f>
        <v>0</v>
      </c>
      <c r="W104">
        <f>+VLOOKUP(V104,Catalogos!P:R,3,0)</f>
        <v>0</v>
      </c>
      <c r="X104" t="str">
        <f>+VLOOKUP(A104,[2]BaseSAPAR!$B:$S,18,0)</f>
        <v>Información pública</v>
      </c>
    </row>
    <row r="105" spans="1:24" hidden="1" x14ac:dyDescent="0.25">
      <c r="A105" s="86">
        <v>6110000017616</v>
      </c>
      <c r="B105" s="87">
        <f>+VLOOKUP(A105,[2]BaseSAPAR!$B:$AB,15,0)</f>
        <v>42599</v>
      </c>
      <c r="C105" t="str">
        <f>+VLOOKUP(LEFT(A105,5),Catalogos!$A$1:$B$6,2,0)</f>
        <v>BM</v>
      </c>
      <c r="D105" t="str">
        <f>+VLOOKUP(LEFT(A105,5),Catalogos!$A$1:$C$6,3,0)</f>
        <v>Sistema de Solicitudes de la Plataforma Nacional de Transparencia</v>
      </c>
      <c r="E105" s="87">
        <f>+VLOOKUP(A105,[2]BaseSAPAR!$B:$AB,27,0)</f>
        <v>42627</v>
      </c>
      <c r="F105">
        <f t="shared" si="5"/>
        <v>8</v>
      </c>
      <c r="G105">
        <f t="shared" si="6"/>
        <v>9</v>
      </c>
      <c r="H105">
        <v>0</v>
      </c>
      <c r="I105">
        <f>+VLOOKUP(A105,[3]LosTres!$A:$AC,26,0)</f>
        <v>5</v>
      </c>
      <c r="J105" t="str">
        <f>+VLOOKUP(I105,Catalogos!$E$2:$F$5,2,0)</f>
        <v>Entrega por Internet (antes a través de INFOMEX)</v>
      </c>
      <c r="K105">
        <f>IF(E105&lt;&gt;0,NETWORKDAYS.INTL(B105,E105,1,Inhabiles!A:A)-1,0)</f>
        <v>20</v>
      </c>
      <c r="L105">
        <f t="shared" si="7"/>
        <v>0</v>
      </c>
      <c r="M105">
        <f t="shared" si="8"/>
        <v>0</v>
      </c>
      <c r="N105">
        <f t="shared" si="9"/>
        <v>0</v>
      </c>
      <c r="O105">
        <f>+VLOOKUP(A105,[3]LosTres!$A:$Y,25,0)</f>
        <v>13</v>
      </c>
      <c r="P105">
        <f>+VLOOKUP(O105,Catalogos!$H$2:$I$102,2,0)</f>
        <v>1</v>
      </c>
      <c r="Q105" t="str">
        <f>+VLOOKUP(A105,[3]LosTres!$A:$W,23,0)</f>
        <v>NULL</v>
      </c>
      <c r="R105">
        <v>0</v>
      </c>
      <c r="S105" t="str">
        <f>+VLOOKUP(A105,[2]BaseSAPAR!$B:$T,19,0)</f>
        <v>Telecomunicaciones</v>
      </c>
      <c r="T105" t="str">
        <f>+VLOOKUP(S105,Catalogos!$K$2:$L$47,2,0)</f>
        <v>h)  Otros*</v>
      </c>
      <c r="U105">
        <f>+VLOOKUP(A105,[3]LosTres!$A:$P,16,0)</f>
        <v>9015</v>
      </c>
      <c r="V105">
        <f>+VLOOKUP(A105,[3]LosTres!$A:$Y,25,0)</f>
        <v>13</v>
      </c>
      <c r="W105" t="str">
        <f>+VLOOKUP(V105,Catalogos!P:R,3,0)</f>
        <v xml:space="preserve">     Servicios a la actividad empresarial</v>
      </c>
      <c r="X105" t="str">
        <f>+VLOOKUP(A105,[2]BaseSAPAR!$B:$S,18,0)</f>
        <v>Información pública</v>
      </c>
    </row>
    <row r="106" spans="1:24" hidden="1" x14ac:dyDescent="0.25">
      <c r="A106" s="86">
        <v>6110000017716</v>
      </c>
      <c r="B106" s="87">
        <f>+VLOOKUP(A106,[2]BaseSAPAR!$B:$AB,15,0)</f>
        <v>42600</v>
      </c>
      <c r="C106" t="str">
        <f>+VLOOKUP(LEFT(A106,5),Catalogos!$A$1:$B$6,2,0)</f>
        <v>BM</v>
      </c>
      <c r="D106" t="str">
        <f>+VLOOKUP(LEFT(A106,5),Catalogos!$A$1:$C$6,3,0)</f>
        <v>Sistema de Solicitudes de la Plataforma Nacional de Transparencia</v>
      </c>
      <c r="E106" s="87">
        <f>+VLOOKUP(A106,[2]BaseSAPAR!$B:$AB,27,0)</f>
        <v>42608</v>
      </c>
      <c r="F106">
        <f t="shared" si="5"/>
        <v>8</v>
      </c>
      <c r="G106">
        <f t="shared" si="6"/>
        <v>8</v>
      </c>
      <c r="H106">
        <v>0</v>
      </c>
      <c r="I106">
        <f>+VLOOKUP(A106,[3]LosTres!$A:$AC,26,0)</f>
        <v>5</v>
      </c>
      <c r="J106" t="str">
        <f>+VLOOKUP(I106,Catalogos!$E$2:$F$5,2,0)</f>
        <v>Entrega por Internet (antes a través de INFOMEX)</v>
      </c>
      <c r="K106">
        <f>IF(E106&lt;&gt;0,NETWORKDAYS.INTL(B106,E106,1,Inhabiles!A:A)-1,0)</f>
        <v>6</v>
      </c>
      <c r="L106">
        <f t="shared" si="7"/>
        <v>0</v>
      </c>
      <c r="M106">
        <f t="shared" si="8"/>
        <v>0</v>
      </c>
      <c r="N106">
        <f t="shared" si="9"/>
        <v>0</v>
      </c>
      <c r="O106">
        <f>+VLOOKUP(A106,[3]LosTres!$A:$Y,25,0)</f>
        <v>40</v>
      </c>
      <c r="P106">
        <f>+VLOOKUP(O106,Catalogos!$H$2:$I$102,2,0)</f>
        <v>7</v>
      </c>
      <c r="Q106" t="str">
        <f>+VLOOKUP(A106,[3]LosTres!$A:$W,23,0)</f>
        <v>M</v>
      </c>
      <c r="R106">
        <v>0</v>
      </c>
      <c r="S106" t="str">
        <f>+VLOOKUP(A106,[2]BaseSAPAR!$B:$T,19,0)</f>
        <v>Billetes</v>
      </c>
      <c r="T106" t="str">
        <f>+VLOOKUP(S106,Catalogos!$K$2:$L$47,2,0)</f>
        <v>c) Estadísticas</v>
      </c>
      <c r="U106">
        <f>+VLOOKUP(A106,[3]LosTres!$A:$P,16,0)</f>
        <v>9003</v>
      </c>
      <c r="V106">
        <f>+VLOOKUP(A106,[3]LosTres!$A:$Y,25,0)</f>
        <v>40</v>
      </c>
      <c r="W106" t="str">
        <f>+VLOOKUP(V106,Catalogos!P:R,3,0)</f>
        <v>Medios de Comunicación</v>
      </c>
      <c r="X106" t="str">
        <f>+VLOOKUP(A106,[2]BaseSAPAR!$B:$S,18,0)</f>
        <v>Información pública</v>
      </c>
    </row>
    <row r="107" spans="1:24" hidden="1" x14ac:dyDescent="0.25">
      <c r="A107" s="86">
        <v>6110000017816</v>
      </c>
      <c r="B107" s="87">
        <f>+VLOOKUP(A107,[2]BaseSAPAR!$B:$AB,15,0)</f>
        <v>42600</v>
      </c>
      <c r="C107" t="str">
        <f>+VLOOKUP(LEFT(A107,5),Catalogos!$A$1:$B$6,2,0)</f>
        <v>BM</v>
      </c>
      <c r="D107" t="str">
        <f>+VLOOKUP(LEFT(A107,5),Catalogos!$A$1:$C$6,3,0)</f>
        <v>Sistema de Solicitudes de la Plataforma Nacional de Transparencia</v>
      </c>
      <c r="E107" s="87">
        <f>+VLOOKUP(A107,[2]BaseSAPAR!$B:$AB,27,0)</f>
        <v>42626</v>
      </c>
      <c r="F107">
        <f t="shared" si="5"/>
        <v>8</v>
      </c>
      <c r="G107">
        <f t="shared" si="6"/>
        <v>9</v>
      </c>
      <c r="H107">
        <v>0</v>
      </c>
      <c r="I107">
        <f>+VLOOKUP(A107,[3]LosTres!$A:$AC,26,0)</f>
        <v>5</v>
      </c>
      <c r="J107" t="str">
        <f>+VLOOKUP(I107,Catalogos!$E$2:$F$5,2,0)</f>
        <v>Entrega por Internet (antes a través de INFOMEX)</v>
      </c>
      <c r="K107">
        <f>IF(E107&lt;&gt;0,NETWORKDAYS.INTL(B107,E107,1,Inhabiles!A:A)-1,0)</f>
        <v>18</v>
      </c>
      <c r="L107">
        <f t="shared" si="7"/>
        <v>0</v>
      </c>
      <c r="M107">
        <f t="shared" si="8"/>
        <v>0</v>
      </c>
      <c r="N107">
        <f t="shared" si="9"/>
        <v>0</v>
      </c>
      <c r="O107">
        <f>+VLOOKUP(A107,[3]LosTres!$A:$Y,25,0)</f>
        <v>50</v>
      </c>
      <c r="P107">
        <f>+VLOOKUP(O107,Catalogos!$H$2:$I$102,2,0)</f>
        <v>9</v>
      </c>
      <c r="Q107" t="str">
        <f>+VLOOKUP(A107,[3]LosTres!$A:$W,23,0)</f>
        <v>H</v>
      </c>
      <c r="R107">
        <v>0</v>
      </c>
      <c r="S107" t="str">
        <f>+VLOOKUP(A107,[2]BaseSAPAR!$B:$T,19,0)</f>
        <v>Organización</v>
      </c>
      <c r="T107" t="str">
        <f>+VLOOKUP(S107,Catalogos!$K$2:$L$47,2,0)</f>
        <v>a) Programa de trabajo</v>
      </c>
      <c r="U107">
        <f>+VLOOKUP(A107,[3]LosTres!$A:$P,16,0)</f>
        <v>9003</v>
      </c>
      <c r="V107">
        <f>+VLOOKUP(A107,[3]LosTres!$A:$Y,25,0)</f>
        <v>50</v>
      </c>
      <c r="W107" t="str">
        <f>+VLOOKUP(V107,Catalogos!P:R,3,0)</f>
        <v>Otros</v>
      </c>
      <c r="X107" t="str">
        <f>+VLOOKUP(A107,[2]BaseSAPAR!$B:$S,18,0)</f>
        <v>Información pública</v>
      </c>
    </row>
    <row r="108" spans="1:24" x14ac:dyDescent="0.25">
      <c r="A108" s="86">
        <v>6110000017916</v>
      </c>
      <c r="B108" s="87">
        <f>+VLOOKUP(A108,[2]BaseSAPAR!$B:$AB,15,0)</f>
        <v>42600</v>
      </c>
      <c r="C108" t="str">
        <f>+VLOOKUP(LEFT(A108,5),Catalogos!$A$1:$B$6,2,0)</f>
        <v>BM</v>
      </c>
      <c r="D108" t="str">
        <f>+VLOOKUP(LEFT(A108,5),Catalogos!$A$1:$C$6,3,0)</f>
        <v>Sistema de Solicitudes de la Plataforma Nacional de Transparencia</v>
      </c>
      <c r="E108" s="87">
        <f>+VLOOKUP(A108,[2]BaseSAPAR!$B:$AB,27,0)</f>
        <v>42607</v>
      </c>
      <c r="F108">
        <f t="shared" si="5"/>
        <v>8</v>
      </c>
      <c r="G108">
        <f t="shared" si="6"/>
        <v>8</v>
      </c>
      <c r="H108">
        <v>0</v>
      </c>
      <c r="I108">
        <f>+VLOOKUP(A108,[3]LosTres!$A:$AC,26,0)</f>
        <v>5</v>
      </c>
      <c r="J108" t="str">
        <f>+VLOOKUP(I108,Catalogos!$E$2:$F$5,2,0)</f>
        <v>Entrega por Internet (antes a través de INFOMEX)</v>
      </c>
      <c r="K108">
        <f>IF(E108&lt;&gt;0,NETWORKDAYS.INTL(B108,E108,1,Inhabiles!A:A)-1,0)</f>
        <v>5</v>
      </c>
      <c r="L108">
        <f t="shared" si="7"/>
        <v>0</v>
      </c>
      <c r="M108">
        <f t="shared" si="8"/>
        <v>1</v>
      </c>
      <c r="N108">
        <f t="shared" si="9"/>
        <v>0</v>
      </c>
      <c r="O108">
        <f>+VLOOKUP(A108,[3]LosTres!$A:$Y,25,0)</f>
        <v>31</v>
      </c>
      <c r="P108">
        <f>+VLOOKUP(O108,Catalogos!$H$2:$I$102,2,0)</f>
        <v>5</v>
      </c>
      <c r="Q108" t="str">
        <f>+VLOOKUP(A108,[3]LosTres!$A:$W,23,0)</f>
        <v>M</v>
      </c>
      <c r="R108">
        <v>0</v>
      </c>
      <c r="S108" t="str">
        <f>+VLOOKUP(A108,[2]BaseSAPAR!$B:$T,19,0)</f>
        <v>Acceso a la información</v>
      </c>
      <c r="T108" t="str">
        <f>+VLOOKUP(S108,Catalogos!$K$2:$L$47,2,0)</f>
        <v>h)  Otros*</v>
      </c>
      <c r="U108">
        <f>+VLOOKUP(A108,[3]LosTres!$A:$P,16,0)</f>
        <v>15057</v>
      </c>
      <c r="V108">
        <f>+VLOOKUP(A108,[3]LosTres!$A:$Y,25,0)</f>
        <v>31</v>
      </c>
      <c r="W108" t="str">
        <f>+VLOOKUP(V108,Catalogos!P:R,3,0)</f>
        <v xml:space="preserve">     Federal</v>
      </c>
      <c r="X108" t="str">
        <f>+VLOOKUP(A108,[2]BaseSAPAR!$B:$S,18,0)</f>
        <v>Información pública</v>
      </c>
    </row>
    <row r="109" spans="1:24" hidden="1" x14ac:dyDescent="0.25">
      <c r="A109" s="86">
        <v>6110000018016</v>
      </c>
      <c r="B109" s="87">
        <f>+VLOOKUP(A109,[2]BaseSAPAR!$B:$AB,15,0)</f>
        <v>42600</v>
      </c>
      <c r="C109" t="str">
        <f>+VLOOKUP(LEFT(A109,5),Catalogos!$A$1:$B$6,2,0)</f>
        <v>BM</v>
      </c>
      <c r="D109" t="str">
        <f>+VLOOKUP(LEFT(A109,5),Catalogos!$A$1:$C$6,3,0)</f>
        <v>Sistema de Solicitudes de la Plataforma Nacional de Transparencia</v>
      </c>
      <c r="E109" s="87">
        <f>+VLOOKUP(A109,[2]BaseSAPAR!$B:$AB,27,0)</f>
        <v>42615</v>
      </c>
      <c r="F109">
        <f t="shared" si="5"/>
        <v>8</v>
      </c>
      <c r="G109">
        <f t="shared" si="6"/>
        <v>9</v>
      </c>
      <c r="H109">
        <v>0</v>
      </c>
      <c r="I109">
        <f>+VLOOKUP(A109,[3]LosTres!$A:$AC,26,0)</f>
        <v>5</v>
      </c>
      <c r="J109" t="str">
        <f>+VLOOKUP(I109,Catalogos!$E$2:$F$5,2,0)</f>
        <v>Entrega por Internet (antes a través de INFOMEX)</v>
      </c>
      <c r="K109">
        <f>IF(E109&lt;&gt;0,NETWORKDAYS.INTL(B109,E109,1,Inhabiles!A:A)-1,0)</f>
        <v>11</v>
      </c>
      <c r="L109">
        <f t="shared" si="7"/>
        <v>0</v>
      </c>
      <c r="M109">
        <f t="shared" si="8"/>
        <v>0</v>
      </c>
      <c r="N109">
        <f t="shared" si="9"/>
        <v>0</v>
      </c>
      <c r="O109">
        <f>+VLOOKUP(A109,[3]LosTres!$A:$Y,25,0)</f>
        <v>30</v>
      </c>
      <c r="P109">
        <f>+VLOOKUP(O109,Catalogos!$H$2:$I$102,2,0)</f>
        <v>5</v>
      </c>
      <c r="Q109" t="str">
        <f>+VLOOKUP(A109,[3]LosTres!$A:$W,23,0)</f>
        <v>H</v>
      </c>
      <c r="R109">
        <v>0</v>
      </c>
      <c r="S109" t="str">
        <f>+VLOOKUP(A109,[2]BaseSAPAR!$B:$T,19,0)</f>
        <v>Pensionados</v>
      </c>
      <c r="T109" t="str">
        <f>+VLOOKUP(S109,Catalogos!$K$2:$L$47,2,0)</f>
        <v xml:space="preserve">b) Prestaciones de servidores públicos </v>
      </c>
      <c r="U109">
        <f>+VLOOKUP(A109,[3]LosTres!$A:$P,16,0)</f>
        <v>9016</v>
      </c>
      <c r="V109">
        <f>+VLOOKUP(A109,[3]LosTres!$A:$Y,25,0)</f>
        <v>30</v>
      </c>
      <c r="W109" t="str">
        <f>+VLOOKUP(V109,Catalogos!P:R,3,0)</f>
        <v>Ámbito Gubernamental</v>
      </c>
      <c r="X109" t="str">
        <f>+VLOOKUP(A109,[2]BaseSAPAR!$B:$S,18,0)</f>
        <v>Información pública</v>
      </c>
    </row>
    <row r="110" spans="1:24" hidden="1" x14ac:dyDescent="0.25">
      <c r="A110" s="86">
        <v>6110000018116</v>
      </c>
      <c r="B110" s="87">
        <f>+VLOOKUP(A110,[2]BaseSAPAR!$B:$AB,15,0)</f>
        <v>42601</v>
      </c>
      <c r="C110" t="str">
        <f>+VLOOKUP(LEFT(A110,5),Catalogos!$A$1:$B$6,2,0)</f>
        <v>BM</v>
      </c>
      <c r="D110" t="str">
        <f>+VLOOKUP(LEFT(A110,5),Catalogos!$A$1:$C$6,3,0)</f>
        <v>Sistema de Solicitudes de la Plataforma Nacional de Transparencia</v>
      </c>
      <c r="E110" s="87">
        <f>+VLOOKUP(A110,[2]BaseSAPAR!$B:$AB,27,0)</f>
        <v>42625</v>
      </c>
      <c r="F110">
        <f t="shared" si="5"/>
        <v>8</v>
      </c>
      <c r="G110">
        <f t="shared" si="6"/>
        <v>9</v>
      </c>
      <c r="H110">
        <v>0</v>
      </c>
      <c r="I110">
        <f>+VLOOKUP(A110,[3]LosTres!$A:$AC,26,0)</f>
        <v>5</v>
      </c>
      <c r="J110" t="str">
        <f>+VLOOKUP(I110,Catalogos!$E$2:$F$5,2,0)</f>
        <v>Entrega por Internet (antes a través de INFOMEX)</v>
      </c>
      <c r="K110">
        <f>IF(E110&lt;&gt;0,NETWORKDAYS.INTL(B110,E110,1,Inhabiles!A:A)-1,0)</f>
        <v>16</v>
      </c>
      <c r="L110">
        <f t="shared" si="7"/>
        <v>0</v>
      </c>
      <c r="M110">
        <f t="shared" si="8"/>
        <v>0</v>
      </c>
      <c r="N110">
        <f t="shared" si="9"/>
        <v>0</v>
      </c>
      <c r="O110">
        <f>+VLOOKUP(A110,[3]LosTres!$A:$Y,25,0)</f>
        <v>51</v>
      </c>
      <c r="P110">
        <f>+VLOOKUP(O110,Catalogos!$H$2:$I$102,2,0)</f>
        <v>9</v>
      </c>
      <c r="Q110" t="str">
        <f>+VLOOKUP(A110,[3]LosTres!$A:$W,23,0)</f>
        <v>M</v>
      </c>
      <c r="R110">
        <v>0</v>
      </c>
      <c r="S110" t="str">
        <f>+VLOOKUP(A110,[2]BaseSAPAR!$B:$T,19,0)</f>
        <v>Control de legalidad</v>
      </c>
      <c r="T110" t="str">
        <f>+VLOOKUP(S110,Catalogos!$K$2:$L$47,2,0)</f>
        <v>e) Marco Jurídico</v>
      </c>
      <c r="U110">
        <f>+VLOOKUP(A110,[3]LosTres!$A:$P,16,0)</f>
        <v>15033</v>
      </c>
      <c r="V110">
        <f>+VLOOKUP(A110,[3]LosTres!$A:$Y,25,0)</f>
        <v>51</v>
      </c>
      <c r="W110" t="str">
        <f>+VLOOKUP(V110,Catalogos!P:R,3,0)</f>
        <v xml:space="preserve">     Servicios a la actividad empresarial</v>
      </c>
      <c r="X110" t="str">
        <f>+VLOOKUP(A110,[2]BaseSAPAR!$B:$S,18,0)</f>
        <v>Información pública</v>
      </c>
    </row>
    <row r="111" spans="1:24" hidden="1" x14ac:dyDescent="0.25">
      <c r="A111" s="86">
        <v>6110000018216</v>
      </c>
      <c r="B111" s="87">
        <f>+VLOOKUP(A111,[2]BaseSAPAR!$B:$AB,15,0)</f>
        <v>42604</v>
      </c>
      <c r="C111" t="str">
        <f>+VLOOKUP(LEFT(A111,5),Catalogos!$A$1:$B$6,2,0)</f>
        <v>BM</v>
      </c>
      <c r="D111" t="str">
        <f>+VLOOKUP(LEFT(A111,5),Catalogos!$A$1:$C$6,3,0)</f>
        <v>Sistema de Solicitudes de la Plataforma Nacional de Transparencia</v>
      </c>
      <c r="E111" s="87">
        <f>+VLOOKUP(A111,[2]BaseSAPAR!$B:$AB,27,0)</f>
        <v>42619</v>
      </c>
      <c r="F111">
        <f t="shared" si="5"/>
        <v>8</v>
      </c>
      <c r="G111">
        <f t="shared" si="6"/>
        <v>9</v>
      </c>
      <c r="H111">
        <v>0</v>
      </c>
      <c r="I111">
        <f>+VLOOKUP(A111,[3]LosTres!$A:$AC,26,0)</f>
        <v>5</v>
      </c>
      <c r="J111" t="str">
        <f>+VLOOKUP(I111,Catalogos!$E$2:$F$5,2,0)</f>
        <v>Entrega por Internet (antes a través de INFOMEX)</v>
      </c>
      <c r="K111">
        <f>IF(E111&lt;&gt;0,NETWORKDAYS.INTL(B111,E111,1,Inhabiles!A:A)-1,0)</f>
        <v>11</v>
      </c>
      <c r="L111">
        <f t="shared" si="7"/>
        <v>0</v>
      </c>
      <c r="M111">
        <f t="shared" si="8"/>
        <v>0</v>
      </c>
      <c r="N111">
        <f t="shared" si="9"/>
        <v>0</v>
      </c>
      <c r="O111">
        <f>+VLOOKUP(A111,[3]LosTres!$A:$Y,25,0)</f>
        <v>40</v>
      </c>
      <c r="P111">
        <f>+VLOOKUP(O111,Catalogos!$H$2:$I$102,2,0)</f>
        <v>7</v>
      </c>
      <c r="Q111" t="str">
        <f>+VLOOKUP(A111,[3]LosTres!$A:$W,23,0)</f>
        <v>H</v>
      </c>
      <c r="R111">
        <v>0</v>
      </c>
      <c r="S111" t="str">
        <f>+VLOOKUP(A111,[2]BaseSAPAR!$B:$T,19,0)</f>
        <v>Servicios noticiosos</v>
      </c>
      <c r="T111" t="str">
        <f>+VLOOKUP(S111,Catalogos!$K$2:$L$47,2,0)</f>
        <v>h)  Otros*</v>
      </c>
      <c r="U111">
        <f>+VLOOKUP(A111,[3]LosTres!$A:$P,16,0)</f>
        <v>9003</v>
      </c>
      <c r="V111">
        <f>+VLOOKUP(A111,[3]LosTres!$A:$Y,25,0)</f>
        <v>40</v>
      </c>
      <c r="W111" t="str">
        <f>+VLOOKUP(V111,Catalogos!P:R,3,0)</f>
        <v>Medios de Comunicación</v>
      </c>
      <c r="X111" t="str">
        <f>+VLOOKUP(A111,[2]BaseSAPAR!$B:$S,18,0)</f>
        <v>Información pública</v>
      </c>
    </row>
    <row r="112" spans="1:24" hidden="1" x14ac:dyDescent="0.25">
      <c r="A112" s="86">
        <v>6110000018316</v>
      </c>
      <c r="B112" s="87">
        <f>+VLOOKUP(A112,[2]BaseSAPAR!$B:$AB,15,0)</f>
        <v>42604</v>
      </c>
      <c r="C112" t="str">
        <f>+VLOOKUP(LEFT(A112,5),Catalogos!$A$1:$B$6,2,0)</f>
        <v>BM</v>
      </c>
      <c r="D112" t="str">
        <f>+VLOOKUP(LEFT(A112,5),Catalogos!$A$1:$C$6,3,0)</f>
        <v>Sistema de Solicitudes de la Plataforma Nacional de Transparencia</v>
      </c>
      <c r="E112" s="87">
        <f>+VLOOKUP(A112,[2]BaseSAPAR!$B:$AB,27,0)</f>
        <v>42607</v>
      </c>
      <c r="F112">
        <f t="shared" si="5"/>
        <v>8</v>
      </c>
      <c r="G112">
        <f t="shared" si="6"/>
        <v>8</v>
      </c>
      <c r="H112">
        <v>0</v>
      </c>
      <c r="I112">
        <f>+VLOOKUP(A112,[3]LosTres!$A:$AC,26,0)</f>
        <v>5</v>
      </c>
      <c r="J112" t="str">
        <f>+VLOOKUP(I112,Catalogos!$E$2:$F$5,2,0)</f>
        <v>Entrega por Internet (antes a través de INFOMEX)</v>
      </c>
      <c r="K112">
        <f>IF(E112&lt;&gt;0,NETWORKDAYS.INTL(B112,E112,1,Inhabiles!A:A)-1,0)</f>
        <v>3</v>
      </c>
      <c r="L112">
        <f t="shared" si="7"/>
        <v>1</v>
      </c>
      <c r="M112">
        <f t="shared" si="8"/>
        <v>0</v>
      </c>
      <c r="N112">
        <f t="shared" si="9"/>
        <v>0</v>
      </c>
      <c r="O112">
        <f>+VLOOKUP(A112,[3]LosTres!$A:$Y,25,0)</f>
        <v>21</v>
      </c>
      <c r="P112">
        <f>+VLOOKUP(O112,Catalogos!$H$2:$I$102,2,0)</f>
        <v>3</v>
      </c>
      <c r="Q112" t="str">
        <f>+VLOOKUP(A112,[3]LosTres!$A:$W,23,0)</f>
        <v>H</v>
      </c>
      <c r="R112">
        <v>0</v>
      </c>
      <c r="S112" t="str">
        <f>+VLOOKUP(A112,[2]BaseSAPAR!$B:$T,19,0)</f>
        <v>Acceso a la información</v>
      </c>
      <c r="T112" t="str">
        <f>+VLOOKUP(S112,Catalogos!$K$2:$L$47,2,0)</f>
        <v>h)  Otros*</v>
      </c>
      <c r="U112">
        <f>+VLOOKUP(A112,[3]LosTres!$A:$P,16,0)</f>
        <v>13025</v>
      </c>
      <c r="V112">
        <f>+VLOOKUP(A112,[3]LosTres!$A:$Y,25,0)</f>
        <v>21</v>
      </c>
      <c r="W112" t="str">
        <f>+VLOOKUP(V112,Catalogos!P:R,3,0)</f>
        <v xml:space="preserve">     Estudiante</v>
      </c>
      <c r="X112" t="str">
        <f>+VLOOKUP(A112,[2]BaseSAPAR!$B:$S,18,0)</f>
        <v>Información pública</v>
      </c>
    </row>
    <row r="113" spans="1:24" hidden="1" x14ac:dyDescent="0.25">
      <c r="A113" s="86">
        <v>6110000018416</v>
      </c>
      <c r="B113" s="87">
        <f>+VLOOKUP(A113,[2]BaseSAPAR!$B:$AB,15,0)</f>
        <v>42604</v>
      </c>
      <c r="C113" t="str">
        <f>+VLOOKUP(LEFT(A113,5),Catalogos!$A$1:$B$6,2,0)</f>
        <v>BM</v>
      </c>
      <c r="D113" t="str">
        <f>+VLOOKUP(LEFT(A113,5),Catalogos!$A$1:$C$6,3,0)</f>
        <v>Sistema de Solicitudes de la Plataforma Nacional de Transparencia</v>
      </c>
      <c r="E113" s="87">
        <f>+VLOOKUP(A113,[2]BaseSAPAR!$B:$AB,27,0)</f>
        <v>42619</v>
      </c>
      <c r="F113">
        <f t="shared" si="5"/>
        <v>8</v>
      </c>
      <c r="G113">
        <f t="shared" si="6"/>
        <v>9</v>
      </c>
      <c r="H113">
        <v>0</v>
      </c>
      <c r="I113">
        <f>+VLOOKUP(A113,[3]LosTres!$A:$AC,26,0)</f>
        <v>5</v>
      </c>
      <c r="J113" t="str">
        <f>+VLOOKUP(I113,Catalogos!$E$2:$F$5,2,0)</f>
        <v>Entrega por Internet (antes a través de INFOMEX)</v>
      </c>
      <c r="K113">
        <f>IF(E113&lt;&gt;0,NETWORKDAYS.INTL(B113,E113,1,Inhabiles!A:A)-1,0)</f>
        <v>11</v>
      </c>
      <c r="L113">
        <f t="shared" si="7"/>
        <v>0</v>
      </c>
      <c r="M113">
        <f t="shared" si="8"/>
        <v>0</v>
      </c>
      <c r="N113">
        <f t="shared" si="9"/>
        <v>0</v>
      </c>
      <c r="O113">
        <f>+VLOOKUP(A113,[3]LosTres!$A:$Y,25,0)</f>
        <v>21</v>
      </c>
      <c r="P113">
        <f>+VLOOKUP(O113,Catalogos!$H$2:$I$102,2,0)</f>
        <v>3</v>
      </c>
      <c r="Q113" t="str">
        <f>+VLOOKUP(A113,[3]LosTres!$A:$W,23,0)</f>
        <v>H</v>
      </c>
      <c r="R113">
        <v>0</v>
      </c>
      <c r="S113" t="str">
        <f>+VLOOKUP(A113,[2]BaseSAPAR!$B:$T,19,0)</f>
        <v>Acceso a la información</v>
      </c>
      <c r="T113" t="str">
        <f>+VLOOKUP(S113,Catalogos!$K$2:$L$47,2,0)</f>
        <v>h)  Otros*</v>
      </c>
      <c r="U113">
        <f>+VLOOKUP(A113,[3]LosTres!$A:$P,16,0)</f>
        <v>15005</v>
      </c>
      <c r="V113">
        <f>+VLOOKUP(A113,[3]LosTres!$A:$Y,25,0)</f>
        <v>21</v>
      </c>
      <c r="W113" t="str">
        <f>+VLOOKUP(V113,Catalogos!P:R,3,0)</f>
        <v xml:space="preserve">     Estudiante</v>
      </c>
      <c r="X113" t="str">
        <f>+VLOOKUP(A113,[2]BaseSAPAR!$B:$S,18,0)</f>
        <v>Información pública</v>
      </c>
    </row>
    <row r="114" spans="1:24" x14ac:dyDescent="0.25">
      <c r="A114" s="86">
        <v>6110000018516</v>
      </c>
      <c r="B114" s="87">
        <f>+VLOOKUP(A114,[2]BaseSAPAR!$B:$AB,15,0)</f>
        <v>42605</v>
      </c>
      <c r="C114" t="str">
        <f>+VLOOKUP(LEFT(A114,5),Catalogos!$A$1:$B$6,2,0)</f>
        <v>BM</v>
      </c>
      <c r="D114" t="str">
        <f>+VLOOKUP(LEFT(A114,5),Catalogos!$A$1:$C$6,3,0)</f>
        <v>Sistema de Solicitudes de la Plataforma Nacional de Transparencia</v>
      </c>
      <c r="E114" s="87">
        <f>+VLOOKUP(A114,[2]BaseSAPAR!$B:$AB,27,0)</f>
        <v>42608</v>
      </c>
      <c r="F114">
        <f t="shared" si="5"/>
        <v>8</v>
      </c>
      <c r="G114">
        <f t="shared" si="6"/>
        <v>8</v>
      </c>
      <c r="H114">
        <v>0</v>
      </c>
      <c r="I114">
        <f>+VLOOKUP(A114,[3]LosTres!$A:$AC,26,0)</f>
        <v>5</v>
      </c>
      <c r="J114" t="str">
        <f>+VLOOKUP(I114,Catalogos!$E$2:$F$5,2,0)</f>
        <v>Entrega por Internet (antes a través de INFOMEX)</v>
      </c>
      <c r="K114">
        <f>IF(E114&lt;&gt;0,NETWORKDAYS.INTL(B114,E114,1,Inhabiles!A:A)-1,0)</f>
        <v>3</v>
      </c>
      <c r="L114">
        <v>0</v>
      </c>
      <c r="M114">
        <f t="shared" si="8"/>
        <v>1</v>
      </c>
      <c r="N114">
        <f t="shared" si="9"/>
        <v>0</v>
      </c>
      <c r="O114">
        <f>+VLOOKUP(A114,[3]LosTres!$A:$Y,25,0)</f>
        <v>21</v>
      </c>
      <c r="P114">
        <f>+VLOOKUP(O114,Catalogos!$H$2:$I$102,2,0)</f>
        <v>3</v>
      </c>
      <c r="Q114" t="str">
        <f>+VLOOKUP(A114,[3]LosTres!$A:$W,23,0)</f>
        <v>M</v>
      </c>
      <c r="R114">
        <v>0</v>
      </c>
      <c r="S114" t="str">
        <f>+VLOOKUP(A114,[2]BaseSAPAR!$B:$T,19,0)</f>
        <v>Organización</v>
      </c>
      <c r="T114" t="str">
        <f>+VLOOKUP(S114,Catalogos!$K$2:$L$47,2,0)</f>
        <v>a) Programa de trabajo</v>
      </c>
      <c r="U114">
        <f>+VLOOKUP(A114,[3]LosTres!$A:$P,16,0)</f>
        <v>13023</v>
      </c>
      <c r="V114">
        <f>+VLOOKUP(A114,[3]LosTres!$A:$Y,25,0)</f>
        <v>21</v>
      </c>
      <c r="W114" t="str">
        <f>+VLOOKUP(V114,Catalogos!P:R,3,0)</f>
        <v xml:space="preserve">     Estudiante</v>
      </c>
      <c r="X114" t="str">
        <f>+VLOOKUP(A114,[2]BaseSAPAR!$B:$S,18,0)</f>
        <v>Información pública</v>
      </c>
    </row>
    <row r="115" spans="1:24" hidden="1" x14ac:dyDescent="0.25">
      <c r="A115" s="86">
        <v>6110000018616</v>
      </c>
      <c r="B115" s="87">
        <f>+VLOOKUP(A115,[2]BaseSAPAR!$B:$AB,15,0)</f>
        <v>42606</v>
      </c>
      <c r="C115" t="str">
        <f>+VLOOKUP(LEFT(A115,5),Catalogos!$A$1:$B$6,2,0)</f>
        <v>BM</v>
      </c>
      <c r="D115" t="str">
        <f>+VLOOKUP(LEFT(A115,5),Catalogos!$A$1:$C$6,3,0)</f>
        <v>Sistema de Solicitudes de la Plataforma Nacional de Transparencia</v>
      </c>
      <c r="E115" s="87">
        <f>+VLOOKUP(A115,[2]BaseSAPAR!$B:$AB,27,0)</f>
        <v>42611</v>
      </c>
      <c r="F115">
        <f t="shared" si="5"/>
        <v>8</v>
      </c>
      <c r="G115">
        <f t="shared" si="6"/>
        <v>8</v>
      </c>
      <c r="H115">
        <v>0</v>
      </c>
      <c r="I115">
        <f>+VLOOKUP(A115,[3]LosTres!$A:$AC,26,0)</f>
        <v>5</v>
      </c>
      <c r="J115" t="str">
        <f>+VLOOKUP(I115,Catalogos!$E$2:$F$5,2,0)</f>
        <v>Entrega por Internet (antes a través de INFOMEX)</v>
      </c>
      <c r="K115">
        <f>IF(E115&lt;&gt;0,NETWORKDAYS.INTL(B115,E115,1,Inhabiles!A:A)-1,0)</f>
        <v>3</v>
      </c>
      <c r="L115" s="101">
        <f t="shared" si="7"/>
        <v>1</v>
      </c>
      <c r="M115">
        <f t="shared" si="8"/>
        <v>0</v>
      </c>
      <c r="N115">
        <f t="shared" si="9"/>
        <v>0</v>
      </c>
      <c r="O115">
        <f>+VLOOKUP(A115,[3]LosTres!$A:$Y,25,0)</f>
        <v>21</v>
      </c>
      <c r="P115">
        <f>+VLOOKUP(O115,Catalogos!$H$2:$I$102,2,0)</f>
        <v>3</v>
      </c>
      <c r="Q115" t="str">
        <f>+VLOOKUP(A115,[3]LosTres!$A:$W,23,0)</f>
        <v>H</v>
      </c>
      <c r="R115">
        <v>0</v>
      </c>
      <c r="S115" t="str">
        <f>+VLOOKUP(A115,[2]BaseSAPAR!$B:$T,19,0)</f>
        <v>Acceso a la información</v>
      </c>
      <c r="T115" t="str">
        <f>+VLOOKUP(S115,Catalogos!$K$2:$L$47,2,0)</f>
        <v>h)  Otros*</v>
      </c>
      <c r="U115">
        <f>+VLOOKUP(A115,[3]LosTres!$A:$P,16,0)</f>
        <v>9013</v>
      </c>
      <c r="V115">
        <f>+VLOOKUP(A115,[3]LosTres!$A:$Y,25,0)</f>
        <v>21</v>
      </c>
      <c r="W115" t="str">
        <f>+VLOOKUP(V115,Catalogos!P:R,3,0)</f>
        <v xml:space="preserve">     Estudiante</v>
      </c>
      <c r="X115" t="str">
        <f>+VLOOKUP(A115,[2]BaseSAPAR!$B:$S,18,0)</f>
        <v>Información no competencia del BM</v>
      </c>
    </row>
    <row r="116" spans="1:24" x14ac:dyDescent="0.25">
      <c r="A116" s="86">
        <v>6110000018716</v>
      </c>
      <c r="B116" s="87">
        <f>+VLOOKUP(A116,[2]BaseSAPAR!$B:$AB,15,0)</f>
        <v>42607</v>
      </c>
      <c r="C116" t="str">
        <f>+VLOOKUP(LEFT(A116,5),Catalogos!$A$1:$B$6,2,0)</f>
        <v>BM</v>
      </c>
      <c r="D116" t="str">
        <f>+VLOOKUP(LEFT(A116,5),Catalogos!$A$1:$C$6,3,0)</f>
        <v>Sistema de Solicitudes de la Plataforma Nacional de Transparencia</v>
      </c>
      <c r="E116" s="87">
        <f>+VLOOKUP(A116,[2]BaseSAPAR!$B:$AB,27,0)</f>
        <v>42608</v>
      </c>
      <c r="F116">
        <f t="shared" si="5"/>
        <v>8</v>
      </c>
      <c r="G116">
        <f t="shared" si="6"/>
        <v>8</v>
      </c>
      <c r="H116">
        <v>0</v>
      </c>
      <c r="I116">
        <f>+VLOOKUP(A116,[3]LosTres!$A:$AC,26,0)</f>
        <v>6</v>
      </c>
      <c r="J116" t="str">
        <f>+VLOOKUP(I116,Catalogos!$E$2:$F$5,2,0)</f>
        <v>Otro medio</v>
      </c>
      <c r="K116">
        <f>IF(E116&lt;&gt;0,NETWORKDAYS.INTL(B116,E116,1,Inhabiles!A:A)-1,0)</f>
        <v>1</v>
      </c>
      <c r="L116">
        <v>0</v>
      </c>
      <c r="M116">
        <f t="shared" si="8"/>
        <v>1</v>
      </c>
      <c r="N116">
        <f t="shared" si="9"/>
        <v>0</v>
      </c>
      <c r="O116">
        <f>+VLOOKUP(A116,[3]LosTres!$A:$Y,25,0)</f>
        <v>21</v>
      </c>
      <c r="P116">
        <f>+VLOOKUP(O116,Catalogos!$H$2:$I$102,2,0)</f>
        <v>3</v>
      </c>
      <c r="Q116" t="str">
        <f>+VLOOKUP(A116,[3]LosTres!$A:$W,23,0)</f>
        <v>H</v>
      </c>
      <c r="R116">
        <v>0</v>
      </c>
      <c r="S116" t="str">
        <f>+VLOOKUP(A116,[2]BaseSAPAR!$B:$T,19,0)</f>
        <v>Acceso a la información</v>
      </c>
      <c r="T116" t="str">
        <f>+VLOOKUP(S116,Catalogos!$K$2:$L$47,2,0)</f>
        <v>h)  Otros*</v>
      </c>
      <c r="U116">
        <f>+VLOOKUP(A116,[3]LosTres!$A:$P,16,0)</f>
        <v>999</v>
      </c>
      <c r="V116">
        <f>+VLOOKUP(A116,[3]LosTres!$A:$Y,25,0)</f>
        <v>21</v>
      </c>
      <c r="W116" t="str">
        <f>+VLOOKUP(V116,Catalogos!P:R,3,0)</f>
        <v xml:space="preserve">     Estudiante</v>
      </c>
      <c r="X116" t="str">
        <f>+VLOOKUP(A116,[2]BaseSAPAR!$B:$S,18,0)</f>
        <v>Información pública</v>
      </c>
    </row>
    <row r="117" spans="1:24" x14ac:dyDescent="0.25">
      <c r="A117" s="86">
        <v>6110000018816</v>
      </c>
      <c r="B117" s="87">
        <f>+VLOOKUP(A117,[2]BaseSAPAR!$B:$AB,15,0)</f>
        <v>42607</v>
      </c>
      <c r="C117" t="str">
        <f>+VLOOKUP(LEFT(A117,5),Catalogos!$A$1:$B$6,2,0)</f>
        <v>BM</v>
      </c>
      <c r="D117" t="str">
        <f>+VLOOKUP(LEFT(A117,5),Catalogos!$A$1:$C$6,3,0)</f>
        <v>Sistema de Solicitudes de la Plataforma Nacional de Transparencia</v>
      </c>
      <c r="E117" s="87">
        <f>+VLOOKUP(A117,[2]BaseSAPAR!$B:$AB,27,0)</f>
        <v>42614</v>
      </c>
      <c r="F117">
        <f t="shared" si="5"/>
        <v>8</v>
      </c>
      <c r="G117">
        <f t="shared" si="6"/>
        <v>9</v>
      </c>
      <c r="H117">
        <v>0</v>
      </c>
      <c r="I117">
        <f>+VLOOKUP(A117,[3]LosTres!$A:$AC,26,0)</f>
        <v>5</v>
      </c>
      <c r="J117" t="str">
        <f>+VLOOKUP(I117,Catalogos!$E$2:$F$5,2,0)</f>
        <v>Entrega por Internet (antes a través de INFOMEX)</v>
      </c>
      <c r="K117">
        <f>IF(E117&lt;&gt;0,NETWORKDAYS.INTL(B117,E117,1,Inhabiles!A:A)-1,0)</f>
        <v>5</v>
      </c>
      <c r="L117">
        <f t="shared" si="7"/>
        <v>0</v>
      </c>
      <c r="M117">
        <f t="shared" si="8"/>
        <v>1</v>
      </c>
      <c r="N117">
        <f t="shared" si="9"/>
        <v>0</v>
      </c>
      <c r="O117">
        <f>+VLOOKUP(A117,[3]LosTres!$A:$Y,25,0)</f>
        <v>0</v>
      </c>
      <c r="P117">
        <f>+VLOOKUP(O117,Catalogos!$H$2:$I$102,2,0)</f>
        <v>14</v>
      </c>
      <c r="Q117" t="str">
        <f>+VLOOKUP(A117,[3]LosTres!$A:$W,23,0)</f>
        <v>H</v>
      </c>
      <c r="R117">
        <v>0</v>
      </c>
      <c r="S117" t="str">
        <f>+VLOOKUP(A117,[2]BaseSAPAR!$B:$T,19,0)</f>
        <v>Adquisiciones</v>
      </c>
      <c r="T117" t="str">
        <f>+VLOOKUP(S117,Catalogos!$K$2:$L$47,2,0)</f>
        <v>b) Bienes adquiridos</v>
      </c>
      <c r="U117">
        <f>+VLOOKUP(A117,[3]LosTres!$A:$P,16,0)</f>
        <v>999</v>
      </c>
      <c r="V117">
        <f>+VLOOKUP(A117,[3]LosTres!$A:$Y,25,0)</f>
        <v>0</v>
      </c>
      <c r="W117">
        <f>+VLOOKUP(V117,Catalogos!P:R,3,0)</f>
        <v>0</v>
      </c>
      <c r="X117" t="str">
        <f>+VLOOKUP(A117,[2]BaseSAPAR!$B:$S,18,0)</f>
        <v>Información pública</v>
      </c>
    </row>
    <row r="118" spans="1:24" x14ac:dyDescent="0.25">
      <c r="A118" s="86">
        <v>6110000018916</v>
      </c>
      <c r="B118" s="87">
        <f>+VLOOKUP(A118,[2]BaseSAPAR!$B:$AB,15,0)</f>
        <v>42607</v>
      </c>
      <c r="C118" t="str">
        <f>+VLOOKUP(LEFT(A118,5),Catalogos!$A$1:$B$6,2,0)</f>
        <v>BM</v>
      </c>
      <c r="D118" t="str">
        <f>+VLOOKUP(LEFT(A118,5),Catalogos!$A$1:$C$6,3,0)</f>
        <v>Sistema de Solicitudes de la Plataforma Nacional de Transparencia</v>
      </c>
      <c r="E118" s="87">
        <f>+VLOOKUP(A118,[2]BaseSAPAR!$B:$AB,27,0)</f>
        <v>42614</v>
      </c>
      <c r="F118">
        <f t="shared" si="5"/>
        <v>8</v>
      </c>
      <c r="G118">
        <f t="shared" si="6"/>
        <v>9</v>
      </c>
      <c r="H118">
        <v>0</v>
      </c>
      <c r="I118">
        <f>+VLOOKUP(A118,[3]LosTres!$A:$AC,26,0)</f>
        <v>5</v>
      </c>
      <c r="J118" t="str">
        <f>+VLOOKUP(I118,Catalogos!$E$2:$F$5,2,0)</f>
        <v>Entrega por Internet (antes a través de INFOMEX)</v>
      </c>
      <c r="K118">
        <f>IF(E118&lt;&gt;0,NETWORKDAYS.INTL(B118,E118,1,Inhabiles!A:A)-1,0)</f>
        <v>5</v>
      </c>
      <c r="L118">
        <f t="shared" si="7"/>
        <v>0</v>
      </c>
      <c r="M118">
        <f t="shared" si="8"/>
        <v>1</v>
      </c>
      <c r="N118">
        <f t="shared" si="9"/>
        <v>0</v>
      </c>
      <c r="O118">
        <f>+VLOOKUP(A118,[3]LosTres!$A:$Y,25,0)</f>
        <v>0</v>
      </c>
      <c r="P118">
        <f>+VLOOKUP(O118,Catalogos!$H$2:$I$102,2,0)</f>
        <v>14</v>
      </c>
      <c r="Q118" t="str">
        <f>+VLOOKUP(A118,[3]LosTres!$A:$W,23,0)</f>
        <v>H</v>
      </c>
      <c r="R118">
        <v>0</v>
      </c>
      <c r="S118" t="str">
        <f>+VLOOKUP(A118,[2]BaseSAPAR!$B:$T,19,0)</f>
        <v>Adquisiciones</v>
      </c>
      <c r="T118" t="str">
        <f>+VLOOKUP(S118,Catalogos!$K$2:$L$47,2,0)</f>
        <v>b) Bienes adquiridos</v>
      </c>
      <c r="U118">
        <f>+VLOOKUP(A118,[3]LosTres!$A:$P,16,0)</f>
        <v>999</v>
      </c>
      <c r="V118">
        <f>+VLOOKUP(A118,[3]LosTres!$A:$Y,25,0)</f>
        <v>0</v>
      </c>
      <c r="W118">
        <f>+VLOOKUP(V118,Catalogos!P:R,3,0)</f>
        <v>0</v>
      </c>
      <c r="X118" t="str">
        <f>+VLOOKUP(A118,[2]BaseSAPAR!$B:$S,18,0)</f>
        <v>Información pública</v>
      </c>
    </row>
    <row r="119" spans="1:24" hidden="1" x14ac:dyDescent="0.25">
      <c r="A119" s="86">
        <v>6110000019016</v>
      </c>
      <c r="B119" s="87">
        <f>+VLOOKUP(A119,[2]BaseSAPAR!$B:$AB,15,0)</f>
        <v>42607</v>
      </c>
      <c r="C119" t="str">
        <f>+VLOOKUP(LEFT(A119,5),Catalogos!$A$1:$B$6,2,0)</f>
        <v>BM</v>
      </c>
      <c r="D119" t="str">
        <f>+VLOOKUP(LEFT(A119,5),Catalogos!$A$1:$C$6,3,0)</f>
        <v>Sistema de Solicitudes de la Plataforma Nacional de Transparencia</v>
      </c>
      <c r="E119" s="87">
        <f>+VLOOKUP(A119,[2]BaseSAPAR!$B:$AB,27,0)</f>
        <v>42636</v>
      </c>
      <c r="F119">
        <f t="shared" si="5"/>
        <v>8</v>
      </c>
      <c r="G119">
        <f t="shared" si="6"/>
        <v>9</v>
      </c>
      <c r="H119">
        <v>0</v>
      </c>
      <c r="I119">
        <f>+VLOOKUP(A119,[3]LosTres!$A:$AC,26,0)</f>
        <v>5</v>
      </c>
      <c r="J119" t="str">
        <f>+VLOOKUP(I119,Catalogos!$E$2:$F$5,2,0)</f>
        <v>Entrega por Internet (antes a través de INFOMEX)</v>
      </c>
      <c r="K119">
        <f>IF(E119&lt;&gt;0,NETWORKDAYS.INTL(B119,E119,1,Inhabiles!A:A)-1,0)</f>
        <v>20</v>
      </c>
      <c r="L119">
        <f t="shared" si="7"/>
        <v>0</v>
      </c>
      <c r="M119">
        <f t="shared" si="8"/>
        <v>0</v>
      </c>
      <c r="N119">
        <f t="shared" si="9"/>
        <v>0</v>
      </c>
      <c r="O119">
        <f>+VLOOKUP(A119,[3]LosTres!$A:$Y,25,0)</f>
        <v>0</v>
      </c>
      <c r="P119">
        <f>+VLOOKUP(O119,Catalogos!$H$2:$I$102,2,0)</f>
        <v>14</v>
      </c>
      <c r="Q119" t="str">
        <f>+VLOOKUP(A119,[3]LosTres!$A:$W,23,0)</f>
        <v>H</v>
      </c>
      <c r="R119">
        <v>0</v>
      </c>
      <c r="S119" t="str">
        <f>+VLOOKUP(A119,[2]BaseSAPAR!$B:$T,19,0)</f>
        <v>Sueldos y salarios</v>
      </c>
      <c r="T119" t="str">
        <f>+VLOOKUP(S119,Catalogos!$K$2:$L$47,2,0)</f>
        <v>a) Sueldos</v>
      </c>
      <c r="U119">
        <f>+VLOOKUP(A119,[3]LosTres!$A:$P,16,0)</f>
        <v>9015</v>
      </c>
      <c r="V119">
        <f>+VLOOKUP(A119,[3]LosTres!$A:$Y,25,0)</f>
        <v>0</v>
      </c>
      <c r="W119">
        <f>+VLOOKUP(V119,Catalogos!P:R,3,0)</f>
        <v>0</v>
      </c>
      <c r="X119" t="str">
        <f>+VLOOKUP(A119,[2]BaseSAPAR!$B:$S,18,0)</f>
        <v>Información pública</v>
      </c>
    </row>
    <row r="120" spans="1:24" hidden="1" x14ac:dyDescent="0.25">
      <c r="A120" s="86">
        <v>6110000019116</v>
      </c>
      <c r="B120" s="87">
        <f>+VLOOKUP(A120,[2]BaseSAPAR!$B:$AB,15,0)</f>
        <v>42607</v>
      </c>
      <c r="C120" t="str">
        <f>+VLOOKUP(LEFT(A120,5),Catalogos!$A$1:$B$6,2,0)</f>
        <v>BM</v>
      </c>
      <c r="D120" t="str">
        <f>+VLOOKUP(LEFT(A120,5),Catalogos!$A$1:$C$6,3,0)</f>
        <v>Sistema de Solicitudes de la Plataforma Nacional de Transparencia</v>
      </c>
      <c r="E120" s="87">
        <f>+VLOOKUP(A120,[2]BaseSAPAR!$B:$AB,27,0)</f>
        <v>42619</v>
      </c>
      <c r="F120">
        <f t="shared" si="5"/>
        <v>8</v>
      </c>
      <c r="G120">
        <f t="shared" si="6"/>
        <v>9</v>
      </c>
      <c r="H120">
        <v>0</v>
      </c>
      <c r="I120">
        <f>+VLOOKUP(A120,[3]LosTres!$A:$AC,26,0)</f>
        <v>5</v>
      </c>
      <c r="J120" t="str">
        <f>+VLOOKUP(I120,Catalogos!$E$2:$F$5,2,0)</f>
        <v>Entrega por Internet (antes a través de INFOMEX)</v>
      </c>
      <c r="K120">
        <f>IF(E120&lt;&gt;0,NETWORKDAYS.INTL(B120,E120,1,Inhabiles!A:A)-1,0)</f>
        <v>8</v>
      </c>
      <c r="L120">
        <f t="shared" si="7"/>
        <v>0</v>
      </c>
      <c r="M120">
        <f t="shared" si="8"/>
        <v>0</v>
      </c>
      <c r="N120">
        <f t="shared" si="9"/>
        <v>0</v>
      </c>
      <c r="O120">
        <f>+VLOOKUP(A120,[3]LosTres!$A:$Y,25,0)</f>
        <v>13</v>
      </c>
      <c r="P120">
        <f>+VLOOKUP(O120,Catalogos!$H$2:$I$102,2,0)</f>
        <v>1</v>
      </c>
      <c r="Q120" t="str">
        <f>+VLOOKUP(A120,[3]LosTres!$A:$W,23,0)</f>
        <v>H</v>
      </c>
      <c r="R120">
        <v>0</v>
      </c>
      <c r="S120" t="str">
        <f>+VLOOKUP(A120,[2]BaseSAPAR!$B:$T,19,0)</f>
        <v>Prestaciones</v>
      </c>
      <c r="T120" t="str">
        <f>+VLOOKUP(S120,Catalogos!$K$2:$L$47,2,0)</f>
        <v xml:space="preserve">b) Prestaciones de servidores públicos </v>
      </c>
      <c r="U120">
        <f>+VLOOKUP(A120,[3]LosTres!$A:$P,16,0)</f>
        <v>15058</v>
      </c>
      <c r="V120">
        <f>+VLOOKUP(A120,[3]LosTres!$A:$Y,25,0)</f>
        <v>13</v>
      </c>
      <c r="W120" t="str">
        <f>+VLOOKUP(V120,Catalogos!P:R,3,0)</f>
        <v xml:space="preserve">     Servicios a la actividad empresarial</v>
      </c>
      <c r="X120" t="str">
        <f>+VLOOKUP(A120,[2]BaseSAPAR!$B:$S,18,0)</f>
        <v>Información pública</v>
      </c>
    </row>
    <row r="121" spans="1:24" hidden="1" x14ac:dyDescent="0.25">
      <c r="A121" s="86">
        <v>6110000019216</v>
      </c>
      <c r="B121" s="87">
        <f>+VLOOKUP(A121,[2]BaseSAPAR!$B:$AB,15,0)</f>
        <v>42607</v>
      </c>
      <c r="C121" t="str">
        <f>+VLOOKUP(LEFT(A121,5),Catalogos!$A$1:$B$6,2,0)</f>
        <v>BM</v>
      </c>
      <c r="D121" t="str">
        <f>+VLOOKUP(LEFT(A121,5),Catalogos!$A$1:$C$6,3,0)</f>
        <v>Sistema de Solicitudes de la Plataforma Nacional de Transparencia</v>
      </c>
      <c r="E121" s="87">
        <f>+VLOOKUP(A121,[2]BaseSAPAR!$B:$AB,27,0)</f>
        <v>42621</v>
      </c>
      <c r="F121">
        <f t="shared" si="5"/>
        <v>8</v>
      </c>
      <c r="G121">
        <f t="shared" si="6"/>
        <v>9</v>
      </c>
      <c r="H121">
        <v>0</v>
      </c>
      <c r="I121">
        <f>+VLOOKUP(A121,[3]LosTres!$A:$AC,26,0)</f>
        <v>5</v>
      </c>
      <c r="J121" t="str">
        <f>+VLOOKUP(I121,Catalogos!$E$2:$F$5,2,0)</f>
        <v>Entrega por Internet (antes a través de INFOMEX)</v>
      </c>
      <c r="K121">
        <f>IF(E121&lt;&gt;0,NETWORKDAYS.INTL(B121,E121,1,Inhabiles!A:A)-1,0)</f>
        <v>10</v>
      </c>
      <c r="L121">
        <f t="shared" si="7"/>
        <v>0</v>
      </c>
      <c r="M121">
        <f t="shared" si="8"/>
        <v>0</v>
      </c>
      <c r="N121">
        <f t="shared" si="9"/>
        <v>0</v>
      </c>
      <c r="O121">
        <f>+VLOOKUP(A121,[3]LosTres!$A:$Y,25,0)</f>
        <v>0</v>
      </c>
      <c r="P121">
        <f>+VLOOKUP(O121,Catalogos!$H$2:$I$102,2,0)</f>
        <v>14</v>
      </c>
      <c r="Q121" t="str">
        <f>+VLOOKUP(A121,[3]LosTres!$A:$W,23,0)</f>
        <v>NULL</v>
      </c>
      <c r="R121">
        <v>0</v>
      </c>
      <c r="S121" t="str">
        <f>+VLOOKUP(A121,[2]BaseSAPAR!$B:$T,19,0)</f>
        <v>Tipos de cambio</v>
      </c>
      <c r="T121" t="str">
        <f>+VLOOKUP(S121,Catalogos!$K$2:$L$47,2,0)</f>
        <v>c) Estadísticas</v>
      </c>
      <c r="U121">
        <f>+VLOOKUP(A121,[3]LosTres!$A:$P,16,0)</f>
        <v>9015</v>
      </c>
      <c r="V121">
        <f>+VLOOKUP(A121,[3]LosTres!$A:$Y,25,0)</f>
        <v>0</v>
      </c>
      <c r="W121">
        <f>+VLOOKUP(V121,Catalogos!P:R,3,0)</f>
        <v>0</v>
      </c>
      <c r="X121" t="str">
        <f>+VLOOKUP(A121,[2]BaseSAPAR!$B:$S,18,0)</f>
        <v>Información pública</v>
      </c>
    </row>
    <row r="122" spans="1:24" x14ac:dyDescent="0.25">
      <c r="A122" s="86">
        <v>6110000019316</v>
      </c>
      <c r="B122" s="87">
        <f>+VLOOKUP(A122,[2]BaseSAPAR!$B:$AB,15,0)</f>
        <v>42608</v>
      </c>
      <c r="C122" t="str">
        <f>+VLOOKUP(LEFT(A122,5),Catalogos!$A$1:$B$6,2,0)</f>
        <v>BM</v>
      </c>
      <c r="D122" t="str">
        <f>+VLOOKUP(LEFT(A122,5),Catalogos!$A$1:$C$6,3,0)</f>
        <v>Sistema de Solicitudes de la Plataforma Nacional de Transparencia</v>
      </c>
      <c r="E122" s="87">
        <f>+VLOOKUP(A122,[2]BaseSAPAR!$B:$AB,27,0)</f>
        <v>42613</v>
      </c>
      <c r="F122">
        <f t="shared" si="5"/>
        <v>8</v>
      </c>
      <c r="G122">
        <f t="shared" si="6"/>
        <v>8</v>
      </c>
      <c r="H122">
        <v>0</v>
      </c>
      <c r="I122">
        <f>+VLOOKUP(A122,[3]LosTres!$A:$AC,26,0)</f>
        <v>6</v>
      </c>
      <c r="J122" t="str">
        <f>+VLOOKUP(I122,Catalogos!$E$2:$F$5,2,0)</f>
        <v>Otro medio</v>
      </c>
      <c r="K122">
        <f>IF(E122&lt;&gt;0,NETWORKDAYS.INTL(B122,E122,1,Inhabiles!A:A)-1,0)</f>
        <v>3</v>
      </c>
      <c r="L122">
        <v>0</v>
      </c>
      <c r="M122">
        <f t="shared" si="8"/>
        <v>1</v>
      </c>
      <c r="N122">
        <f t="shared" si="9"/>
        <v>0</v>
      </c>
      <c r="O122">
        <f>+VLOOKUP(A122,[3]LosTres!$A:$Y,25,0)</f>
        <v>28</v>
      </c>
      <c r="P122">
        <f>+VLOOKUP(O122,Catalogos!$H$2:$I$102,2,0)</f>
        <v>4</v>
      </c>
      <c r="Q122" t="str">
        <f>+VLOOKUP(A122,[3]LosTres!$A:$W,23,0)</f>
        <v>H</v>
      </c>
      <c r="R122">
        <v>0</v>
      </c>
      <c r="S122" t="str">
        <f>+VLOOKUP(A122,[2]BaseSAPAR!$B:$T,19,0)</f>
        <v>Balance general</v>
      </c>
      <c r="T122" t="str">
        <f>+VLOOKUP(S122,Catalogos!$K$2:$L$47,2,0)</f>
        <v>f) Presupuesto o avance financiero</v>
      </c>
      <c r="U122">
        <f>+VLOOKUP(A122,[3]LosTres!$A:$P,16,0)</f>
        <v>14120</v>
      </c>
      <c r="V122">
        <f>+VLOOKUP(A122,[3]LosTres!$A:$Y,25,0)</f>
        <v>28</v>
      </c>
      <c r="W122" t="str">
        <f>+VLOOKUP(V122,Catalogos!P:R,3,0)</f>
        <v xml:space="preserve">     Trabajador Administrativo</v>
      </c>
      <c r="X122" t="str">
        <f>+VLOOKUP(A122,[2]BaseSAPAR!$B:$S,18,0)</f>
        <v>Información pública</v>
      </c>
    </row>
    <row r="123" spans="1:24" x14ac:dyDescent="0.25">
      <c r="A123" s="86">
        <v>6110000019416</v>
      </c>
      <c r="B123" s="87">
        <f>+VLOOKUP(A123,[2]BaseSAPAR!$B:$AB,15,0)</f>
        <v>42608</v>
      </c>
      <c r="C123" t="str">
        <f>+VLOOKUP(LEFT(A123,5),Catalogos!$A$1:$B$6,2,0)</f>
        <v>BM</v>
      </c>
      <c r="D123" t="str">
        <f>+VLOOKUP(LEFT(A123,5),Catalogos!$A$1:$C$6,3,0)</f>
        <v>Sistema de Solicitudes de la Plataforma Nacional de Transparencia</v>
      </c>
      <c r="E123" s="87">
        <f>+VLOOKUP(A123,[2]BaseSAPAR!$B:$AB,27,0)</f>
        <v>42614</v>
      </c>
      <c r="F123">
        <f t="shared" si="5"/>
        <v>8</v>
      </c>
      <c r="G123">
        <f t="shared" si="6"/>
        <v>9</v>
      </c>
      <c r="H123">
        <v>0</v>
      </c>
      <c r="I123">
        <f>+VLOOKUP(A123,[3]LosTres!$A:$AC,26,0)</f>
        <v>5</v>
      </c>
      <c r="J123" t="str">
        <f>+VLOOKUP(I123,Catalogos!$E$2:$F$5,2,0)</f>
        <v>Entrega por Internet (antes a través de INFOMEX)</v>
      </c>
      <c r="K123">
        <f>IF(E123&lt;&gt;0,NETWORKDAYS.INTL(B123,E123,1,Inhabiles!A:A)-1,0)</f>
        <v>4</v>
      </c>
      <c r="L123">
        <f t="shared" si="7"/>
        <v>0</v>
      </c>
      <c r="M123">
        <f t="shared" si="8"/>
        <v>1</v>
      </c>
      <c r="N123">
        <f t="shared" si="9"/>
        <v>0</v>
      </c>
      <c r="O123">
        <f>+VLOOKUP(A123,[3]LosTres!$A:$Y,25,0)</f>
        <v>40</v>
      </c>
      <c r="P123">
        <f>+VLOOKUP(O123,Catalogos!$H$2:$I$102,2,0)</f>
        <v>7</v>
      </c>
      <c r="Q123" t="str">
        <f>+VLOOKUP(A123,[3]LosTres!$A:$W,23,0)</f>
        <v>M</v>
      </c>
      <c r="R123">
        <v>0</v>
      </c>
      <c r="S123" t="str">
        <f>+VLOOKUP(A123,[2]BaseSAPAR!$B:$T,19,0)</f>
        <v>Protección</v>
      </c>
      <c r="T123" t="str">
        <f>+VLOOKUP(S123,Catalogos!$K$2:$L$47,2,0)</f>
        <v>a) Estrategias de seguridad nacional</v>
      </c>
      <c r="U123">
        <f>+VLOOKUP(A123,[3]LosTres!$A:$P,16,0)</f>
        <v>9016</v>
      </c>
      <c r="V123">
        <f>+VLOOKUP(A123,[3]LosTres!$A:$Y,25,0)</f>
        <v>40</v>
      </c>
      <c r="W123" t="str">
        <f>+VLOOKUP(V123,Catalogos!P:R,3,0)</f>
        <v>Medios de Comunicación</v>
      </c>
      <c r="X123" t="str">
        <f>+VLOOKUP(A123,[2]BaseSAPAR!$B:$S,18,0)</f>
        <v>Información pública</v>
      </c>
    </row>
    <row r="124" spans="1:24" hidden="1" x14ac:dyDescent="0.25">
      <c r="A124" s="86">
        <v>6110000019516</v>
      </c>
      <c r="B124" s="87">
        <f>+VLOOKUP(A124,[2]BaseSAPAR!$B:$AB,15,0)</f>
        <v>42611</v>
      </c>
      <c r="C124" t="str">
        <f>+VLOOKUP(LEFT(A124,5),Catalogos!$A$1:$B$6,2,0)</f>
        <v>BM</v>
      </c>
      <c r="D124" t="str">
        <f>+VLOOKUP(LEFT(A124,5),Catalogos!$A$1:$C$6,3,0)</f>
        <v>Sistema de Solicitudes de la Plataforma Nacional de Transparencia</v>
      </c>
      <c r="E124" s="87">
        <f>+VLOOKUP(A124,[2]BaseSAPAR!$B:$AB,27,0)</f>
        <v>42621</v>
      </c>
      <c r="F124">
        <f t="shared" si="5"/>
        <v>8</v>
      </c>
      <c r="G124">
        <f t="shared" si="6"/>
        <v>9</v>
      </c>
      <c r="H124">
        <v>0</v>
      </c>
      <c r="I124">
        <f>+VLOOKUP(A124,[3]LosTres!$A:$AC,26,0)</f>
        <v>5</v>
      </c>
      <c r="J124" t="str">
        <f>+VLOOKUP(I124,Catalogos!$E$2:$F$5,2,0)</f>
        <v>Entrega por Internet (antes a través de INFOMEX)</v>
      </c>
      <c r="K124">
        <f>IF(E124&lt;&gt;0,NETWORKDAYS.INTL(B124,E124,1,Inhabiles!A:A)-1,0)</f>
        <v>8</v>
      </c>
      <c r="L124">
        <f t="shared" si="7"/>
        <v>0</v>
      </c>
      <c r="M124">
        <f t="shared" si="8"/>
        <v>0</v>
      </c>
      <c r="N124">
        <f t="shared" si="9"/>
        <v>0</v>
      </c>
      <c r="O124">
        <f>+VLOOKUP(A124,[3]LosTres!$A:$Y,25,0)</f>
        <v>21</v>
      </c>
      <c r="P124">
        <f>+VLOOKUP(O124,Catalogos!$H$2:$I$102,2,0)</f>
        <v>3</v>
      </c>
      <c r="Q124" t="str">
        <f>+VLOOKUP(A124,[3]LosTres!$A:$W,23,0)</f>
        <v>M</v>
      </c>
      <c r="R124">
        <v>0</v>
      </c>
      <c r="S124" t="str">
        <f>+VLOOKUP(A124,[2]BaseSAPAR!$B:$T,19,0)</f>
        <v>Reclutamiento y selección</v>
      </c>
      <c r="T124" t="str">
        <f>+VLOOKUP(S124,Catalogos!$K$2:$L$47,2,0)</f>
        <v>d) Otros*</v>
      </c>
      <c r="U124">
        <f>+VLOOKUP(A124,[3]LosTres!$A:$P,16,0)</f>
        <v>9007</v>
      </c>
      <c r="V124">
        <f>+VLOOKUP(A124,[3]LosTres!$A:$Y,25,0)</f>
        <v>21</v>
      </c>
      <c r="W124" t="str">
        <f>+VLOOKUP(V124,Catalogos!P:R,3,0)</f>
        <v xml:space="preserve">     Estudiante</v>
      </c>
      <c r="X124" t="str">
        <f>+VLOOKUP(A124,[2]BaseSAPAR!$B:$S,18,0)</f>
        <v>Información pública</v>
      </c>
    </row>
    <row r="125" spans="1:24" x14ac:dyDescent="0.25">
      <c r="A125" s="86">
        <v>6110000019616</v>
      </c>
      <c r="B125" s="87">
        <f>+VLOOKUP(A125,[2]BaseSAPAR!$B:$AB,15,0)</f>
        <v>42611</v>
      </c>
      <c r="C125" t="str">
        <f>+VLOOKUP(LEFT(A125,5),Catalogos!$A$1:$B$6,2,0)</f>
        <v>BM</v>
      </c>
      <c r="D125" t="str">
        <f>+VLOOKUP(LEFT(A125,5),Catalogos!$A$1:$C$6,3,0)</f>
        <v>Sistema de Solicitudes de la Plataforma Nacional de Transparencia</v>
      </c>
      <c r="E125" s="87">
        <f>+VLOOKUP(A125,[2]BaseSAPAR!$B:$AB,27,0)</f>
        <v>42613</v>
      </c>
      <c r="F125">
        <f t="shared" si="5"/>
        <v>8</v>
      </c>
      <c r="G125">
        <f t="shared" si="6"/>
        <v>8</v>
      </c>
      <c r="H125">
        <v>0</v>
      </c>
      <c r="I125">
        <f>+VLOOKUP(A125,[3]LosTres!$A:$AC,26,0)</f>
        <v>6</v>
      </c>
      <c r="J125" t="str">
        <f>+VLOOKUP(I125,Catalogos!$E$2:$F$5,2,0)</f>
        <v>Otro medio</v>
      </c>
      <c r="K125">
        <f>IF(E125&lt;&gt;0,NETWORKDAYS.INTL(B125,E125,1,Inhabiles!A:A)-1,0)</f>
        <v>2</v>
      </c>
      <c r="L125">
        <v>0</v>
      </c>
      <c r="M125">
        <f t="shared" si="8"/>
        <v>1</v>
      </c>
      <c r="N125">
        <f t="shared" si="9"/>
        <v>0</v>
      </c>
      <c r="O125">
        <f>+VLOOKUP(A125,[3]LosTres!$A:$Y,25,0)</f>
        <v>0</v>
      </c>
      <c r="P125">
        <f>+VLOOKUP(O125,Catalogos!$H$2:$I$102,2,0)</f>
        <v>14</v>
      </c>
      <c r="Q125" t="str">
        <f>+VLOOKUP(A125,[3]LosTres!$A:$W,23,0)</f>
        <v>H</v>
      </c>
      <c r="R125">
        <v>0</v>
      </c>
      <c r="S125" t="str">
        <f>+VLOOKUP(A125,[2]BaseSAPAR!$B:$T,19,0)</f>
        <v>Control de legalidad</v>
      </c>
      <c r="T125" t="str">
        <f>+VLOOKUP(S125,Catalogos!$K$2:$L$47,2,0)</f>
        <v>e) Marco Jurídico</v>
      </c>
      <c r="U125">
        <f>+VLOOKUP(A125,[3]LosTres!$A:$P,16,0)</f>
        <v>999</v>
      </c>
      <c r="V125">
        <f>+VLOOKUP(A125,[3]LosTres!$A:$Y,25,0)</f>
        <v>0</v>
      </c>
      <c r="W125">
        <f>+VLOOKUP(V125,Catalogos!P:R,3,0)</f>
        <v>0</v>
      </c>
      <c r="X125" t="str">
        <f>+VLOOKUP(A125,[2]BaseSAPAR!$B:$S,18,0)</f>
        <v>Información pública</v>
      </c>
    </row>
    <row r="126" spans="1:24" x14ac:dyDescent="0.25">
      <c r="A126" s="86">
        <v>6110000019716</v>
      </c>
      <c r="B126" s="87">
        <f>+VLOOKUP(A126,[2]BaseSAPAR!$B:$AB,15,0)</f>
        <v>42611</v>
      </c>
      <c r="C126" t="str">
        <f>+VLOOKUP(LEFT(A126,5),Catalogos!$A$1:$B$6,2,0)</f>
        <v>BM</v>
      </c>
      <c r="D126" t="str">
        <f>+VLOOKUP(LEFT(A126,5),Catalogos!$A$1:$C$6,3,0)</f>
        <v>Sistema de Solicitudes de la Plataforma Nacional de Transparencia</v>
      </c>
      <c r="E126" s="87">
        <f>+VLOOKUP(A126,[2]BaseSAPAR!$B:$AB,27,0)</f>
        <v>42618</v>
      </c>
      <c r="F126">
        <f t="shared" si="5"/>
        <v>8</v>
      </c>
      <c r="G126">
        <f t="shared" si="6"/>
        <v>9</v>
      </c>
      <c r="H126">
        <v>0</v>
      </c>
      <c r="I126">
        <f>+VLOOKUP(A126,[3]LosTres!$A:$AC,26,0)</f>
        <v>6</v>
      </c>
      <c r="J126" t="str">
        <f>+VLOOKUP(I126,Catalogos!$E$2:$F$5,2,0)</f>
        <v>Otro medio</v>
      </c>
      <c r="K126">
        <f>IF(E126&lt;&gt;0,NETWORKDAYS.INTL(B126,E126,1,Inhabiles!A:A)-1,0)</f>
        <v>5</v>
      </c>
      <c r="L126">
        <f t="shared" si="7"/>
        <v>0</v>
      </c>
      <c r="M126">
        <f t="shared" si="8"/>
        <v>1</v>
      </c>
      <c r="N126">
        <f t="shared" si="9"/>
        <v>0</v>
      </c>
      <c r="O126">
        <f>+VLOOKUP(A126,[3]LosTres!$A:$Y,25,0)</f>
        <v>0</v>
      </c>
      <c r="P126">
        <f>+VLOOKUP(O126,Catalogos!$H$2:$I$102,2,0)</f>
        <v>14</v>
      </c>
      <c r="Q126" t="str">
        <f>+VLOOKUP(A126,[3]LosTres!$A:$W,23,0)</f>
        <v>H</v>
      </c>
      <c r="R126">
        <v>0</v>
      </c>
      <c r="S126" t="str">
        <f>+VLOOKUP(A126,[2]BaseSAPAR!$B:$T,19,0)</f>
        <v>Balance general</v>
      </c>
      <c r="T126" t="str">
        <f>+VLOOKUP(S126,Catalogos!$K$2:$L$47,2,0)</f>
        <v>f) Presupuesto o avance financiero</v>
      </c>
      <c r="U126">
        <f>+VLOOKUP(A126,[3]LosTres!$A:$P,16,0)</f>
        <v>999</v>
      </c>
      <c r="V126">
        <f>+VLOOKUP(A126,[3]LosTres!$A:$Y,25,0)</f>
        <v>0</v>
      </c>
      <c r="W126">
        <f>+VLOOKUP(V126,Catalogos!P:R,3,0)</f>
        <v>0</v>
      </c>
      <c r="X126" t="str">
        <f>+VLOOKUP(A126,[2]BaseSAPAR!$B:$S,18,0)</f>
        <v>Información pública</v>
      </c>
    </row>
    <row r="127" spans="1:24" hidden="1" x14ac:dyDescent="0.25">
      <c r="A127" s="86">
        <v>6110000019816</v>
      </c>
      <c r="B127" s="87">
        <f>+VLOOKUP(A127,[2]BaseSAPAR!$B:$AB,15,0)</f>
        <v>42611</v>
      </c>
      <c r="C127" t="str">
        <f>+VLOOKUP(LEFT(A127,5),Catalogos!$A$1:$B$6,2,0)</f>
        <v>BM</v>
      </c>
      <c r="D127" t="str">
        <f>+VLOOKUP(LEFT(A127,5),Catalogos!$A$1:$C$6,3,0)</f>
        <v>Sistema de Solicitudes de la Plataforma Nacional de Transparencia</v>
      </c>
      <c r="E127" s="87">
        <f>+VLOOKUP(A127,[2]BaseSAPAR!$B:$AB,27,0)</f>
        <v>42614</v>
      </c>
      <c r="F127">
        <f t="shared" si="5"/>
        <v>8</v>
      </c>
      <c r="G127">
        <f t="shared" si="6"/>
        <v>9</v>
      </c>
      <c r="H127">
        <v>0</v>
      </c>
      <c r="I127">
        <f>+VLOOKUP(A127,[3]LosTres!$A:$AC,26,0)</f>
        <v>6</v>
      </c>
      <c r="J127" t="str">
        <f>+VLOOKUP(I127,Catalogos!$E$2:$F$5,2,0)</f>
        <v>Otro medio</v>
      </c>
      <c r="K127">
        <f>IF(E127&lt;&gt;0,NETWORKDAYS.INTL(B127,E127,1,Inhabiles!A:A)-1,0)</f>
        <v>3</v>
      </c>
      <c r="L127" s="101">
        <f t="shared" si="7"/>
        <v>1</v>
      </c>
      <c r="M127">
        <f t="shared" si="8"/>
        <v>0</v>
      </c>
      <c r="N127">
        <f t="shared" si="9"/>
        <v>0</v>
      </c>
      <c r="O127">
        <f>+VLOOKUP(A127,[3]LosTres!$A:$Y,25,0)</f>
        <v>0</v>
      </c>
      <c r="P127">
        <f>+VLOOKUP(O127,Catalogos!$H$2:$I$102,2,0)</f>
        <v>14</v>
      </c>
      <c r="Q127" t="str">
        <f>+VLOOKUP(A127,[3]LosTres!$A:$W,23,0)</f>
        <v>H</v>
      </c>
      <c r="R127">
        <v>0</v>
      </c>
      <c r="S127" t="str">
        <f>+VLOOKUP(A127,[2]BaseSAPAR!$B:$T,19,0)</f>
        <v>Control de legalidad</v>
      </c>
      <c r="T127" t="str">
        <f>+VLOOKUP(S127,Catalogos!$K$2:$L$47,2,0)</f>
        <v>e) Marco Jurídico</v>
      </c>
      <c r="U127">
        <f>+VLOOKUP(A127,[3]LosTres!$A:$P,16,0)</f>
        <v>15104</v>
      </c>
      <c r="V127">
        <f>+VLOOKUP(A127,[3]LosTres!$A:$Y,25,0)</f>
        <v>0</v>
      </c>
      <c r="W127">
        <f>+VLOOKUP(V127,Catalogos!P:R,3,0)</f>
        <v>0</v>
      </c>
      <c r="X127" t="str">
        <f>+VLOOKUP(A127,[2]BaseSAPAR!$B:$S,18,0)</f>
        <v>Información no competencia del BM</v>
      </c>
    </row>
    <row r="128" spans="1:24" x14ac:dyDescent="0.25">
      <c r="A128" s="86">
        <v>6110000019916</v>
      </c>
      <c r="B128" s="87">
        <f>+VLOOKUP(A128,[2]BaseSAPAR!$B:$AB,15,0)</f>
        <v>42611</v>
      </c>
      <c r="C128" t="str">
        <f>+VLOOKUP(LEFT(A128,5),Catalogos!$A$1:$B$6,2,0)</f>
        <v>BM</v>
      </c>
      <c r="D128" t="str">
        <f>+VLOOKUP(LEFT(A128,5),Catalogos!$A$1:$C$6,3,0)</f>
        <v>Sistema de Solicitudes de la Plataforma Nacional de Transparencia</v>
      </c>
      <c r="E128" s="87">
        <f>+VLOOKUP(A128,[2]BaseSAPAR!$B:$AB,27,0)</f>
        <v>42615</v>
      </c>
      <c r="F128">
        <f t="shared" si="5"/>
        <v>8</v>
      </c>
      <c r="G128">
        <f t="shared" si="6"/>
        <v>9</v>
      </c>
      <c r="H128">
        <v>0</v>
      </c>
      <c r="I128">
        <f>+VLOOKUP(A128,[3]LosTres!$A:$AC,26,0)</f>
        <v>5</v>
      </c>
      <c r="J128" t="str">
        <f>+VLOOKUP(I128,Catalogos!$E$2:$F$5,2,0)</f>
        <v>Entrega por Internet (antes a través de INFOMEX)</v>
      </c>
      <c r="K128">
        <f>IF(E128&lt;&gt;0,NETWORKDAYS.INTL(B128,E128,1,Inhabiles!A:A)-1,0)</f>
        <v>4</v>
      </c>
      <c r="L128">
        <f t="shared" si="7"/>
        <v>0</v>
      </c>
      <c r="M128">
        <f t="shared" si="8"/>
        <v>1</v>
      </c>
      <c r="N128">
        <f t="shared" si="9"/>
        <v>0</v>
      </c>
      <c r="O128">
        <f>+VLOOKUP(A128,[3]LosTres!$A:$Y,25,0)</f>
        <v>0</v>
      </c>
      <c r="P128">
        <f>+VLOOKUP(O128,Catalogos!$H$2:$I$102,2,0)</f>
        <v>14</v>
      </c>
      <c r="Q128" t="str">
        <f>+VLOOKUP(A128,[3]LosTres!$A:$W,23,0)</f>
        <v>NULL</v>
      </c>
      <c r="R128">
        <v>0</v>
      </c>
      <c r="S128" t="str">
        <f>+VLOOKUP(A128,[2]BaseSAPAR!$B:$T,19,0)</f>
        <v>Acceso a la información</v>
      </c>
      <c r="T128" t="str">
        <f>+VLOOKUP(S128,Catalogos!$K$2:$L$47,2,0)</f>
        <v>h)  Otros*</v>
      </c>
      <c r="U128">
        <f>+VLOOKUP(A128,[3]LosTres!$A:$P,16,0)</f>
        <v>17011</v>
      </c>
      <c r="V128">
        <f>+VLOOKUP(A128,[3]LosTres!$A:$Y,25,0)</f>
        <v>0</v>
      </c>
      <c r="W128">
        <f>+VLOOKUP(V128,Catalogos!P:R,3,0)</f>
        <v>0</v>
      </c>
      <c r="X128" t="str">
        <f>+VLOOKUP(A128,[2]BaseSAPAR!$B:$S,18,0)</f>
        <v>Información pública</v>
      </c>
    </row>
    <row r="129" spans="1:24" hidden="1" x14ac:dyDescent="0.25">
      <c r="A129" s="86">
        <v>6110000020016</v>
      </c>
      <c r="B129" s="87">
        <f>+VLOOKUP(A129,[2]BaseSAPAR!$B:$AB,15,0)</f>
        <v>42611</v>
      </c>
      <c r="C129" t="str">
        <f>+VLOOKUP(LEFT(A129,5),Catalogos!$A$1:$B$6,2,0)</f>
        <v>BM</v>
      </c>
      <c r="D129" t="str">
        <f>+VLOOKUP(LEFT(A129,5),Catalogos!$A$1:$C$6,3,0)</f>
        <v>Sistema de Solicitudes de la Plataforma Nacional de Transparencia</v>
      </c>
      <c r="E129" s="87">
        <f>+VLOOKUP(A129,[2]BaseSAPAR!$B:$AB,27,0)</f>
        <v>42635</v>
      </c>
      <c r="F129">
        <f t="shared" si="5"/>
        <v>8</v>
      </c>
      <c r="G129">
        <f t="shared" si="6"/>
        <v>9</v>
      </c>
      <c r="H129">
        <v>0</v>
      </c>
      <c r="I129">
        <f>+VLOOKUP(A129,[3]LosTres!$A:$AC,26,0)</f>
        <v>6</v>
      </c>
      <c r="J129" t="str">
        <f>+VLOOKUP(I129,Catalogos!$E$2:$F$5,2,0)</f>
        <v>Otro medio</v>
      </c>
      <c r="K129">
        <f>IF(E129&lt;&gt;0,NETWORKDAYS.INTL(B129,E129,1,Inhabiles!A:A)-1,0)</f>
        <v>17</v>
      </c>
      <c r="L129">
        <f t="shared" si="7"/>
        <v>0</v>
      </c>
      <c r="M129">
        <f t="shared" si="8"/>
        <v>0</v>
      </c>
      <c r="N129">
        <f t="shared" si="9"/>
        <v>0</v>
      </c>
      <c r="O129">
        <f>+VLOOKUP(A129,[3]LosTres!$A:$Y,25,0)</f>
        <v>0</v>
      </c>
      <c r="P129">
        <f>+VLOOKUP(O129,Catalogos!$H$2:$I$102,2,0)</f>
        <v>14</v>
      </c>
      <c r="Q129" t="str">
        <f>+VLOOKUP(A129,[3]LosTres!$A:$W,23,0)</f>
        <v>H</v>
      </c>
      <c r="R129">
        <v>0</v>
      </c>
      <c r="S129" t="str">
        <f>+VLOOKUP(A129,[2]BaseSAPAR!$B:$T,19,0)</f>
        <v>Acceso a la información</v>
      </c>
      <c r="T129" t="str">
        <f>+VLOOKUP(S129,Catalogos!$K$2:$L$47,2,0)</f>
        <v>h)  Otros*</v>
      </c>
      <c r="U129">
        <f>+VLOOKUP(A129,[3]LosTres!$A:$P,16,0)</f>
        <v>15033</v>
      </c>
      <c r="V129">
        <f>+VLOOKUP(A129,[3]LosTres!$A:$Y,25,0)</f>
        <v>0</v>
      </c>
      <c r="W129">
        <f>+VLOOKUP(V129,Catalogos!P:R,3,0)</f>
        <v>0</v>
      </c>
      <c r="X129" t="str">
        <f>+VLOOKUP(A129,[2]BaseSAPAR!$B:$S,18,0)</f>
        <v>Información pública</v>
      </c>
    </row>
    <row r="130" spans="1:24" hidden="1" x14ac:dyDescent="0.25">
      <c r="A130" s="86">
        <v>6110000020116</v>
      </c>
      <c r="B130" s="87">
        <f>+VLOOKUP(A130,[2]BaseSAPAR!$B:$AB,15,0)</f>
        <v>42612</v>
      </c>
      <c r="C130" t="str">
        <f>+VLOOKUP(LEFT(A130,5),Catalogos!$A$1:$B$6,2,0)</f>
        <v>BM</v>
      </c>
      <c r="D130" t="str">
        <f>+VLOOKUP(LEFT(A130,5),Catalogos!$A$1:$C$6,3,0)</f>
        <v>Sistema de Solicitudes de la Plataforma Nacional de Transparencia</v>
      </c>
      <c r="E130" s="87">
        <f>+VLOOKUP(A130,[2]BaseSAPAR!$B:$AB,27,0)</f>
        <v>42640</v>
      </c>
      <c r="F130">
        <f t="shared" si="5"/>
        <v>8</v>
      </c>
      <c r="G130">
        <f t="shared" si="6"/>
        <v>9</v>
      </c>
      <c r="H130">
        <v>0</v>
      </c>
      <c r="I130">
        <f>+VLOOKUP(A130,[3]LosTres!$A:$AC,26,0)</f>
        <v>6</v>
      </c>
      <c r="J130" t="str">
        <f>+VLOOKUP(I130,Catalogos!$E$2:$F$5,2,0)</f>
        <v>Otro medio</v>
      </c>
      <c r="K130">
        <f>IF(E130&lt;&gt;0,NETWORKDAYS.INTL(B130,E130,1,Inhabiles!A:A)-1,0)</f>
        <v>19</v>
      </c>
      <c r="L130">
        <f t="shared" si="7"/>
        <v>0</v>
      </c>
      <c r="M130">
        <f t="shared" si="8"/>
        <v>0</v>
      </c>
      <c r="N130">
        <f t="shared" si="9"/>
        <v>0</v>
      </c>
      <c r="O130">
        <f>+VLOOKUP(A130,[3]LosTres!$A:$Y,25,0)</f>
        <v>0</v>
      </c>
      <c r="P130">
        <f>+VLOOKUP(O130,Catalogos!$H$2:$I$102,2,0)</f>
        <v>14</v>
      </c>
      <c r="Q130" t="str">
        <f>+VLOOKUP(A130,[3]LosTres!$A:$W,23,0)</f>
        <v>H</v>
      </c>
      <c r="R130">
        <v>0</v>
      </c>
      <c r="S130" t="str">
        <f>+VLOOKUP(A130,[2]BaseSAPAR!$B:$T,19,0)</f>
        <v>Sueldos y salarios</v>
      </c>
      <c r="T130" t="str">
        <f>+VLOOKUP(S130,Catalogos!$K$2:$L$47,2,0)</f>
        <v>a) Sueldos</v>
      </c>
      <c r="U130">
        <f>+VLOOKUP(A130,[3]LosTres!$A:$P,16,0)</f>
        <v>999</v>
      </c>
      <c r="V130">
        <f>+VLOOKUP(A130,[3]LosTres!$A:$Y,25,0)</f>
        <v>0</v>
      </c>
      <c r="W130">
        <f>+VLOOKUP(V130,Catalogos!P:R,3,0)</f>
        <v>0</v>
      </c>
      <c r="X130" t="str">
        <f>+VLOOKUP(A130,[2]BaseSAPAR!$B:$S,18,0)</f>
        <v>Información pública</v>
      </c>
    </row>
    <row r="131" spans="1:24" x14ac:dyDescent="0.25">
      <c r="A131" s="86">
        <v>6110000020216</v>
      </c>
      <c r="B131" s="87">
        <f>+VLOOKUP(A131,[2]BaseSAPAR!$B:$AB,15,0)</f>
        <v>42612</v>
      </c>
      <c r="C131" t="str">
        <f>+VLOOKUP(LEFT(A131,5),Catalogos!$A$1:$B$6,2,0)</f>
        <v>BM</v>
      </c>
      <c r="D131" t="str">
        <f>+VLOOKUP(LEFT(A131,5),Catalogos!$A$1:$C$6,3,0)</f>
        <v>Sistema de Solicitudes de la Plataforma Nacional de Transparencia</v>
      </c>
      <c r="E131" s="87">
        <f>+VLOOKUP(A131,[2]BaseSAPAR!$B:$AB,27,0)</f>
        <v>42615</v>
      </c>
      <c r="F131">
        <f t="shared" ref="F131:F194" si="10">+MONTH(B131)</f>
        <v>8</v>
      </c>
      <c r="G131">
        <f t="shared" ref="G131:G194" si="11">+IF(MONTH(E131)=1,0,MONTH(E131))</f>
        <v>9</v>
      </c>
      <c r="H131">
        <v>0</v>
      </c>
      <c r="I131">
        <f>+VLOOKUP(A131,[3]LosTres!$A:$AC,26,0)</f>
        <v>5</v>
      </c>
      <c r="J131" t="str">
        <f>+VLOOKUP(I131,Catalogos!$E$2:$F$5,2,0)</f>
        <v>Entrega por Internet (antes a través de INFOMEX)</v>
      </c>
      <c r="K131">
        <f>IF(E131&lt;&gt;0,NETWORKDAYS.INTL(B131,E131,1,Inhabiles!A:A)-1,0)</f>
        <v>3</v>
      </c>
      <c r="L131">
        <v>0</v>
      </c>
      <c r="M131">
        <f t="shared" ref="M131:M194" si="12">+IF(AND(K131&lt;6,L131=0),1,0)</f>
        <v>1</v>
      </c>
      <c r="N131">
        <f t="shared" ref="N131:N194" si="13">+IF(K131&gt;20,1,0)</f>
        <v>0</v>
      </c>
      <c r="O131">
        <f>+VLOOKUP(A131,[3]LosTres!$A:$Y,25,0)</f>
        <v>21</v>
      </c>
      <c r="P131">
        <f>+VLOOKUP(O131,Catalogos!$H$2:$I$102,2,0)</f>
        <v>3</v>
      </c>
      <c r="Q131" t="str">
        <f>+VLOOKUP(A131,[3]LosTres!$A:$W,23,0)</f>
        <v>H</v>
      </c>
      <c r="R131">
        <v>0</v>
      </c>
      <c r="S131" t="str">
        <f>+VLOOKUP(A131,[2]BaseSAPAR!$B:$T,19,0)</f>
        <v>Presupuesto</v>
      </c>
      <c r="T131" t="str">
        <f>+VLOOKUP(S131,Catalogos!$K$2:$L$47,2,0)</f>
        <v>f) Presupuesto o avance financiero</v>
      </c>
      <c r="U131">
        <f>+VLOOKUP(A131,[3]LosTres!$A:$P,16,0)</f>
        <v>9007</v>
      </c>
      <c r="V131">
        <f>+VLOOKUP(A131,[3]LosTres!$A:$Y,25,0)</f>
        <v>21</v>
      </c>
      <c r="W131" t="str">
        <f>+VLOOKUP(V131,Catalogos!P:R,3,0)</f>
        <v xml:space="preserve">     Estudiante</v>
      </c>
      <c r="X131" t="str">
        <f>+VLOOKUP(A131,[2]BaseSAPAR!$B:$S,18,0)</f>
        <v>Información pública</v>
      </c>
    </row>
    <row r="132" spans="1:24" hidden="1" x14ac:dyDescent="0.25">
      <c r="A132" s="86">
        <v>6110000020316</v>
      </c>
      <c r="B132" s="87">
        <f>+VLOOKUP(A132,[2]BaseSAPAR!$B:$AB,15,0)</f>
        <v>42612</v>
      </c>
      <c r="C132" t="str">
        <f>+VLOOKUP(LEFT(A132,5),Catalogos!$A$1:$B$6,2,0)</f>
        <v>BM</v>
      </c>
      <c r="D132" t="str">
        <f>+VLOOKUP(LEFT(A132,5),Catalogos!$A$1:$C$6,3,0)</f>
        <v>Sistema de Solicitudes de la Plataforma Nacional de Transparencia</v>
      </c>
      <c r="E132" s="87">
        <f>+VLOOKUP(A132,[2]BaseSAPAR!$B:$AB,27,0)</f>
        <v>42615</v>
      </c>
      <c r="F132">
        <f t="shared" si="10"/>
        <v>8</v>
      </c>
      <c r="G132">
        <f t="shared" si="11"/>
        <v>9</v>
      </c>
      <c r="H132">
        <v>0</v>
      </c>
      <c r="I132">
        <f>+VLOOKUP(A132,[3]LosTres!$A:$AC,26,0)</f>
        <v>5</v>
      </c>
      <c r="J132" t="str">
        <f>+VLOOKUP(I132,Catalogos!$E$2:$F$5,2,0)</f>
        <v>Entrega por Internet (antes a través de INFOMEX)</v>
      </c>
      <c r="K132">
        <f>IF(E132&lt;&gt;0,NETWORKDAYS.INTL(B132,E132,1,Inhabiles!A:A)-1,0)</f>
        <v>3</v>
      </c>
      <c r="L132" s="101">
        <f t="shared" ref="L132:L194" si="14">+IF(K132&lt;4,1,0)</f>
        <v>1</v>
      </c>
      <c r="M132">
        <f t="shared" si="12"/>
        <v>0</v>
      </c>
      <c r="N132">
        <f t="shared" si="13"/>
        <v>0</v>
      </c>
      <c r="O132">
        <f>+VLOOKUP(A132,[3]LosTres!$A:$Y,25,0)</f>
        <v>21</v>
      </c>
      <c r="P132">
        <f>+VLOOKUP(O132,Catalogos!$H$2:$I$102,2,0)</f>
        <v>3</v>
      </c>
      <c r="Q132" t="str">
        <f>+VLOOKUP(A132,[3]LosTres!$A:$W,23,0)</f>
        <v>H</v>
      </c>
      <c r="R132">
        <v>0</v>
      </c>
      <c r="S132" t="str">
        <f>+VLOOKUP(A132,[2]BaseSAPAR!$B:$T,19,0)</f>
        <v>Control de legalidad</v>
      </c>
      <c r="T132" t="str">
        <f>+VLOOKUP(S132,Catalogos!$K$2:$L$47,2,0)</f>
        <v>e) Marco Jurídico</v>
      </c>
      <c r="U132">
        <f>+VLOOKUP(A132,[3]LosTres!$A:$P,16,0)</f>
        <v>15104</v>
      </c>
      <c r="V132">
        <f>+VLOOKUP(A132,[3]LosTres!$A:$Y,25,0)</f>
        <v>21</v>
      </c>
      <c r="W132" t="str">
        <f>+VLOOKUP(V132,Catalogos!P:R,3,0)</f>
        <v xml:space="preserve">     Estudiante</v>
      </c>
      <c r="X132" t="str">
        <f>+VLOOKUP(A132,[2]BaseSAPAR!$B:$S,18,0)</f>
        <v>Información no competencia del BM</v>
      </c>
    </row>
    <row r="133" spans="1:24" x14ac:dyDescent="0.25">
      <c r="A133" s="86">
        <v>6110000020416</v>
      </c>
      <c r="B133" s="87">
        <f>+VLOOKUP(A133,[2]BaseSAPAR!$B:$AB,15,0)</f>
        <v>42612</v>
      </c>
      <c r="C133" t="str">
        <f>+VLOOKUP(LEFT(A133,5),Catalogos!$A$1:$B$6,2,0)</f>
        <v>BM</v>
      </c>
      <c r="D133" t="str">
        <f>+VLOOKUP(LEFT(A133,5),Catalogos!$A$1:$C$6,3,0)</f>
        <v>Sistema de Solicitudes de la Plataforma Nacional de Transparencia</v>
      </c>
      <c r="E133" s="87">
        <f>+VLOOKUP(A133,[2]BaseSAPAR!$B:$AB,27,0)</f>
        <v>42619</v>
      </c>
      <c r="F133">
        <f t="shared" si="10"/>
        <v>8</v>
      </c>
      <c r="G133">
        <f t="shared" si="11"/>
        <v>9</v>
      </c>
      <c r="H133">
        <v>0</v>
      </c>
      <c r="I133">
        <f>+VLOOKUP(A133,[3]LosTres!$A:$AC,26,0)</f>
        <v>5</v>
      </c>
      <c r="J133" t="str">
        <f>+VLOOKUP(I133,Catalogos!$E$2:$F$5,2,0)</f>
        <v>Entrega por Internet (antes a través de INFOMEX)</v>
      </c>
      <c r="K133">
        <f>IF(E133&lt;&gt;0,NETWORKDAYS.INTL(B133,E133,1,Inhabiles!A:A)-1,0)</f>
        <v>5</v>
      </c>
      <c r="L133">
        <f t="shared" si="14"/>
        <v>0</v>
      </c>
      <c r="M133">
        <f t="shared" si="12"/>
        <v>1</v>
      </c>
      <c r="N133">
        <f t="shared" si="13"/>
        <v>0</v>
      </c>
      <c r="O133">
        <f>+VLOOKUP(A133,[3]LosTres!$A:$Y,25,0)</f>
        <v>21</v>
      </c>
      <c r="P133">
        <f>+VLOOKUP(O133,Catalogos!$H$2:$I$102,2,0)</f>
        <v>3</v>
      </c>
      <c r="Q133" t="str">
        <f>+VLOOKUP(A133,[3]LosTres!$A:$W,23,0)</f>
        <v>H</v>
      </c>
      <c r="R133">
        <v>0</v>
      </c>
      <c r="S133" t="str">
        <f>+VLOOKUP(A133,[2]BaseSAPAR!$B:$T,19,0)</f>
        <v>Política cambiaria</v>
      </c>
      <c r="T133" t="str">
        <f>+VLOOKUP(S133,Catalogos!$K$2:$L$47,2,0)</f>
        <v>c) Estadísticas</v>
      </c>
      <c r="U133">
        <f>+VLOOKUP(A133,[3]LosTres!$A:$P,16,0)</f>
        <v>23005</v>
      </c>
      <c r="V133">
        <f>+VLOOKUP(A133,[3]LosTres!$A:$Y,25,0)</f>
        <v>21</v>
      </c>
      <c r="W133" t="str">
        <f>+VLOOKUP(V133,Catalogos!P:R,3,0)</f>
        <v xml:space="preserve">     Estudiante</v>
      </c>
      <c r="X133" t="str">
        <f>+VLOOKUP(A133,[2]BaseSAPAR!$B:$S,18,0)</f>
        <v>Información pública</v>
      </c>
    </row>
    <row r="134" spans="1:24" hidden="1" x14ac:dyDescent="0.25">
      <c r="A134" s="86">
        <v>6110000020516</v>
      </c>
      <c r="B134" s="87">
        <f>+VLOOKUP(A134,[2]BaseSAPAR!$B:$AB,15,0)</f>
        <v>42613</v>
      </c>
      <c r="C134" t="str">
        <f>+VLOOKUP(LEFT(A134,5),Catalogos!$A$1:$B$6,2,0)</f>
        <v>BM</v>
      </c>
      <c r="D134" t="str">
        <f>+VLOOKUP(LEFT(A134,5),Catalogos!$A$1:$C$6,3,0)</f>
        <v>Sistema de Solicitudes de la Plataforma Nacional de Transparencia</v>
      </c>
      <c r="E134" s="87">
        <f>+VLOOKUP(A134,[2]BaseSAPAR!$B:$AB,27,0)</f>
        <v>42635</v>
      </c>
      <c r="F134">
        <f t="shared" si="10"/>
        <v>8</v>
      </c>
      <c r="G134">
        <f t="shared" si="11"/>
        <v>9</v>
      </c>
      <c r="H134">
        <v>0</v>
      </c>
      <c r="I134">
        <f>+VLOOKUP(A134,[3]LosTres!$A:$AC,26,0)</f>
        <v>5</v>
      </c>
      <c r="J134" t="str">
        <f>+VLOOKUP(I134,Catalogos!$E$2:$F$5,2,0)</f>
        <v>Entrega por Internet (antes a través de INFOMEX)</v>
      </c>
      <c r="K134">
        <f>IF(E134&lt;&gt;0,NETWORKDAYS.INTL(B134,E134,1,Inhabiles!A:A)-1,0)</f>
        <v>15</v>
      </c>
      <c r="L134">
        <f t="shared" si="14"/>
        <v>0</v>
      </c>
      <c r="M134">
        <f t="shared" si="12"/>
        <v>0</v>
      </c>
      <c r="N134">
        <f t="shared" si="13"/>
        <v>0</v>
      </c>
      <c r="O134">
        <f>+VLOOKUP(A134,[3]LosTres!$A:$Y,25,0)</f>
        <v>20</v>
      </c>
      <c r="P134">
        <f>+VLOOKUP(O134,Catalogos!$H$2:$I$102,2,0)</f>
        <v>3</v>
      </c>
      <c r="Q134" t="str">
        <f>+VLOOKUP(A134,[3]LosTres!$A:$W,23,0)</f>
        <v>H</v>
      </c>
      <c r="R134">
        <v>0</v>
      </c>
      <c r="S134" t="str">
        <f>+VLOOKUP(A134,[2]BaseSAPAR!$B:$T,19,0)</f>
        <v>Acceso a la información</v>
      </c>
      <c r="T134" t="str">
        <f>+VLOOKUP(S134,Catalogos!$K$2:$L$47,2,0)</f>
        <v>h)  Otros*</v>
      </c>
      <c r="U134">
        <f>+VLOOKUP(A134,[3]LosTres!$A:$P,16,0)</f>
        <v>2001</v>
      </c>
      <c r="V134">
        <f>+VLOOKUP(A134,[3]LosTres!$A:$Y,25,0)</f>
        <v>20</v>
      </c>
      <c r="W134" t="str">
        <f>+VLOOKUP(V134,Catalogos!P:R,3,0)</f>
        <v>Ámbito Académico</v>
      </c>
      <c r="X134" t="str">
        <f>+VLOOKUP(A134,[2]BaseSAPAR!$B:$S,18,0)</f>
        <v>Información pública</v>
      </c>
    </row>
    <row r="135" spans="1:24" x14ac:dyDescent="0.25">
      <c r="A135" s="86">
        <v>6110000020616</v>
      </c>
      <c r="B135" s="87">
        <f>+VLOOKUP(A135,[2]BaseSAPAR!$B:$AB,15,0)</f>
        <v>42615</v>
      </c>
      <c r="C135" t="str">
        <f>+VLOOKUP(LEFT(A135,5),Catalogos!$A$1:$B$6,2,0)</f>
        <v>BM</v>
      </c>
      <c r="D135" t="str">
        <f>+VLOOKUP(LEFT(A135,5),Catalogos!$A$1:$C$6,3,0)</f>
        <v>Sistema de Solicitudes de la Plataforma Nacional de Transparencia</v>
      </c>
      <c r="E135" s="87">
        <f>+VLOOKUP(A135,[2]BaseSAPAR!$B:$AB,27,0)</f>
        <v>42621</v>
      </c>
      <c r="F135">
        <f t="shared" si="10"/>
        <v>9</v>
      </c>
      <c r="G135">
        <f t="shared" si="11"/>
        <v>9</v>
      </c>
      <c r="H135">
        <v>0</v>
      </c>
      <c r="I135">
        <f>+VLOOKUP(A135,[3]LosTres!$A:$AC,26,0)</f>
        <v>5</v>
      </c>
      <c r="J135" t="str">
        <f>+VLOOKUP(I135,Catalogos!$E$2:$F$5,2,0)</f>
        <v>Entrega por Internet (antes a través de INFOMEX)</v>
      </c>
      <c r="K135">
        <f>IF(E135&lt;&gt;0,NETWORKDAYS.INTL(B135,E135,1,Inhabiles!A:A)-1,0)</f>
        <v>4</v>
      </c>
      <c r="L135">
        <f t="shared" si="14"/>
        <v>0</v>
      </c>
      <c r="M135">
        <f t="shared" si="12"/>
        <v>1</v>
      </c>
      <c r="N135">
        <f t="shared" si="13"/>
        <v>0</v>
      </c>
      <c r="O135">
        <f>+VLOOKUP(A135,[3]LosTres!$A:$Y,25,0)</f>
        <v>21</v>
      </c>
      <c r="P135">
        <f>+VLOOKUP(O135,Catalogos!$H$2:$I$102,2,0)</f>
        <v>3</v>
      </c>
      <c r="Q135" t="str">
        <f>+VLOOKUP(A135,[3]LosTres!$A:$W,23,0)</f>
        <v>M</v>
      </c>
      <c r="R135">
        <v>0</v>
      </c>
      <c r="S135" t="str">
        <f>+VLOOKUP(A135,[2]BaseSAPAR!$B:$T,19,0)</f>
        <v>Deuda pública</v>
      </c>
      <c r="T135" t="str">
        <f>+VLOOKUP(S135,Catalogos!$K$2:$L$47,2,0)</f>
        <v>c) Estadísticas</v>
      </c>
      <c r="U135">
        <f>+VLOOKUP(A135,[3]LosTres!$A:$P,16,0)</f>
        <v>9003</v>
      </c>
      <c r="V135">
        <f>+VLOOKUP(A135,[3]LosTres!$A:$Y,25,0)</f>
        <v>21</v>
      </c>
      <c r="W135" t="str">
        <f>+VLOOKUP(V135,Catalogos!P:R,3,0)</f>
        <v xml:space="preserve">     Estudiante</v>
      </c>
      <c r="X135" t="str">
        <f>+VLOOKUP(A135,[2]BaseSAPAR!$B:$S,18,0)</f>
        <v>Información pública</v>
      </c>
    </row>
    <row r="136" spans="1:24" x14ac:dyDescent="0.25">
      <c r="A136" s="86">
        <v>6110000020716</v>
      </c>
      <c r="B136" s="87">
        <f>+VLOOKUP(A136,[2]BaseSAPAR!$B:$AB,15,0)</f>
        <v>42618</v>
      </c>
      <c r="C136" t="str">
        <f>+VLOOKUP(LEFT(A136,5),Catalogos!$A$1:$B$6,2,0)</f>
        <v>BM</v>
      </c>
      <c r="D136" t="str">
        <f>+VLOOKUP(LEFT(A136,5),Catalogos!$A$1:$C$6,3,0)</f>
        <v>Sistema de Solicitudes de la Plataforma Nacional de Transparencia</v>
      </c>
      <c r="E136" s="87">
        <f>+VLOOKUP(A136,[2]BaseSAPAR!$B:$AB,27,0)</f>
        <v>42621</v>
      </c>
      <c r="F136">
        <f t="shared" si="10"/>
        <v>9</v>
      </c>
      <c r="G136">
        <f t="shared" si="11"/>
        <v>9</v>
      </c>
      <c r="H136">
        <v>0</v>
      </c>
      <c r="I136">
        <f>+VLOOKUP(A136,[3]LosTres!$A:$AC,26,0)</f>
        <v>5</v>
      </c>
      <c r="J136" t="str">
        <f>+VLOOKUP(I136,Catalogos!$E$2:$F$5,2,0)</f>
        <v>Entrega por Internet (antes a través de INFOMEX)</v>
      </c>
      <c r="K136">
        <f>IF(E136&lt;&gt;0,NETWORKDAYS.INTL(B136,E136,1,Inhabiles!A:A)-1,0)</f>
        <v>3</v>
      </c>
      <c r="L136">
        <v>0</v>
      </c>
      <c r="M136">
        <f t="shared" si="12"/>
        <v>1</v>
      </c>
      <c r="N136">
        <f t="shared" si="13"/>
        <v>0</v>
      </c>
      <c r="O136">
        <f>+VLOOKUP(A136,[3]LosTres!$A:$Y,25,0)</f>
        <v>21</v>
      </c>
      <c r="P136">
        <f>+VLOOKUP(O136,Catalogos!$H$2:$I$102,2,0)</f>
        <v>3</v>
      </c>
      <c r="Q136" t="str">
        <f>+VLOOKUP(A136,[3]LosTres!$A:$W,23,0)</f>
        <v>H</v>
      </c>
      <c r="R136">
        <v>0</v>
      </c>
      <c r="S136" t="str">
        <f>+VLOOKUP(A136,[2]BaseSAPAR!$B:$T,19,0)</f>
        <v>Objetivos de inflación</v>
      </c>
      <c r="T136" t="str">
        <f>+VLOOKUP(S136,Catalogos!$K$2:$L$47,2,0)</f>
        <v>c) Estadísticas</v>
      </c>
      <c r="U136">
        <f>+VLOOKUP(A136,[3]LosTres!$A:$P,16,0)</f>
        <v>13017</v>
      </c>
      <c r="V136">
        <f>+VLOOKUP(A136,[3]LosTres!$A:$Y,25,0)</f>
        <v>21</v>
      </c>
      <c r="W136" t="str">
        <f>+VLOOKUP(V136,Catalogos!P:R,3,0)</f>
        <v xml:space="preserve">     Estudiante</v>
      </c>
      <c r="X136" t="str">
        <f>+VLOOKUP(A136,[2]BaseSAPAR!$B:$S,18,0)</f>
        <v>Información pública</v>
      </c>
    </row>
    <row r="137" spans="1:24" hidden="1" x14ac:dyDescent="0.25">
      <c r="A137" s="86">
        <v>6110000020816</v>
      </c>
      <c r="B137" s="87">
        <f>+VLOOKUP(A137,[2]BaseSAPAR!$B:$AB,15,0)</f>
        <v>42618</v>
      </c>
      <c r="C137" t="str">
        <f>+VLOOKUP(LEFT(A137,5),Catalogos!$A$1:$B$6,2,0)</f>
        <v>BM</v>
      </c>
      <c r="D137" t="str">
        <f>+VLOOKUP(LEFT(A137,5),Catalogos!$A$1:$C$6,3,0)</f>
        <v>Sistema de Solicitudes de la Plataforma Nacional de Transparencia</v>
      </c>
      <c r="E137" s="87">
        <f>+VLOOKUP(A137,[2]BaseSAPAR!$B:$AB,27,0)</f>
        <v>42635</v>
      </c>
      <c r="F137">
        <f t="shared" si="10"/>
        <v>9</v>
      </c>
      <c r="G137">
        <f t="shared" si="11"/>
        <v>9</v>
      </c>
      <c r="H137">
        <v>0</v>
      </c>
      <c r="I137">
        <f>+VLOOKUP(A137,[3]LosTres!$A:$AC,26,0)</f>
        <v>5</v>
      </c>
      <c r="J137" t="str">
        <f>+VLOOKUP(I137,Catalogos!$E$2:$F$5,2,0)</f>
        <v>Entrega por Internet (antes a través de INFOMEX)</v>
      </c>
      <c r="K137">
        <f>IF(E137&lt;&gt;0,NETWORKDAYS.INTL(B137,E137,1,Inhabiles!A:A)-1,0)</f>
        <v>12</v>
      </c>
      <c r="L137">
        <f t="shared" si="14"/>
        <v>0</v>
      </c>
      <c r="M137">
        <f t="shared" si="12"/>
        <v>0</v>
      </c>
      <c r="N137">
        <f t="shared" si="13"/>
        <v>0</v>
      </c>
      <c r="O137">
        <f>+VLOOKUP(A137,[3]LosTres!$A:$Y,25,0)</f>
        <v>21</v>
      </c>
      <c r="P137">
        <f>+VLOOKUP(O137,Catalogos!$H$2:$I$102,2,0)</f>
        <v>3</v>
      </c>
      <c r="Q137" t="str">
        <f>+VLOOKUP(A137,[3]LosTres!$A:$W,23,0)</f>
        <v>M</v>
      </c>
      <c r="R137">
        <v>0</v>
      </c>
      <c r="S137" t="str">
        <f>+VLOOKUP(A137,[2]BaseSAPAR!$B:$T,19,0)</f>
        <v>Sueldos y salarios</v>
      </c>
      <c r="T137" t="str">
        <f>+VLOOKUP(S137,Catalogos!$K$2:$L$47,2,0)</f>
        <v>a) Sueldos</v>
      </c>
      <c r="U137">
        <f>+VLOOKUP(A137,[3]LosTres!$A:$P,16,0)</f>
        <v>15057</v>
      </c>
      <c r="V137">
        <f>+VLOOKUP(A137,[3]LosTres!$A:$Y,25,0)</f>
        <v>21</v>
      </c>
      <c r="W137" t="str">
        <f>+VLOOKUP(V137,Catalogos!P:R,3,0)</f>
        <v xml:space="preserve">     Estudiante</v>
      </c>
      <c r="X137" t="str">
        <f>+VLOOKUP(A137,[2]BaseSAPAR!$B:$S,18,0)</f>
        <v>Información pública</v>
      </c>
    </row>
    <row r="138" spans="1:24" hidden="1" x14ac:dyDescent="0.25">
      <c r="A138" s="86">
        <v>6110000020916</v>
      </c>
      <c r="B138" s="87">
        <f>+VLOOKUP(A138,[2]BaseSAPAR!$B:$AB,15,0)</f>
        <v>42618</v>
      </c>
      <c r="C138" t="str">
        <f>+VLOOKUP(LEFT(A138,5),Catalogos!$A$1:$B$6,2,0)</f>
        <v>BM</v>
      </c>
      <c r="D138" t="str">
        <f>+VLOOKUP(LEFT(A138,5),Catalogos!$A$1:$C$6,3,0)</f>
        <v>Sistema de Solicitudes de la Plataforma Nacional de Transparencia</v>
      </c>
      <c r="E138" s="87">
        <f>+VLOOKUP(A138,[2]BaseSAPAR!$B:$AB,27,0)</f>
        <v>42635</v>
      </c>
      <c r="F138">
        <f t="shared" si="10"/>
        <v>9</v>
      </c>
      <c r="G138">
        <f t="shared" si="11"/>
        <v>9</v>
      </c>
      <c r="H138">
        <v>0</v>
      </c>
      <c r="I138">
        <f>+VLOOKUP(A138,[3]LosTres!$A:$AC,26,0)</f>
        <v>5</v>
      </c>
      <c r="J138" t="str">
        <f>+VLOOKUP(I138,Catalogos!$E$2:$F$5,2,0)</f>
        <v>Entrega por Internet (antes a través de INFOMEX)</v>
      </c>
      <c r="K138">
        <f>IF(E138&lt;&gt;0,NETWORKDAYS.INTL(B138,E138,1,Inhabiles!A:A)-1,0)</f>
        <v>12</v>
      </c>
      <c r="L138">
        <f t="shared" si="14"/>
        <v>0</v>
      </c>
      <c r="M138">
        <f t="shared" si="12"/>
        <v>0</v>
      </c>
      <c r="N138">
        <f t="shared" si="13"/>
        <v>0</v>
      </c>
      <c r="O138">
        <f>+VLOOKUP(A138,[3]LosTres!$A:$Y,25,0)</f>
        <v>21</v>
      </c>
      <c r="P138">
        <f>+VLOOKUP(O138,Catalogos!$H$2:$I$102,2,0)</f>
        <v>3</v>
      </c>
      <c r="Q138" t="str">
        <f>+VLOOKUP(A138,[3]LosTres!$A:$W,23,0)</f>
        <v>M</v>
      </c>
      <c r="R138">
        <v>0</v>
      </c>
      <c r="S138" t="str">
        <f>+VLOOKUP(A138,[2]BaseSAPAR!$B:$T,19,0)</f>
        <v>Sueldos y salarios</v>
      </c>
      <c r="T138" t="str">
        <f>+VLOOKUP(S138,Catalogos!$K$2:$L$47,2,0)</f>
        <v>a) Sueldos</v>
      </c>
      <c r="U138">
        <f>+VLOOKUP(A138,[3]LosTres!$A:$P,16,0)</f>
        <v>15057</v>
      </c>
      <c r="V138">
        <f>+VLOOKUP(A138,[3]LosTres!$A:$Y,25,0)</f>
        <v>21</v>
      </c>
      <c r="W138" t="str">
        <f>+VLOOKUP(V138,Catalogos!P:R,3,0)</f>
        <v xml:space="preserve">     Estudiante</v>
      </c>
      <c r="X138" t="str">
        <f>+VLOOKUP(A138,[2]BaseSAPAR!$B:$S,18,0)</f>
        <v>Información pública</v>
      </c>
    </row>
    <row r="139" spans="1:24" hidden="1" x14ac:dyDescent="0.25">
      <c r="A139" s="86">
        <v>6110000021016</v>
      </c>
      <c r="B139" s="87">
        <f>+VLOOKUP(A139,[2]BaseSAPAR!$B:$AB,15,0)</f>
        <v>42618</v>
      </c>
      <c r="C139" t="str">
        <f>+VLOOKUP(LEFT(A139,5),Catalogos!$A$1:$B$6,2,0)</f>
        <v>BM</v>
      </c>
      <c r="D139" t="str">
        <f>+VLOOKUP(LEFT(A139,5),Catalogos!$A$1:$C$6,3,0)</f>
        <v>Sistema de Solicitudes de la Plataforma Nacional de Transparencia</v>
      </c>
      <c r="E139" s="87">
        <f>+VLOOKUP(A139,[2]BaseSAPAR!$B:$AB,27,0)</f>
        <v>42620</v>
      </c>
      <c r="F139">
        <f t="shared" si="10"/>
        <v>9</v>
      </c>
      <c r="G139">
        <f t="shared" si="11"/>
        <v>9</v>
      </c>
      <c r="H139">
        <v>0</v>
      </c>
      <c r="I139">
        <f>+VLOOKUP(A139,[3]LosTres!$A:$AC,26,0)</f>
        <v>5</v>
      </c>
      <c r="J139" t="str">
        <f>+VLOOKUP(I139,Catalogos!$E$2:$F$5,2,0)</f>
        <v>Entrega por Internet (antes a través de INFOMEX)</v>
      </c>
      <c r="K139">
        <f>IF(E139&lt;&gt;0,NETWORKDAYS.INTL(B139,E139,1,Inhabiles!A:A)-1,0)</f>
        <v>2</v>
      </c>
      <c r="L139" s="101">
        <f t="shared" si="14"/>
        <v>1</v>
      </c>
      <c r="M139">
        <f t="shared" si="12"/>
        <v>0</v>
      </c>
      <c r="N139">
        <f t="shared" si="13"/>
        <v>0</v>
      </c>
      <c r="O139">
        <f>+VLOOKUP(A139,[3]LosTres!$A:$Y,25,0)</f>
        <v>21</v>
      </c>
      <c r="P139">
        <f>+VLOOKUP(O139,Catalogos!$H$2:$I$102,2,0)</f>
        <v>3</v>
      </c>
      <c r="Q139" t="str">
        <f>+VLOOKUP(A139,[3]LosTres!$A:$W,23,0)</f>
        <v>H</v>
      </c>
      <c r="R139">
        <v>0</v>
      </c>
      <c r="S139" t="str">
        <f>+VLOOKUP(A139,[2]BaseSAPAR!$B:$T,19,0)</f>
        <v>Acceso a la información</v>
      </c>
      <c r="T139" t="str">
        <f>+VLOOKUP(S139,Catalogos!$K$2:$L$47,2,0)</f>
        <v>h)  Otros*</v>
      </c>
      <c r="U139">
        <f>+VLOOKUP(A139,[3]LosTres!$A:$P,16,0)</f>
        <v>15106</v>
      </c>
      <c r="V139">
        <f>+VLOOKUP(A139,[3]LosTres!$A:$Y,25,0)</f>
        <v>21</v>
      </c>
      <c r="W139" t="str">
        <f>+VLOOKUP(V139,Catalogos!P:R,3,0)</f>
        <v xml:space="preserve">     Estudiante</v>
      </c>
      <c r="X139" t="str">
        <f>+VLOOKUP(A139,[2]BaseSAPAR!$B:$S,18,0)</f>
        <v>Información no competencia del BM</v>
      </c>
    </row>
    <row r="140" spans="1:24" hidden="1" x14ac:dyDescent="0.25">
      <c r="A140" s="86">
        <v>6110000021116</v>
      </c>
      <c r="B140" s="87">
        <f>+VLOOKUP(A140,[2]BaseSAPAR!$B:$AB,15,0)</f>
        <v>42618</v>
      </c>
      <c r="C140" t="str">
        <f>+VLOOKUP(LEFT(A140,5),Catalogos!$A$1:$B$6,2,0)</f>
        <v>BM</v>
      </c>
      <c r="D140" t="str">
        <f>+VLOOKUP(LEFT(A140,5),Catalogos!$A$1:$C$6,3,0)</f>
        <v>Sistema de Solicitudes de la Plataforma Nacional de Transparencia</v>
      </c>
      <c r="E140" s="87">
        <f>+VLOOKUP(A140,[2]BaseSAPAR!$B:$AB,27,0)</f>
        <v>42621</v>
      </c>
      <c r="F140">
        <f t="shared" si="10"/>
        <v>9</v>
      </c>
      <c r="G140">
        <f t="shared" si="11"/>
        <v>9</v>
      </c>
      <c r="H140">
        <v>0</v>
      </c>
      <c r="I140">
        <f>+VLOOKUP(A140,[3]LosTres!$A:$AC,26,0)</f>
        <v>2</v>
      </c>
      <c r="J140" t="str">
        <f>+VLOOKUP(I140,Catalogos!$E$2:$F$5,2,0)</f>
        <v>Consulta directa</v>
      </c>
      <c r="K140">
        <f>IF(E140&lt;&gt;0,NETWORKDAYS.INTL(B140,E140,1,Inhabiles!A:A)-1,0)</f>
        <v>3</v>
      </c>
      <c r="L140" s="101">
        <f t="shared" si="14"/>
        <v>1</v>
      </c>
      <c r="M140">
        <f t="shared" si="12"/>
        <v>0</v>
      </c>
      <c r="N140">
        <f t="shared" si="13"/>
        <v>0</v>
      </c>
      <c r="O140">
        <f>+VLOOKUP(A140,[3]LosTres!$A:$Y,25,0)</f>
        <v>50</v>
      </c>
      <c r="P140">
        <f>+VLOOKUP(O140,Catalogos!$H$2:$I$102,2,0)</f>
        <v>9</v>
      </c>
      <c r="Q140" t="str">
        <f>+VLOOKUP(A140,[3]LosTres!$A:$W,23,0)</f>
        <v>H</v>
      </c>
      <c r="R140">
        <v>0</v>
      </c>
      <c r="S140" t="str">
        <f>+VLOOKUP(A140,[2]BaseSAPAR!$B:$T,19,0)</f>
        <v>Acceso a la información</v>
      </c>
      <c r="T140" t="str">
        <f>+VLOOKUP(S140,Catalogos!$K$2:$L$47,2,0)</f>
        <v>h)  Otros*</v>
      </c>
      <c r="U140">
        <f>+VLOOKUP(A140,[3]LosTres!$A:$P,16,0)</f>
        <v>2004</v>
      </c>
      <c r="V140">
        <f>+VLOOKUP(A140,[3]LosTres!$A:$Y,25,0)</f>
        <v>50</v>
      </c>
      <c r="W140" t="str">
        <f>+VLOOKUP(V140,Catalogos!P:R,3,0)</f>
        <v>Otros</v>
      </c>
      <c r="X140" t="str">
        <f>+VLOOKUP(A140,[2]BaseSAPAR!$B:$S,18,0)</f>
        <v>Información no competencia del BM</v>
      </c>
    </row>
    <row r="141" spans="1:24" hidden="1" x14ac:dyDescent="0.25">
      <c r="A141" s="86">
        <v>6110000021216</v>
      </c>
      <c r="B141" s="87">
        <f>+VLOOKUP(A141,[2]BaseSAPAR!$B:$AB,15,0)</f>
        <v>42618</v>
      </c>
      <c r="C141" t="str">
        <f>+VLOOKUP(LEFT(A141,5),Catalogos!$A$1:$B$6,2,0)</f>
        <v>BM</v>
      </c>
      <c r="D141" t="str">
        <f>+VLOOKUP(LEFT(A141,5),Catalogos!$A$1:$C$6,3,0)</f>
        <v>Sistema de Solicitudes de la Plataforma Nacional de Transparencia</v>
      </c>
      <c r="E141" s="87">
        <f>+VLOOKUP(A141,[2]BaseSAPAR!$B:$AB,27,0)</f>
        <v>42642</v>
      </c>
      <c r="F141">
        <f t="shared" si="10"/>
        <v>9</v>
      </c>
      <c r="G141">
        <f t="shared" si="11"/>
        <v>9</v>
      </c>
      <c r="H141">
        <v>0</v>
      </c>
      <c r="I141">
        <f>+VLOOKUP(A141,[3]LosTres!$A:$AC,26,0)</f>
        <v>5</v>
      </c>
      <c r="J141" t="str">
        <f>+VLOOKUP(I141,Catalogos!$E$2:$F$5,2,0)</f>
        <v>Entrega por Internet (antes a través de INFOMEX)</v>
      </c>
      <c r="K141">
        <f>IF(E141&lt;&gt;0,NETWORKDAYS.INTL(B141,E141,1,Inhabiles!A:A)-1,0)</f>
        <v>17</v>
      </c>
      <c r="L141">
        <f t="shared" si="14"/>
        <v>0</v>
      </c>
      <c r="M141">
        <f t="shared" si="12"/>
        <v>0</v>
      </c>
      <c r="N141">
        <f t="shared" si="13"/>
        <v>0</v>
      </c>
      <c r="O141">
        <f>+VLOOKUP(A141,[3]LosTres!$A:$Y,25,0)</f>
        <v>0</v>
      </c>
      <c r="P141">
        <f>+VLOOKUP(O141,Catalogos!$H$2:$I$102,2,0)</f>
        <v>14</v>
      </c>
      <c r="Q141" t="str">
        <f>+VLOOKUP(A141,[3]LosTres!$A:$W,23,0)</f>
        <v>H</v>
      </c>
      <c r="R141">
        <v>0</v>
      </c>
      <c r="S141" t="str">
        <f>+VLOOKUP(A141,[2]BaseSAPAR!$B:$T,19,0)</f>
        <v>Acceso a la información</v>
      </c>
      <c r="T141" t="str">
        <f>+VLOOKUP(S141,Catalogos!$K$2:$L$47,2,0)</f>
        <v>h)  Otros*</v>
      </c>
      <c r="U141">
        <f>+VLOOKUP(A141,[3]LosTres!$A:$P,16,0)</f>
        <v>999</v>
      </c>
      <c r="V141">
        <f>+VLOOKUP(A141,[3]LosTres!$A:$Y,25,0)</f>
        <v>0</v>
      </c>
      <c r="W141">
        <f>+VLOOKUP(V141,Catalogos!P:R,3,0)</f>
        <v>0</v>
      </c>
      <c r="X141" t="str">
        <f>+VLOOKUP(A141,[2]BaseSAPAR!$B:$S,18,0)</f>
        <v>Información pública</v>
      </c>
    </row>
    <row r="142" spans="1:24" x14ac:dyDescent="0.25">
      <c r="A142" s="86">
        <v>6110000021316</v>
      </c>
      <c r="B142" s="87">
        <f>+VLOOKUP(A142,[2]BaseSAPAR!$B:$AB,15,0)</f>
        <v>42618</v>
      </c>
      <c r="C142" t="str">
        <f>+VLOOKUP(LEFT(A142,5),Catalogos!$A$1:$B$6,2,0)</f>
        <v>BM</v>
      </c>
      <c r="D142" t="str">
        <f>+VLOOKUP(LEFT(A142,5),Catalogos!$A$1:$C$6,3,0)</f>
        <v>Sistema de Solicitudes de la Plataforma Nacional de Transparencia</v>
      </c>
      <c r="E142" s="87">
        <f>+VLOOKUP(A142,[2]BaseSAPAR!$B:$AB,27,0)</f>
        <v>0</v>
      </c>
      <c r="F142">
        <f t="shared" si="10"/>
        <v>9</v>
      </c>
      <c r="G142">
        <f t="shared" si="11"/>
        <v>0</v>
      </c>
      <c r="H142">
        <v>0</v>
      </c>
      <c r="I142">
        <f>+VLOOKUP(A142,[3]LosTres!$A:$AC,26,0)</f>
        <v>6</v>
      </c>
      <c r="J142" t="str">
        <f>+VLOOKUP(I142,Catalogos!$E$2:$F$5,2,0)</f>
        <v>Otro medio</v>
      </c>
      <c r="K142">
        <f>IF(E142&lt;&gt;0,NETWORKDAYS.INTL(B142,E142,1,Inhabiles!A:A)-1,0)</f>
        <v>0</v>
      </c>
      <c r="L142">
        <v>0</v>
      </c>
      <c r="M142">
        <f t="shared" si="12"/>
        <v>1</v>
      </c>
      <c r="N142">
        <f t="shared" si="13"/>
        <v>0</v>
      </c>
      <c r="O142">
        <f>+VLOOKUP(A142,[3]LosTres!$A:$Y,25,0)</f>
        <v>0</v>
      </c>
      <c r="P142">
        <f>+VLOOKUP(O142,Catalogos!$H$2:$I$102,2,0)</f>
        <v>14</v>
      </c>
      <c r="Q142" t="str">
        <f>+VLOOKUP(A142,[3]LosTres!$A:$W,23,0)</f>
        <v>H</v>
      </c>
      <c r="R142">
        <v>0</v>
      </c>
      <c r="S142">
        <f>+VLOOKUP(A142,[2]BaseSAPAR!$B:$T,19,0)</f>
        <v>0</v>
      </c>
      <c r="T142" t="e">
        <f>+VLOOKUP(S142,Catalogos!$K$2:$L$47,2,0)</f>
        <v>#N/A</v>
      </c>
      <c r="U142">
        <f>+VLOOKUP(A142,[3]LosTres!$A:$P,16,0)</f>
        <v>53</v>
      </c>
      <c r="V142">
        <f>+VLOOKUP(A142,[3]LosTres!$A:$Y,25,0)</f>
        <v>0</v>
      </c>
      <c r="W142">
        <f>+VLOOKUP(V142,Catalogos!P:R,3,0)</f>
        <v>0</v>
      </c>
      <c r="X142">
        <f>+VLOOKUP(A142,[2]BaseSAPAR!$B:$S,18,0)</f>
        <v>0</v>
      </c>
    </row>
    <row r="143" spans="1:24" x14ac:dyDescent="0.25">
      <c r="A143" s="86">
        <v>6110000021416</v>
      </c>
      <c r="B143" s="87">
        <f>+VLOOKUP(A143,[2]BaseSAPAR!$B:$AB,15,0)</f>
        <v>42618</v>
      </c>
      <c r="C143" t="str">
        <f>+VLOOKUP(LEFT(A143,5),Catalogos!$A$1:$B$6,2,0)</f>
        <v>BM</v>
      </c>
      <c r="D143" t="str">
        <f>+VLOOKUP(LEFT(A143,5),Catalogos!$A$1:$C$6,3,0)</f>
        <v>Sistema de Solicitudes de la Plataforma Nacional de Transparencia</v>
      </c>
      <c r="E143" s="87">
        <f>+VLOOKUP(A143,[2]BaseSAPAR!$B:$AB,27,0)</f>
        <v>0</v>
      </c>
      <c r="F143">
        <f t="shared" si="10"/>
        <v>9</v>
      </c>
      <c r="G143">
        <f t="shared" si="11"/>
        <v>0</v>
      </c>
      <c r="H143">
        <v>0</v>
      </c>
      <c r="I143">
        <f>+VLOOKUP(A143,[3]LosTres!$A:$AC,26,0)</f>
        <v>5</v>
      </c>
      <c r="J143" t="str">
        <f>+VLOOKUP(I143,Catalogos!$E$2:$F$5,2,0)</f>
        <v>Entrega por Internet (antes a través de INFOMEX)</v>
      </c>
      <c r="K143">
        <f>IF(E143&lt;&gt;0,NETWORKDAYS.INTL(B143,E143,1,Inhabiles!A:A)-1,0)</f>
        <v>0</v>
      </c>
      <c r="L143">
        <v>0</v>
      </c>
      <c r="M143">
        <f t="shared" si="12"/>
        <v>1</v>
      </c>
      <c r="N143">
        <f t="shared" si="13"/>
        <v>0</v>
      </c>
      <c r="O143">
        <f>+VLOOKUP(A143,[3]LosTres!$A:$Y,25,0)</f>
        <v>0</v>
      </c>
      <c r="P143">
        <f>+VLOOKUP(O143,Catalogos!$H$2:$I$102,2,0)</f>
        <v>14</v>
      </c>
      <c r="Q143" t="str">
        <f>+VLOOKUP(A143,[3]LosTres!$A:$W,23,0)</f>
        <v>H</v>
      </c>
      <c r="R143">
        <v>0</v>
      </c>
      <c r="S143">
        <f>+VLOOKUP(A143,[2]BaseSAPAR!$B:$T,19,0)</f>
        <v>0</v>
      </c>
      <c r="T143" t="e">
        <f>+VLOOKUP(S143,Catalogos!$K$2:$L$47,2,0)</f>
        <v>#N/A</v>
      </c>
      <c r="U143">
        <f>+VLOOKUP(A143,[3]LosTres!$A:$P,16,0)</f>
        <v>9013</v>
      </c>
      <c r="V143">
        <f>+VLOOKUP(A143,[3]LosTres!$A:$Y,25,0)</f>
        <v>0</v>
      </c>
      <c r="W143">
        <f>+VLOOKUP(V143,Catalogos!P:R,3,0)</f>
        <v>0</v>
      </c>
      <c r="X143">
        <f>+VLOOKUP(A143,[2]BaseSAPAR!$B:$S,18,0)</f>
        <v>0</v>
      </c>
    </row>
    <row r="144" spans="1:24" x14ac:dyDescent="0.25">
      <c r="A144" s="86">
        <v>6110000021516</v>
      </c>
      <c r="B144" s="87">
        <f>+VLOOKUP(A144,[2]BaseSAPAR!$B:$AB,15,0)</f>
        <v>42619</v>
      </c>
      <c r="C144" t="str">
        <f>+VLOOKUP(LEFT(A144,5),Catalogos!$A$1:$B$6,2,0)</f>
        <v>BM</v>
      </c>
      <c r="D144" t="str">
        <f>+VLOOKUP(LEFT(A144,5),Catalogos!$A$1:$C$6,3,0)</f>
        <v>Sistema de Solicitudes de la Plataforma Nacional de Transparencia</v>
      </c>
      <c r="E144" s="87">
        <f>+VLOOKUP(A144,[2]BaseSAPAR!$B:$AB,27,0)</f>
        <v>42625</v>
      </c>
      <c r="F144">
        <f t="shared" si="10"/>
        <v>9</v>
      </c>
      <c r="G144">
        <f t="shared" si="11"/>
        <v>9</v>
      </c>
      <c r="H144">
        <v>0</v>
      </c>
      <c r="I144">
        <f>+VLOOKUP(A144,[3]LosTres!$A:$AC,26,0)</f>
        <v>6</v>
      </c>
      <c r="J144" t="str">
        <f>+VLOOKUP(I144,Catalogos!$E$2:$F$5,2,0)</f>
        <v>Otro medio</v>
      </c>
      <c r="K144">
        <f>IF(E144&lt;&gt;0,NETWORKDAYS.INTL(B144,E144,1,Inhabiles!A:A)-1,0)</f>
        <v>4</v>
      </c>
      <c r="L144">
        <f t="shared" si="14"/>
        <v>0</v>
      </c>
      <c r="M144">
        <f t="shared" si="12"/>
        <v>1</v>
      </c>
      <c r="N144">
        <f t="shared" si="13"/>
        <v>0</v>
      </c>
      <c r="O144">
        <f>+VLOOKUP(A144,[3]LosTres!$A:$Y,25,0)</f>
        <v>21</v>
      </c>
      <c r="P144">
        <f>+VLOOKUP(O144,Catalogos!$H$2:$I$102,2,0)</f>
        <v>3</v>
      </c>
      <c r="Q144" t="str">
        <f>+VLOOKUP(A144,[3]LosTres!$A:$W,23,0)</f>
        <v>M</v>
      </c>
      <c r="R144">
        <v>0</v>
      </c>
      <c r="S144" t="str">
        <f>+VLOOKUP(A144,[2]BaseSAPAR!$B:$T,19,0)</f>
        <v>Acceso a la información</v>
      </c>
      <c r="T144" t="str">
        <f>+VLOOKUP(S144,Catalogos!$K$2:$L$47,2,0)</f>
        <v>h)  Otros*</v>
      </c>
      <c r="U144">
        <f>+VLOOKUP(A144,[3]LosTres!$A:$P,16,0)</f>
        <v>15016</v>
      </c>
      <c r="V144">
        <f>+VLOOKUP(A144,[3]LosTres!$A:$Y,25,0)</f>
        <v>21</v>
      </c>
      <c r="W144" t="str">
        <f>+VLOOKUP(V144,Catalogos!P:R,3,0)</f>
        <v xml:space="preserve">     Estudiante</v>
      </c>
      <c r="X144" t="str">
        <f>+VLOOKUP(A144,[2]BaseSAPAR!$B:$S,18,0)</f>
        <v>Información pública</v>
      </c>
    </row>
    <row r="145" spans="1:24" hidden="1" x14ac:dyDescent="0.25">
      <c r="A145" s="86">
        <v>6110000021616</v>
      </c>
      <c r="B145" s="87">
        <f>+VLOOKUP(A145,[2]BaseSAPAR!$B:$AB,15,0)</f>
        <v>42620</v>
      </c>
      <c r="C145" t="str">
        <f>+VLOOKUP(LEFT(A145,5),Catalogos!$A$1:$B$6,2,0)</f>
        <v>BM</v>
      </c>
      <c r="D145" t="str">
        <f>+VLOOKUP(LEFT(A145,5),Catalogos!$A$1:$C$6,3,0)</f>
        <v>Sistema de Solicitudes de la Plataforma Nacional de Transparencia</v>
      </c>
      <c r="E145" s="87">
        <f>+VLOOKUP(A145,[2]BaseSAPAR!$B:$AB,27,0)</f>
        <v>42625</v>
      </c>
      <c r="F145">
        <f t="shared" si="10"/>
        <v>9</v>
      </c>
      <c r="G145">
        <f t="shared" si="11"/>
        <v>9</v>
      </c>
      <c r="H145">
        <v>0</v>
      </c>
      <c r="I145">
        <f>+VLOOKUP(A145,[3]LosTres!$A:$AC,26,0)</f>
        <v>5</v>
      </c>
      <c r="J145" t="str">
        <f>+VLOOKUP(I145,Catalogos!$E$2:$F$5,2,0)</f>
        <v>Entrega por Internet (antes a través de INFOMEX)</v>
      </c>
      <c r="K145">
        <f>IF(E145&lt;&gt;0,NETWORKDAYS.INTL(B145,E145,1,Inhabiles!A:A)-1,0)</f>
        <v>3</v>
      </c>
      <c r="L145" s="101">
        <f t="shared" si="14"/>
        <v>1</v>
      </c>
      <c r="M145">
        <f t="shared" si="12"/>
        <v>0</v>
      </c>
      <c r="N145">
        <f t="shared" si="13"/>
        <v>0</v>
      </c>
      <c r="O145">
        <f>+VLOOKUP(A145,[3]LosTres!$A:$Y,25,0)</f>
        <v>0</v>
      </c>
      <c r="P145">
        <f>+VLOOKUP(O145,Catalogos!$H$2:$I$102,2,0)</f>
        <v>14</v>
      </c>
      <c r="Q145" t="str">
        <f>+VLOOKUP(A145,[3]LosTres!$A:$W,23,0)</f>
        <v>H</v>
      </c>
      <c r="R145">
        <v>0</v>
      </c>
      <c r="S145" t="str">
        <f>+VLOOKUP(A145,[2]BaseSAPAR!$B:$T,19,0)</f>
        <v>Indices de precios</v>
      </c>
      <c r="T145" t="str">
        <f>+VLOOKUP(S145,Catalogos!$K$2:$L$47,2,0)</f>
        <v>c) Estadísticas</v>
      </c>
      <c r="U145">
        <f>+VLOOKUP(A145,[3]LosTres!$A:$P,16,0)</f>
        <v>15057</v>
      </c>
      <c r="V145">
        <f>+VLOOKUP(A145,[3]LosTres!$A:$Y,25,0)</f>
        <v>0</v>
      </c>
      <c r="W145">
        <f>+VLOOKUP(V145,Catalogos!P:R,3,0)</f>
        <v>0</v>
      </c>
      <c r="X145" t="str">
        <f>+VLOOKUP(A145,[2]BaseSAPAR!$B:$S,18,0)</f>
        <v>Información no competencia del BM</v>
      </c>
    </row>
    <row r="146" spans="1:24" hidden="1" x14ac:dyDescent="0.25">
      <c r="A146" s="86">
        <v>6110000021716</v>
      </c>
      <c r="B146" s="87">
        <f>+VLOOKUP(A146,[2]BaseSAPAR!$B:$AB,15,0)</f>
        <v>42621</v>
      </c>
      <c r="C146" t="str">
        <f>+VLOOKUP(LEFT(A146,5),Catalogos!$A$1:$B$6,2,0)</f>
        <v>BM</v>
      </c>
      <c r="D146" t="str">
        <f>+VLOOKUP(LEFT(A146,5),Catalogos!$A$1:$C$6,3,0)</f>
        <v>Sistema de Solicitudes de la Plataforma Nacional de Transparencia</v>
      </c>
      <c r="E146" s="87">
        <f>+VLOOKUP(A146,[2]BaseSAPAR!$B:$AB,27,0)</f>
        <v>42632</v>
      </c>
      <c r="F146">
        <f t="shared" si="10"/>
        <v>9</v>
      </c>
      <c r="G146">
        <f t="shared" si="11"/>
        <v>9</v>
      </c>
      <c r="H146">
        <v>0</v>
      </c>
      <c r="I146">
        <f>+VLOOKUP(A146,[3]LosTres!$A:$AC,26,0)</f>
        <v>3</v>
      </c>
      <c r="J146" t="str">
        <f>+VLOOKUP(I146,Catalogos!$E$2:$F$5,2,0)</f>
        <v>Copia simple</v>
      </c>
      <c r="K146">
        <f>IF(E146&lt;&gt;0,NETWORKDAYS.INTL(B146,E146,1,Inhabiles!A:A)-1,0)</f>
        <v>6</v>
      </c>
      <c r="L146">
        <f t="shared" si="14"/>
        <v>0</v>
      </c>
      <c r="M146">
        <f t="shared" si="12"/>
        <v>0</v>
      </c>
      <c r="N146">
        <f t="shared" si="13"/>
        <v>0</v>
      </c>
      <c r="O146">
        <f>+VLOOKUP(A146,[3]LosTres!$A:$Y,25,0)</f>
        <v>10</v>
      </c>
      <c r="P146">
        <f>+VLOOKUP(O146,Catalogos!$H$2:$I$102,2,0)</f>
        <v>1</v>
      </c>
      <c r="Q146" t="str">
        <f>+VLOOKUP(A146,[3]LosTres!$A:$W,23,0)</f>
        <v>H</v>
      </c>
      <c r="R146">
        <v>0</v>
      </c>
      <c r="S146" t="str">
        <f>+VLOOKUP(A146,[2]BaseSAPAR!$B:$T,19,0)</f>
        <v>Sueldos y salarios</v>
      </c>
      <c r="T146" t="str">
        <f>+VLOOKUP(S146,Catalogos!$K$2:$L$47,2,0)</f>
        <v>a) Sueldos</v>
      </c>
      <c r="U146">
        <f>+VLOOKUP(A146,[3]LosTres!$A:$P,16,0)</f>
        <v>0</v>
      </c>
      <c r="V146">
        <f>+VLOOKUP(A146,[3]LosTres!$A:$Y,25,0)</f>
        <v>10</v>
      </c>
      <c r="W146" t="str">
        <f>+VLOOKUP(V146,Catalogos!P:R,3,0)</f>
        <v>Ámbito Empresarial</v>
      </c>
      <c r="X146" t="str">
        <f>+VLOOKUP(A146,[2]BaseSAPAR!$B:$S,18,0)</f>
        <v>Información pública</v>
      </c>
    </row>
    <row r="147" spans="1:24" x14ac:dyDescent="0.25">
      <c r="A147" s="86">
        <v>6110000021816</v>
      </c>
      <c r="B147" s="87">
        <f>+VLOOKUP(A147,[2]BaseSAPAR!$B:$AB,15,0)</f>
        <v>42621</v>
      </c>
      <c r="C147" t="str">
        <f>+VLOOKUP(LEFT(A147,5),Catalogos!$A$1:$B$6,2,0)</f>
        <v>BM</v>
      </c>
      <c r="D147" t="str">
        <f>+VLOOKUP(LEFT(A147,5),Catalogos!$A$1:$C$6,3,0)</f>
        <v>Sistema de Solicitudes de la Plataforma Nacional de Transparencia</v>
      </c>
      <c r="E147" s="87">
        <f>+VLOOKUP(A147,[2]BaseSAPAR!$B:$AB,27,0)</f>
        <v>0</v>
      </c>
      <c r="F147">
        <f t="shared" si="10"/>
        <v>9</v>
      </c>
      <c r="G147">
        <f t="shared" si="11"/>
        <v>0</v>
      </c>
      <c r="H147">
        <v>0</v>
      </c>
      <c r="I147">
        <f>+VLOOKUP(A147,[3]LosTres!$A:$AC,26,0)</f>
        <v>5</v>
      </c>
      <c r="J147" t="str">
        <f>+VLOOKUP(I147,Catalogos!$E$2:$F$5,2,0)</f>
        <v>Entrega por Internet (antes a través de INFOMEX)</v>
      </c>
      <c r="K147">
        <f>IF(E147&lt;&gt;0,NETWORKDAYS.INTL(B147,E147,1,Inhabiles!A:A)-1,0)</f>
        <v>0</v>
      </c>
      <c r="L147">
        <v>0</v>
      </c>
      <c r="M147">
        <f t="shared" si="12"/>
        <v>1</v>
      </c>
      <c r="N147">
        <f t="shared" si="13"/>
        <v>0</v>
      </c>
      <c r="O147">
        <f>+VLOOKUP(A147,[3]LosTres!$A:$Y,25,0)</f>
        <v>0</v>
      </c>
      <c r="P147">
        <f>+VLOOKUP(O147,Catalogos!$H$2:$I$102,2,0)</f>
        <v>14</v>
      </c>
      <c r="Q147" t="str">
        <f>+VLOOKUP(A147,[3]LosTres!$A:$W,23,0)</f>
        <v>H</v>
      </c>
      <c r="R147">
        <v>0</v>
      </c>
      <c r="S147">
        <f>+VLOOKUP(A147,[2]BaseSAPAR!$B:$T,19,0)</f>
        <v>0</v>
      </c>
      <c r="T147" t="e">
        <f>+VLOOKUP(S147,Catalogos!$K$2:$L$47,2,0)</f>
        <v>#N/A</v>
      </c>
      <c r="U147">
        <f>+VLOOKUP(A147,[3]LosTres!$A:$P,16,0)</f>
        <v>31050</v>
      </c>
      <c r="V147">
        <f>+VLOOKUP(A147,[3]LosTres!$A:$Y,25,0)</f>
        <v>0</v>
      </c>
      <c r="W147">
        <f>+VLOOKUP(V147,Catalogos!P:R,3,0)</f>
        <v>0</v>
      </c>
      <c r="X147">
        <f>+VLOOKUP(A147,[2]BaseSAPAR!$B:$S,18,0)</f>
        <v>0</v>
      </c>
    </row>
    <row r="148" spans="1:24" hidden="1" x14ac:dyDescent="0.25">
      <c r="A148" s="86">
        <v>6110000021916</v>
      </c>
      <c r="B148" s="87">
        <f>+VLOOKUP(A148,[2]BaseSAPAR!$B:$AB,15,0)</f>
        <v>42625</v>
      </c>
      <c r="C148" t="str">
        <f>+VLOOKUP(LEFT(A148,5),Catalogos!$A$1:$B$6,2,0)</f>
        <v>BM</v>
      </c>
      <c r="D148" t="str">
        <f>+VLOOKUP(LEFT(A148,5),Catalogos!$A$1:$C$6,3,0)</f>
        <v>Sistema de Solicitudes de la Plataforma Nacional de Transparencia</v>
      </c>
      <c r="E148" s="87">
        <f>+VLOOKUP(A148,[2]BaseSAPAR!$B:$AB,27,0)</f>
        <v>42628</v>
      </c>
      <c r="F148">
        <f t="shared" si="10"/>
        <v>9</v>
      </c>
      <c r="G148">
        <f t="shared" si="11"/>
        <v>9</v>
      </c>
      <c r="H148">
        <v>0</v>
      </c>
      <c r="I148">
        <f>+VLOOKUP(A148,[3]LosTres!$A:$AC,26,0)</f>
        <v>2</v>
      </c>
      <c r="J148" t="str">
        <f>+VLOOKUP(I148,Catalogos!$E$2:$F$5,2,0)</f>
        <v>Consulta directa</v>
      </c>
      <c r="K148">
        <f>IF(E148&lt;&gt;0,NETWORKDAYS.INTL(B148,E148,1,Inhabiles!A:A)-1,0)</f>
        <v>3</v>
      </c>
      <c r="L148">
        <v>1</v>
      </c>
      <c r="M148">
        <f t="shared" si="12"/>
        <v>0</v>
      </c>
      <c r="N148">
        <f t="shared" si="13"/>
        <v>0</v>
      </c>
      <c r="O148">
        <f>+VLOOKUP(A148,[3]LosTres!$A:$Y,25,0)</f>
        <v>21</v>
      </c>
      <c r="P148">
        <f>+VLOOKUP(O148,Catalogos!$H$2:$I$102,2,0)</f>
        <v>3</v>
      </c>
      <c r="Q148" t="str">
        <f>+VLOOKUP(A148,[3]LosTres!$A:$W,23,0)</f>
        <v>M</v>
      </c>
      <c r="R148">
        <v>0</v>
      </c>
      <c r="S148" t="str">
        <f>+VLOOKUP(A148,[2]BaseSAPAR!$B:$T,19,0)</f>
        <v>Acceso a la información</v>
      </c>
      <c r="T148" t="str">
        <f>+VLOOKUP(S148,Catalogos!$K$2:$L$47,2,0)</f>
        <v>h)  Otros*</v>
      </c>
      <c r="U148">
        <f>+VLOOKUP(A148,[3]LosTres!$A:$P,16,0)</f>
        <v>21102</v>
      </c>
      <c r="V148">
        <f>+VLOOKUP(A148,[3]LosTres!$A:$Y,25,0)</f>
        <v>21</v>
      </c>
      <c r="W148" t="str">
        <f>+VLOOKUP(V148,Catalogos!P:R,3,0)</f>
        <v xml:space="preserve">     Estudiante</v>
      </c>
      <c r="X148" t="str">
        <f>+VLOOKUP(A148,[2]BaseSAPAR!$B:$S,18,0)</f>
        <v>Información pública</v>
      </c>
    </row>
    <row r="149" spans="1:24" x14ac:dyDescent="0.25">
      <c r="A149" s="86">
        <v>6110000022016</v>
      </c>
      <c r="B149" s="87">
        <f>+VLOOKUP(A149,[2]BaseSAPAR!$B:$AB,15,0)</f>
        <v>42625</v>
      </c>
      <c r="C149" t="str">
        <f>+VLOOKUP(LEFT(A149,5),Catalogos!$A$1:$B$6,2,0)</f>
        <v>BM</v>
      </c>
      <c r="D149" t="str">
        <f>+VLOOKUP(LEFT(A149,5),Catalogos!$A$1:$C$6,3,0)</f>
        <v>Sistema de Solicitudes de la Plataforma Nacional de Transparencia</v>
      </c>
      <c r="E149" s="87">
        <f>+VLOOKUP(A149,[2]BaseSAPAR!$B:$AB,27,0)</f>
        <v>42633</v>
      </c>
      <c r="F149">
        <f t="shared" si="10"/>
        <v>9</v>
      </c>
      <c r="G149">
        <f t="shared" si="11"/>
        <v>9</v>
      </c>
      <c r="H149">
        <v>0</v>
      </c>
      <c r="I149">
        <f>+VLOOKUP(A149,[3]LosTres!$A:$AC,26,0)</f>
        <v>5</v>
      </c>
      <c r="J149" t="str">
        <f>+VLOOKUP(I149,Catalogos!$E$2:$F$5,2,0)</f>
        <v>Entrega por Internet (antes a través de INFOMEX)</v>
      </c>
      <c r="K149">
        <f>IF(E149&lt;&gt;0,NETWORKDAYS.INTL(B149,E149,1,Inhabiles!A:A)-1,0)</f>
        <v>5</v>
      </c>
      <c r="L149">
        <f t="shared" si="14"/>
        <v>0</v>
      </c>
      <c r="M149">
        <f t="shared" si="12"/>
        <v>1</v>
      </c>
      <c r="N149">
        <f t="shared" si="13"/>
        <v>0</v>
      </c>
      <c r="O149">
        <f>+VLOOKUP(A149,[3]LosTres!$A:$Y,25,0)</f>
        <v>21</v>
      </c>
      <c r="P149">
        <f>+VLOOKUP(O149,Catalogos!$H$2:$I$102,2,0)</f>
        <v>3</v>
      </c>
      <c r="Q149" t="str">
        <f>+VLOOKUP(A149,[3]LosTres!$A:$W,23,0)</f>
        <v>M</v>
      </c>
      <c r="R149">
        <v>0</v>
      </c>
      <c r="S149" t="str">
        <f>+VLOOKUP(A149,[2]BaseSAPAR!$B:$T,19,0)</f>
        <v>Organización</v>
      </c>
      <c r="T149" t="str">
        <f>+VLOOKUP(S149,Catalogos!$K$2:$L$47,2,0)</f>
        <v>a) Programa de trabajo</v>
      </c>
      <c r="U149">
        <f>+VLOOKUP(A149,[3]LosTres!$A:$P,16,0)</f>
        <v>14039</v>
      </c>
      <c r="V149">
        <f>+VLOOKUP(A149,[3]LosTres!$A:$Y,25,0)</f>
        <v>21</v>
      </c>
      <c r="W149" t="str">
        <f>+VLOOKUP(V149,Catalogos!P:R,3,0)</f>
        <v xml:space="preserve">     Estudiante</v>
      </c>
      <c r="X149" t="str">
        <f>+VLOOKUP(A149,[2]BaseSAPAR!$B:$S,18,0)</f>
        <v>Información pública</v>
      </c>
    </row>
    <row r="150" spans="1:24" x14ac:dyDescent="0.25">
      <c r="A150" s="86">
        <v>6110000022116</v>
      </c>
      <c r="B150" s="87">
        <f>+VLOOKUP(A150,[2]BaseSAPAR!$B:$AB,15,0)</f>
        <v>42625</v>
      </c>
      <c r="C150" t="str">
        <f>+VLOOKUP(LEFT(A150,5),Catalogos!$A$1:$B$6,2,0)</f>
        <v>BM</v>
      </c>
      <c r="D150" t="str">
        <f>+VLOOKUP(LEFT(A150,5),Catalogos!$A$1:$C$6,3,0)</f>
        <v>Sistema de Solicitudes de la Plataforma Nacional de Transparencia</v>
      </c>
      <c r="E150" s="87">
        <f>+VLOOKUP(A150,[2]BaseSAPAR!$B:$AB,27,0)</f>
        <v>42632</v>
      </c>
      <c r="F150">
        <f t="shared" si="10"/>
        <v>9</v>
      </c>
      <c r="G150">
        <f t="shared" si="11"/>
        <v>9</v>
      </c>
      <c r="H150">
        <v>0</v>
      </c>
      <c r="I150">
        <f>+VLOOKUP(A150,[3]LosTres!$A:$AC,26,0)</f>
        <v>5</v>
      </c>
      <c r="J150" t="str">
        <f>+VLOOKUP(I150,Catalogos!$E$2:$F$5,2,0)</f>
        <v>Entrega por Internet (antes a través de INFOMEX)</v>
      </c>
      <c r="K150">
        <f>IF(E150&lt;&gt;0,NETWORKDAYS.INTL(B150,E150,1,Inhabiles!A:A)-1,0)</f>
        <v>4</v>
      </c>
      <c r="L150">
        <f t="shared" si="14"/>
        <v>0</v>
      </c>
      <c r="M150">
        <f t="shared" si="12"/>
        <v>1</v>
      </c>
      <c r="N150">
        <f t="shared" si="13"/>
        <v>0</v>
      </c>
      <c r="O150">
        <f>+VLOOKUP(A150,[3]LosTres!$A:$Y,25,0)</f>
        <v>0</v>
      </c>
      <c r="P150">
        <f>+VLOOKUP(O150,Catalogos!$H$2:$I$102,2,0)</f>
        <v>14</v>
      </c>
      <c r="Q150" t="str">
        <f>+VLOOKUP(A150,[3]LosTres!$A:$W,23,0)</f>
        <v>M</v>
      </c>
      <c r="R150">
        <v>0</v>
      </c>
      <c r="S150" t="str">
        <f>+VLOOKUP(A150,[2]BaseSAPAR!$B:$T,19,0)</f>
        <v>Estado de resultados</v>
      </c>
      <c r="T150" t="str">
        <f>+VLOOKUP(S150,Catalogos!$K$2:$L$47,2,0)</f>
        <v>f) Presupuesto o avance financiero</v>
      </c>
      <c r="U150">
        <f>+VLOOKUP(A150,[3]LosTres!$A:$P,16,0)</f>
        <v>19006</v>
      </c>
      <c r="V150">
        <f>+VLOOKUP(A150,[3]LosTres!$A:$Y,25,0)</f>
        <v>0</v>
      </c>
      <c r="W150">
        <f>+VLOOKUP(V150,Catalogos!P:R,3,0)</f>
        <v>0</v>
      </c>
      <c r="X150" t="str">
        <f>+VLOOKUP(A150,[2]BaseSAPAR!$B:$S,18,0)</f>
        <v>Información pública</v>
      </c>
    </row>
    <row r="151" spans="1:24" x14ac:dyDescent="0.25">
      <c r="A151" s="86">
        <v>6110000022216</v>
      </c>
      <c r="B151" s="87">
        <f>+VLOOKUP(A151,[2]BaseSAPAR!$B:$AB,15,0)</f>
        <v>42625</v>
      </c>
      <c r="C151" t="str">
        <f>+VLOOKUP(LEFT(A151,5),Catalogos!$A$1:$B$6,2,0)</f>
        <v>BM</v>
      </c>
      <c r="D151" t="str">
        <f>+VLOOKUP(LEFT(A151,5),Catalogos!$A$1:$C$6,3,0)</f>
        <v>Sistema de Solicitudes de la Plataforma Nacional de Transparencia</v>
      </c>
      <c r="E151" s="87">
        <f>+VLOOKUP(A151,[2]BaseSAPAR!$B:$AB,27,0)</f>
        <v>42633</v>
      </c>
      <c r="F151">
        <f t="shared" si="10"/>
        <v>9</v>
      </c>
      <c r="G151">
        <f t="shared" si="11"/>
        <v>9</v>
      </c>
      <c r="H151">
        <v>0</v>
      </c>
      <c r="I151">
        <f>+VLOOKUP(A151,[3]LosTres!$A:$AC,26,0)</f>
        <v>5</v>
      </c>
      <c r="J151" t="str">
        <f>+VLOOKUP(I151,Catalogos!$E$2:$F$5,2,0)</f>
        <v>Entrega por Internet (antes a través de INFOMEX)</v>
      </c>
      <c r="K151">
        <f>IF(E151&lt;&gt;0,NETWORKDAYS.INTL(B151,E151,1,Inhabiles!A:A)-1,0)</f>
        <v>5</v>
      </c>
      <c r="L151">
        <f t="shared" si="14"/>
        <v>0</v>
      </c>
      <c r="M151">
        <f t="shared" si="12"/>
        <v>1</v>
      </c>
      <c r="N151">
        <f t="shared" si="13"/>
        <v>0</v>
      </c>
      <c r="O151">
        <f>+VLOOKUP(A151,[3]LosTres!$A:$Y,25,0)</f>
        <v>22</v>
      </c>
      <c r="P151">
        <f>+VLOOKUP(O151,Catalogos!$H$2:$I$102,2,0)</f>
        <v>3</v>
      </c>
      <c r="Q151" t="str">
        <f>+VLOOKUP(A151,[3]LosTres!$A:$W,23,0)</f>
        <v>H</v>
      </c>
      <c r="R151">
        <v>0</v>
      </c>
      <c r="S151" t="str">
        <f>+VLOOKUP(A151,[2]BaseSAPAR!$B:$T,19,0)</f>
        <v>Modelos macroeconómicos</v>
      </c>
      <c r="T151" t="str">
        <f>+VLOOKUP(S151,Catalogos!$K$2:$L$47,2,0)</f>
        <v>c) Estadísticas</v>
      </c>
      <c r="U151">
        <f>+VLOOKUP(A151,[3]LosTres!$A:$P,16,0)</f>
        <v>0</v>
      </c>
      <c r="V151">
        <f>+VLOOKUP(A151,[3]LosTres!$A:$Y,25,0)</f>
        <v>22</v>
      </c>
      <c r="W151" t="str">
        <f>+VLOOKUP(V151,Catalogos!P:R,3,0)</f>
        <v xml:space="preserve">     Investigador</v>
      </c>
      <c r="X151" t="str">
        <f>+VLOOKUP(A151,[2]BaseSAPAR!$B:$S,18,0)</f>
        <v>Información pública</v>
      </c>
    </row>
    <row r="152" spans="1:24" x14ac:dyDescent="0.25">
      <c r="A152" s="86">
        <v>6110000022316</v>
      </c>
      <c r="B152" s="87">
        <f>+VLOOKUP(A152,[2]BaseSAPAR!$B:$AB,15,0)</f>
        <v>42625</v>
      </c>
      <c r="C152" t="str">
        <f>+VLOOKUP(LEFT(A152,5),Catalogos!$A$1:$B$6,2,0)</f>
        <v>BM</v>
      </c>
      <c r="D152" t="str">
        <f>+VLOOKUP(LEFT(A152,5),Catalogos!$A$1:$C$6,3,0)</f>
        <v>Sistema de Solicitudes de la Plataforma Nacional de Transparencia</v>
      </c>
      <c r="E152" s="87">
        <f>+VLOOKUP(A152,[2]BaseSAPAR!$B:$AB,27,0)</f>
        <v>42633</v>
      </c>
      <c r="F152">
        <f t="shared" si="10"/>
        <v>9</v>
      </c>
      <c r="G152">
        <f t="shared" si="11"/>
        <v>9</v>
      </c>
      <c r="H152">
        <v>0</v>
      </c>
      <c r="I152">
        <f>+VLOOKUP(A152,[3]LosTres!$A:$AC,26,0)</f>
        <v>5</v>
      </c>
      <c r="J152" t="str">
        <f>+VLOOKUP(I152,Catalogos!$E$2:$F$5,2,0)</f>
        <v>Entrega por Internet (antes a través de INFOMEX)</v>
      </c>
      <c r="K152">
        <f>IF(E152&lt;&gt;0,NETWORKDAYS.INTL(B152,E152,1,Inhabiles!A:A)-1,0)</f>
        <v>5</v>
      </c>
      <c r="L152">
        <f t="shared" si="14"/>
        <v>0</v>
      </c>
      <c r="M152">
        <f t="shared" si="12"/>
        <v>1</v>
      </c>
      <c r="N152">
        <f t="shared" si="13"/>
        <v>0</v>
      </c>
      <c r="O152">
        <f>+VLOOKUP(A152,[3]LosTres!$A:$Y,25,0)</f>
        <v>21</v>
      </c>
      <c r="P152">
        <f>+VLOOKUP(O152,Catalogos!$H$2:$I$102,2,0)</f>
        <v>3</v>
      </c>
      <c r="Q152" t="str">
        <f>+VLOOKUP(A152,[3]LosTres!$A:$W,23,0)</f>
        <v>M</v>
      </c>
      <c r="R152">
        <v>0</v>
      </c>
      <c r="S152" t="str">
        <f>+VLOOKUP(A152,[2]BaseSAPAR!$B:$T,19,0)</f>
        <v>Indices de precios</v>
      </c>
      <c r="T152" t="str">
        <f>+VLOOKUP(S152,Catalogos!$K$2:$L$47,2,0)</f>
        <v>c) Estadísticas</v>
      </c>
      <c r="U152">
        <f>+VLOOKUP(A152,[3]LosTres!$A:$P,16,0)</f>
        <v>9014</v>
      </c>
      <c r="V152">
        <f>+VLOOKUP(A152,[3]LosTres!$A:$Y,25,0)</f>
        <v>21</v>
      </c>
      <c r="W152" t="str">
        <f>+VLOOKUP(V152,Catalogos!P:R,3,0)</f>
        <v xml:space="preserve">     Estudiante</v>
      </c>
      <c r="X152" t="str">
        <f>+VLOOKUP(A152,[2]BaseSAPAR!$B:$S,18,0)</f>
        <v>Información pública</v>
      </c>
    </row>
    <row r="153" spans="1:24" x14ac:dyDescent="0.25">
      <c r="A153" s="86">
        <v>6110000022416</v>
      </c>
      <c r="B153" s="87">
        <f>+VLOOKUP(A153,[2]BaseSAPAR!$B:$AB,15,0)</f>
        <v>42625</v>
      </c>
      <c r="C153" t="str">
        <f>+VLOOKUP(LEFT(A153,5),Catalogos!$A$1:$B$6,2,0)</f>
        <v>BM</v>
      </c>
      <c r="D153" t="str">
        <f>+VLOOKUP(LEFT(A153,5),Catalogos!$A$1:$C$6,3,0)</f>
        <v>Sistema de Solicitudes de la Plataforma Nacional de Transparencia</v>
      </c>
      <c r="E153" s="87">
        <f>+VLOOKUP(A153,[2]BaseSAPAR!$B:$AB,27,0)</f>
        <v>42628</v>
      </c>
      <c r="F153">
        <f t="shared" si="10"/>
        <v>9</v>
      </c>
      <c r="G153">
        <f t="shared" si="11"/>
        <v>9</v>
      </c>
      <c r="H153">
        <v>0</v>
      </c>
      <c r="I153">
        <f>+VLOOKUP(A153,[3]LosTres!$A:$AC,26,0)</f>
        <v>5</v>
      </c>
      <c r="J153" t="str">
        <f>+VLOOKUP(I153,Catalogos!$E$2:$F$5,2,0)</f>
        <v>Entrega por Internet (antes a través de INFOMEX)</v>
      </c>
      <c r="K153">
        <f>IF(E153&lt;&gt;0,NETWORKDAYS.INTL(B153,E153,1,Inhabiles!A:A)-1,0)</f>
        <v>3</v>
      </c>
      <c r="L153">
        <v>0</v>
      </c>
      <c r="M153">
        <f t="shared" si="12"/>
        <v>1</v>
      </c>
      <c r="N153">
        <f t="shared" si="13"/>
        <v>0</v>
      </c>
      <c r="O153">
        <f>+VLOOKUP(A153,[3]LosTres!$A:$Y,25,0)</f>
        <v>0</v>
      </c>
      <c r="P153">
        <f>+VLOOKUP(O153,Catalogos!$H$2:$I$102,2,0)</f>
        <v>14</v>
      </c>
      <c r="Q153" t="str">
        <f>+VLOOKUP(A153,[3]LosTres!$A:$W,23,0)</f>
        <v>H</v>
      </c>
      <c r="R153">
        <v>0</v>
      </c>
      <c r="S153" t="str">
        <f>+VLOOKUP(A153,[2]BaseSAPAR!$B:$T,19,0)</f>
        <v>Acceso a la información</v>
      </c>
      <c r="T153" t="str">
        <f>+VLOOKUP(S153,Catalogos!$K$2:$L$47,2,0)</f>
        <v>h)  Otros*</v>
      </c>
      <c r="U153">
        <f>+VLOOKUP(A153,[3]LosTres!$A:$P,16,0)</f>
        <v>999</v>
      </c>
      <c r="V153">
        <f>+VLOOKUP(A153,[3]LosTres!$A:$Y,25,0)</f>
        <v>0</v>
      </c>
      <c r="W153">
        <f>+VLOOKUP(V153,Catalogos!P:R,3,0)</f>
        <v>0</v>
      </c>
      <c r="X153" t="str">
        <f>+VLOOKUP(A153,[2]BaseSAPAR!$B:$S,18,0)</f>
        <v>Información pública</v>
      </c>
    </row>
    <row r="154" spans="1:24" x14ac:dyDescent="0.25">
      <c r="A154" s="86">
        <v>6110000022516</v>
      </c>
      <c r="B154" s="87">
        <f>+VLOOKUP(A154,[2]BaseSAPAR!$B:$AB,15,0)</f>
        <v>42626</v>
      </c>
      <c r="C154" t="str">
        <f>+VLOOKUP(LEFT(A154,5),Catalogos!$A$1:$B$6,2,0)</f>
        <v>BM</v>
      </c>
      <c r="D154" t="str">
        <f>+VLOOKUP(LEFT(A154,5),Catalogos!$A$1:$C$6,3,0)</f>
        <v>Sistema de Solicitudes de la Plataforma Nacional de Transparencia</v>
      </c>
      <c r="E154" s="87">
        <f>+VLOOKUP(A154,[2]BaseSAPAR!$B:$AB,27,0)</f>
        <v>42634</v>
      </c>
      <c r="F154">
        <f t="shared" si="10"/>
        <v>9</v>
      </c>
      <c r="G154">
        <f t="shared" si="11"/>
        <v>9</v>
      </c>
      <c r="H154">
        <v>0</v>
      </c>
      <c r="I154">
        <f>+VLOOKUP(A154,[3]LosTres!$A:$AC,26,0)</f>
        <v>5</v>
      </c>
      <c r="J154" t="str">
        <f>+VLOOKUP(I154,Catalogos!$E$2:$F$5,2,0)</f>
        <v>Entrega por Internet (antes a través de INFOMEX)</v>
      </c>
      <c r="K154">
        <f>IF(E154&lt;&gt;0,NETWORKDAYS.INTL(B154,E154,1,Inhabiles!A:A)-1,0)</f>
        <v>5</v>
      </c>
      <c r="L154">
        <f t="shared" si="14"/>
        <v>0</v>
      </c>
      <c r="M154">
        <f t="shared" si="12"/>
        <v>1</v>
      </c>
      <c r="N154">
        <f t="shared" si="13"/>
        <v>0</v>
      </c>
      <c r="O154">
        <f>+VLOOKUP(A154,[3]LosTres!$A:$Y,25,0)</f>
        <v>20</v>
      </c>
      <c r="P154">
        <f>+VLOOKUP(O154,Catalogos!$H$2:$I$102,2,0)</f>
        <v>3</v>
      </c>
      <c r="Q154" t="str">
        <f>+VLOOKUP(A154,[3]LosTres!$A:$W,23,0)</f>
        <v>H</v>
      </c>
      <c r="R154">
        <v>0</v>
      </c>
      <c r="S154" t="str">
        <f>+VLOOKUP(A154,[2]BaseSAPAR!$B:$T,19,0)</f>
        <v>Control de legalidad</v>
      </c>
      <c r="T154" t="str">
        <f>+VLOOKUP(S154,Catalogos!$K$2:$L$47,2,0)</f>
        <v>e) Marco Jurídico</v>
      </c>
      <c r="U154">
        <f>+VLOOKUP(A154,[3]LosTres!$A:$P,16,0)</f>
        <v>9013</v>
      </c>
      <c r="V154">
        <f>+VLOOKUP(A154,[3]LosTres!$A:$Y,25,0)</f>
        <v>20</v>
      </c>
      <c r="W154" t="str">
        <f>+VLOOKUP(V154,Catalogos!P:R,3,0)</f>
        <v>Ámbito Académico</v>
      </c>
      <c r="X154" t="str">
        <f>+VLOOKUP(A154,[2]BaseSAPAR!$B:$S,18,0)</f>
        <v>Información pública</v>
      </c>
    </row>
    <row r="155" spans="1:24" x14ac:dyDescent="0.25">
      <c r="A155" s="86">
        <v>6110000022616</v>
      </c>
      <c r="B155" s="87">
        <f>+VLOOKUP(A155,[2]BaseSAPAR!$B:$AB,15,0)</f>
        <v>42626</v>
      </c>
      <c r="C155" t="str">
        <f>+VLOOKUP(LEFT(A155,5),Catalogos!$A$1:$B$6,2,0)</f>
        <v>BM</v>
      </c>
      <c r="D155" t="str">
        <f>+VLOOKUP(LEFT(A155,5),Catalogos!$A$1:$C$6,3,0)</f>
        <v>Sistema de Solicitudes de la Plataforma Nacional de Transparencia</v>
      </c>
      <c r="E155" s="87">
        <f>+VLOOKUP(A155,[2]BaseSAPAR!$B:$AB,27,0)</f>
        <v>42633</v>
      </c>
      <c r="F155">
        <f t="shared" si="10"/>
        <v>9</v>
      </c>
      <c r="G155">
        <f t="shared" si="11"/>
        <v>9</v>
      </c>
      <c r="H155">
        <v>0</v>
      </c>
      <c r="I155">
        <f>+VLOOKUP(A155,[3]LosTres!$A:$AC,26,0)</f>
        <v>5</v>
      </c>
      <c r="J155" t="str">
        <f>+VLOOKUP(I155,Catalogos!$E$2:$F$5,2,0)</f>
        <v>Entrega por Internet (antes a través de INFOMEX)</v>
      </c>
      <c r="K155">
        <f>IF(E155&lt;&gt;0,NETWORKDAYS.INTL(B155,E155,1,Inhabiles!A:A)-1,0)</f>
        <v>4</v>
      </c>
      <c r="L155">
        <f t="shared" si="14"/>
        <v>0</v>
      </c>
      <c r="M155">
        <f t="shared" si="12"/>
        <v>1</v>
      </c>
      <c r="N155">
        <f t="shared" si="13"/>
        <v>0</v>
      </c>
      <c r="O155">
        <f>+VLOOKUP(A155,[3]LosTres!$A:$Y,25,0)</f>
        <v>21</v>
      </c>
      <c r="P155">
        <f>+VLOOKUP(O155,Catalogos!$H$2:$I$102,2,0)</f>
        <v>3</v>
      </c>
      <c r="Q155" t="str">
        <f>+VLOOKUP(A155,[3]LosTres!$A:$W,23,0)</f>
        <v>M</v>
      </c>
      <c r="R155">
        <v>0</v>
      </c>
      <c r="S155" t="str">
        <f>+VLOOKUP(A155,[2]BaseSAPAR!$B:$T,19,0)</f>
        <v>Determinación del ingreso</v>
      </c>
      <c r="T155" t="str">
        <f>+VLOOKUP(S155,Catalogos!$K$2:$L$47,2,0)</f>
        <v>c) Estadísticas</v>
      </c>
      <c r="U155">
        <f>+VLOOKUP(A155,[3]LosTres!$A:$P,16,0)</f>
        <v>25004</v>
      </c>
      <c r="V155">
        <f>+VLOOKUP(A155,[3]LosTres!$A:$Y,25,0)</f>
        <v>21</v>
      </c>
      <c r="W155" t="str">
        <f>+VLOOKUP(V155,Catalogos!P:R,3,0)</f>
        <v xml:space="preserve">     Estudiante</v>
      </c>
      <c r="X155" t="str">
        <f>+VLOOKUP(A155,[2]BaseSAPAR!$B:$S,18,0)</f>
        <v>Información pública</v>
      </c>
    </row>
    <row r="156" spans="1:24" hidden="1" x14ac:dyDescent="0.25">
      <c r="A156" s="86">
        <v>6110000022716</v>
      </c>
      <c r="B156" s="87">
        <f>+VLOOKUP(A156,[2]BaseSAPAR!$B:$AB,15,0)</f>
        <v>42626</v>
      </c>
      <c r="C156" t="str">
        <f>+VLOOKUP(LEFT(A156,5),Catalogos!$A$1:$B$6,2,0)</f>
        <v>BM</v>
      </c>
      <c r="D156" t="str">
        <f>+VLOOKUP(LEFT(A156,5),Catalogos!$A$1:$C$6,3,0)</f>
        <v>Sistema de Solicitudes de la Plataforma Nacional de Transparencia</v>
      </c>
      <c r="E156" s="87">
        <f>+VLOOKUP(A156,[2]BaseSAPAR!$B:$AB,27,0)</f>
        <v>42636</v>
      </c>
      <c r="F156">
        <f t="shared" si="10"/>
        <v>9</v>
      </c>
      <c r="G156">
        <f t="shared" si="11"/>
        <v>9</v>
      </c>
      <c r="H156">
        <v>0</v>
      </c>
      <c r="I156">
        <f>+VLOOKUP(A156,[3]LosTres!$A:$AC,26,0)</f>
        <v>5</v>
      </c>
      <c r="J156" t="str">
        <f>+VLOOKUP(I156,Catalogos!$E$2:$F$5,2,0)</f>
        <v>Entrega por Internet (antes a través de INFOMEX)</v>
      </c>
      <c r="K156">
        <f>IF(E156&lt;&gt;0,NETWORKDAYS.INTL(B156,E156,1,Inhabiles!A:A)-1,0)</f>
        <v>7</v>
      </c>
      <c r="L156">
        <f t="shared" si="14"/>
        <v>0</v>
      </c>
      <c r="M156">
        <f t="shared" si="12"/>
        <v>0</v>
      </c>
      <c r="N156">
        <f t="shared" si="13"/>
        <v>0</v>
      </c>
      <c r="O156">
        <f>+VLOOKUP(A156,[3]LosTres!$A:$Y,25,0)</f>
        <v>21</v>
      </c>
      <c r="P156">
        <f>+VLOOKUP(O156,Catalogos!$H$2:$I$102,2,0)</f>
        <v>3</v>
      </c>
      <c r="Q156" t="str">
        <f>+VLOOKUP(A156,[3]LosTres!$A:$W,23,0)</f>
        <v>M</v>
      </c>
      <c r="R156">
        <v>0</v>
      </c>
      <c r="S156" t="str">
        <f>+VLOOKUP(A156,[2]BaseSAPAR!$B:$T,19,0)</f>
        <v>Adquisiciones</v>
      </c>
      <c r="T156" t="str">
        <f>+VLOOKUP(S156,Catalogos!$K$2:$L$47,2,0)</f>
        <v>b) Bienes adquiridos</v>
      </c>
      <c r="U156">
        <f>+VLOOKUP(A156,[3]LosTres!$A:$P,16,0)</f>
        <v>9010</v>
      </c>
      <c r="V156">
        <f>+VLOOKUP(A156,[3]LosTres!$A:$Y,25,0)</f>
        <v>21</v>
      </c>
      <c r="W156" t="str">
        <f>+VLOOKUP(V156,Catalogos!P:R,3,0)</f>
        <v xml:space="preserve">     Estudiante</v>
      </c>
      <c r="X156" t="str">
        <f>+VLOOKUP(A156,[2]BaseSAPAR!$B:$S,18,0)</f>
        <v>Información pública</v>
      </c>
    </row>
    <row r="157" spans="1:24" hidden="1" x14ac:dyDescent="0.25">
      <c r="A157" s="86">
        <v>6110000022816</v>
      </c>
      <c r="B157" s="87">
        <f>+VLOOKUP(A157,[2]BaseSAPAR!$B:$AB,15,0)</f>
        <v>42626</v>
      </c>
      <c r="C157" t="str">
        <f>+VLOOKUP(LEFT(A157,5),Catalogos!$A$1:$B$6,2,0)</f>
        <v>BM</v>
      </c>
      <c r="D157" t="str">
        <f>+VLOOKUP(LEFT(A157,5),Catalogos!$A$1:$C$6,3,0)</f>
        <v>Sistema de Solicitudes de la Plataforma Nacional de Transparencia</v>
      </c>
      <c r="E157" s="87">
        <f>+VLOOKUP(A157,[2]BaseSAPAR!$B:$AB,27,0)</f>
        <v>42639</v>
      </c>
      <c r="F157">
        <f t="shared" si="10"/>
        <v>9</v>
      </c>
      <c r="G157">
        <f t="shared" si="11"/>
        <v>9</v>
      </c>
      <c r="H157">
        <v>0</v>
      </c>
      <c r="I157">
        <f>+VLOOKUP(A157,[3]LosTres!$A:$AC,26,0)</f>
        <v>5</v>
      </c>
      <c r="J157" t="str">
        <f>+VLOOKUP(I157,Catalogos!$E$2:$F$5,2,0)</f>
        <v>Entrega por Internet (antes a través de INFOMEX)</v>
      </c>
      <c r="K157">
        <f>IF(E157&lt;&gt;0,NETWORKDAYS.INTL(B157,E157,1,Inhabiles!A:A)-1,0)</f>
        <v>8</v>
      </c>
      <c r="L157">
        <f t="shared" si="14"/>
        <v>0</v>
      </c>
      <c r="M157">
        <f t="shared" si="12"/>
        <v>0</v>
      </c>
      <c r="N157">
        <f t="shared" si="13"/>
        <v>0</v>
      </c>
      <c r="O157">
        <f>+VLOOKUP(A157,[3]LosTres!$A:$Y,25,0)</f>
        <v>28</v>
      </c>
      <c r="P157">
        <f>+VLOOKUP(O157,Catalogos!$H$2:$I$102,2,0)</f>
        <v>4</v>
      </c>
      <c r="Q157" t="str">
        <f>+VLOOKUP(A157,[3]LosTres!$A:$W,23,0)</f>
        <v>M</v>
      </c>
      <c r="R157">
        <v>0</v>
      </c>
      <c r="S157" t="str">
        <f>+VLOOKUP(A157,[2]BaseSAPAR!$B:$T,19,0)</f>
        <v>Reclutamiento y selección</v>
      </c>
      <c r="T157" t="str">
        <f>+VLOOKUP(S157,Catalogos!$K$2:$L$47,2,0)</f>
        <v>d) Otros*</v>
      </c>
      <c r="U157">
        <f>+VLOOKUP(A157,[3]LosTres!$A:$P,16,0)</f>
        <v>9016</v>
      </c>
      <c r="V157">
        <f>+VLOOKUP(A157,[3]LosTres!$A:$Y,25,0)</f>
        <v>28</v>
      </c>
      <c r="W157" t="str">
        <f>+VLOOKUP(V157,Catalogos!P:R,3,0)</f>
        <v xml:space="preserve">     Trabajador Administrativo</v>
      </c>
      <c r="X157" t="str">
        <f>+VLOOKUP(A157,[2]BaseSAPAR!$B:$S,18,0)</f>
        <v>Información pública</v>
      </c>
    </row>
    <row r="158" spans="1:24" hidden="1" x14ac:dyDescent="0.25">
      <c r="A158" s="86">
        <v>6110000022916</v>
      </c>
      <c r="B158" s="87">
        <f>+VLOOKUP(A158,[2]BaseSAPAR!$B:$AB,15,0)</f>
        <v>42627</v>
      </c>
      <c r="C158" t="str">
        <f>+VLOOKUP(LEFT(A158,5),Catalogos!$A$1:$B$6,2,0)</f>
        <v>BM</v>
      </c>
      <c r="D158" t="str">
        <f>+VLOOKUP(LEFT(A158,5),Catalogos!$A$1:$C$6,3,0)</f>
        <v>Sistema de Solicitudes de la Plataforma Nacional de Transparencia</v>
      </c>
      <c r="E158" s="87">
        <f>+VLOOKUP(A158,[2]BaseSAPAR!$B:$AB,27,0)</f>
        <v>42636</v>
      </c>
      <c r="F158">
        <f t="shared" si="10"/>
        <v>9</v>
      </c>
      <c r="G158">
        <f t="shared" si="11"/>
        <v>9</v>
      </c>
      <c r="H158">
        <v>0</v>
      </c>
      <c r="I158">
        <f>+VLOOKUP(A158,[3]LosTres!$A:$AC,26,0)</f>
        <v>5</v>
      </c>
      <c r="J158" t="str">
        <f>+VLOOKUP(I158,Catalogos!$E$2:$F$5,2,0)</f>
        <v>Entrega por Internet (antes a través de INFOMEX)</v>
      </c>
      <c r="K158">
        <f>IF(E158&lt;&gt;0,NETWORKDAYS.INTL(B158,E158,1,Inhabiles!A:A)-1,0)</f>
        <v>6</v>
      </c>
      <c r="L158">
        <f t="shared" si="14"/>
        <v>0</v>
      </c>
      <c r="M158">
        <f t="shared" si="12"/>
        <v>0</v>
      </c>
      <c r="N158">
        <f t="shared" si="13"/>
        <v>0</v>
      </c>
      <c r="O158">
        <f>+VLOOKUP(A158,[3]LosTres!$A:$Y,25,0)</f>
        <v>21</v>
      </c>
      <c r="P158">
        <f>+VLOOKUP(O158,Catalogos!$H$2:$I$102,2,0)</f>
        <v>3</v>
      </c>
      <c r="Q158" t="str">
        <f>+VLOOKUP(A158,[3]LosTres!$A:$W,23,0)</f>
        <v>M</v>
      </c>
      <c r="R158">
        <v>0</v>
      </c>
      <c r="S158" t="str">
        <f>+VLOOKUP(A158,[2]BaseSAPAR!$B:$T,19,0)</f>
        <v>Billetes</v>
      </c>
      <c r="T158" t="str">
        <f>+VLOOKUP(S158,Catalogos!$K$2:$L$47,2,0)</f>
        <v>c) Estadísticas</v>
      </c>
      <c r="U158">
        <f>+VLOOKUP(A158,[3]LosTres!$A:$P,16,0)</f>
        <v>14039</v>
      </c>
      <c r="V158">
        <f>+VLOOKUP(A158,[3]LosTres!$A:$Y,25,0)</f>
        <v>21</v>
      </c>
      <c r="W158" t="str">
        <f>+VLOOKUP(V158,Catalogos!P:R,3,0)</f>
        <v xml:space="preserve">     Estudiante</v>
      </c>
      <c r="X158" t="str">
        <f>+VLOOKUP(A158,[2]BaseSAPAR!$B:$S,18,0)</f>
        <v>Información pública</v>
      </c>
    </row>
    <row r="159" spans="1:24" hidden="1" x14ac:dyDescent="0.25">
      <c r="A159" s="86">
        <v>6110000023016</v>
      </c>
      <c r="B159" s="87">
        <f>+VLOOKUP(A159,[2]BaseSAPAR!$B:$AB,15,0)</f>
        <v>42627</v>
      </c>
      <c r="C159" t="str">
        <f>+VLOOKUP(LEFT(A159,5),Catalogos!$A$1:$B$6,2,0)</f>
        <v>BM</v>
      </c>
      <c r="D159" t="str">
        <f>+VLOOKUP(LEFT(A159,5),Catalogos!$A$1:$C$6,3,0)</f>
        <v>Sistema de Solicitudes de la Plataforma Nacional de Transparencia</v>
      </c>
      <c r="E159" s="87">
        <f>+VLOOKUP(A159,[2]BaseSAPAR!$B:$AB,27,0)</f>
        <v>42639</v>
      </c>
      <c r="F159">
        <f t="shared" si="10"/>
        <v>9</v>
      </c>
      <c r="G159">
        <f t="shared" si="11"/>
        <v>9</v>
      </c>
      <c r="H159">
        <v>0</v>
      </c>
      <c r="I159">
        <f>+VLOOKUP(A159,[3]LosTres!$A:$AC,26,0)</f>
        <v>5</v>
      </c>
      <c r="J159" t="str">
        <f>+VLOOKUP(I159,Catalogos!$E$2:$F$5,2,0)</f>
        <v>Entrega por Internet (antes a través de INFOMEX)</v>
      </c>
      <c r="K159">
        <f>IF(E159&lt;&gt;0,NETWORKDAYS.INTL(B159,E159,1,Inhabiles!A:A)-1,0)</f>
        <v>7</v>
      </c>
      <c r="L159">
        <f t="shared" si="14"/>
        <v>0</v>
      </c>
      <c r="M159">
        <f t="shared" si="12"/>
        <v>0</v>
      </c>
      <c r="N159">
        <f t="shared" si="13"/>
        <v>0</v>
      </c>
      <c r="O159">
        <f>+VLOOKUP(A159,[3]LosTres!$A:$Y,25,0)</f>
        <v>0</v>
      </c>
      <c r="P159">
        <f>+VLOOKUP(O159,Catalogos!$H$2:$I$102,2,0)</f>
        <v>14</v>
      </c>
      <c r="Q159" t="str">
        <f>+VLOOKUP(A159,[3]LosTres!$A:$W,23,0)</f>
        <v>M</v>
      </c>
      <c r="R159">
        <v>0</v>
      </c>
      <c r="S159" t="str">
        <f>+VLOOKUP(A159,[2]BaseSAPAR!$B:$T,19,0)</f>
        <v>Política cambiaria</v>
      </c>
      <c r="T159" t="str">
        <f>+VLOOKUP(S159,Catalogos!$K$2:$L$47,2,0)</f>
        <v>c) Estadísticas</v>
      </c>
      <c r="U159">
        <f>+VLOOKUP(A159,[3]LosTres!$A:$P,16,0)</f>
        <v>25012</v>
      </c>
      <c r="V159">
        <f>+VLOOKUP(A159,[3]LosTres!$A:$Y,25,0)</f>
        <v>0</v>
      </c>
      <c r="W159">
        <f>+VLOOKUP(V159,Catalogos!P:R,3,0)</f>
        <v>0</v>
      </c>
      <c r="X159" t="str">
        <f>+VLOOKUP(A159,[2]BaseSAPAR!$B:$S,18,0)</f>
        <v>Información pública</v>
      </c>
    </row>
    <row r="160" spans="1:24" hidden="1" x14ac:dyDescent="0.25">
      <c r="A160" s="86">
        <v>6110000023116</v>
      </c>
      <c r="B160" s="87">
        <f>+VLOOKUP(A160,[2]BaseSAPAR!$B:$AB,15,0)</f>
        <v>42627</v>
      </c>
      <c r="C160" t="str">
        <f>+VLOOKUP(LEFT(A160,5),Catalogos!$A$1:$B$6,2,0)</f>
        <v>BM</v>
      </c>
      <c r="D160" t="str">
        <f>+VLOOKUP(LEFT(A160,5),Catalogos!$A$1:$C$6,3,0)</f>
        <v>Sistema de Solicitudes de la Plataforma Nacional de Transparencia</v>
      </c>
      <c r="E160" s="87">
        <f>+VLOOKUP(A160,[2]BaseSAPAR!$B:$AB,27,0)</f>
        <v>42633</v>
      </c>
      <c r="F160">
        <f t="shared" si="10"/>
        <v>9</v>
      </c>
      <c r="G160">
        <f t="shared" si="11"/>
        <v>9</v>
      </c>
      <c r="H160">
        <v>0</v>
      </c>
      <c r="I160">
        <f>+VLOOKUP(A160,[3]LosTres!$A:$AC,26,0)</f>
        <v>5</v>
      </c>
      <c r="J160" t="str">
        <f>+VLOOKUP(I160,Catalogos!$E$2:$F$5,2,0)</f>
        <v>Entrega por Internet (antes a través de INFOMEX)</v>
      </c>
      <c r="K160">
        <f>IF(E160&lt;&gt;0,NETWORKDAYS.INTL(B160,E160,1,Inhabiles!A:A)-1,0)</f>
        <v>3</v>
      </c>
      <c r="L160" s="101">
        <f t="shared" si="14"/>
        <v>1</v>
      </c>
      <c r="M160">
        <f t="shared" si="12"/>
        <v>0</v>
      </c>
      <c r="N160">
        <f t="shared" si="13"/>
        <v>0</v>
      </c>
      <c r="O160">
        <f>+VLOOKUP(A160,[3]LosTres!$A:$Y,25,0)</f>
        <v>21</v>
      </c>
      <c r="P160">
        <f>+VLOOKUP(O160,Catalogos!$H$2:$I$102,2,0)</f>
        <v>3</v>
      </c>
      <c r="Q160" t="str">
        <f>+VLOOKUP(A160,[3]LosTres!$A:$W,23,0)</f>
        <v>H</v>
      </c>
      <c r="R160">
        <v>0</v>
      </c>
      <c r="S160" t="str">
        <f>+VLOOKUP(A160,[2]BaseSAPAR!$B:$T,19,0)</f>
        <v>Acceso a la información</v>
      </c>
      <c r="T160" t="str">
        <f>+VLOOKUP(S160,Catalogos!$K$2:$L$47,2,0)</f>
        <v>h)  Otros*</v>
      </c>
      <c r="U160">
        <f>+VLOOKUP(A160,[3]LosTres!$A:$P,16,0)</f>
        <v>25012</v>
      </c>
      <c r="V160">
        <f>+VLOOKUP(A160,[3]LosTres!$A:$Y,25,0)</f>
        <v>21</v>
      </c>
      <c r="W160" t="str">
        <f>+VLOOKUP(V160,Catalogos!P:R,3,0)</f>
        <v xml:space="preserve">     Estudiante</v>
      </c>
      <c r="X160" t="str">
        <f>+VLOOKUP(A160,[2]BaseSAPAR!$B:$S,18,0)</f>
        <v>Información no competencia del BM</v>
      </c>
    </row>
    <row r="161" spans="1:24" x14ac:dyDescent="0.25">
      <c r="A161" s="86">
        <v>6110000023216</v>
      </c>
      <c r="B161" s="87">
        <f>+VLOOKUP(A161,[2]BaseSAPAR!$B:$AB,15,0)</f>
        <v>42627</v>
      </c>
      <c r="C161" t="str">
        <f>+VLOOKUP(LEFT(A161,5),Catalogos!$A$1:$B$6,2,0)</f>
        <v>BM</v>
      </c>
      <c r="D161" t="str">
        <f>+VLOOKUP(LEFT(A161,5),Catalogos!$A$1:$C$6,3,0)</f>
        <v>Sistema de Solicitudes de la Plataforma Nacional de Transparencia</v>
      </c>
      <c r="E161" s="87">
        <f>+VLOOKUP(A161,[2]BaseSAPAR!$B:$AB,27,0)</f>
        <v>42635</v>
      </c>
      <c r="F161">
        <f t="shared" si="10"/>
        <v>9</v>
      </c>
      <c r="G161">
        <f t="shared" si="11"/>
        <v>9</v>
      </c>
      <c r="H161">
        <v>0</v>
      </c>
      <c r="I161">
        <f>+VLOOKUP(A161,[3]LosTres!$A:$AC,26,0)</f>
        <v>5</v>
      </c>
      <c r="J161" t="str">
        <f>+VLOOKUP(I161,Catalogos!$E$2:$F$5,2,0)</f>
        <v>Entrega por Internet (antes a través de INFOMEX)</v>
      </c>
      <c r="K161">
        <f>IF(E161&lt;&gt;0,NETWORKDAYS.INTL(B161,E161,1,Inhabiles!A:A)-1,0)</f>
        <v>5</v>
      </c>
      <c r="L161">
        <f t="shared" si="14"/>
        <v>0</v>
      </c>
      <c r="M161">
        <f t="shared" si="12"/>
        <v>1</v>
      </c>
      <c r="N161">
        <f t="shared" si="13"/>
        <v>0</v>
      </c>
      <c r="O161">
        <f>+VLOOKUP(A161,[3]LosTres!$A:$Y,25,0)</f>
        <v>21</v>
      </c>
      <c r="P161">
        <f>+VLOOKUP(O161,Catalogos!$H$2:$I$102,2,0)</f>
        <v>3</v>
      </c>
      <c r="Q161" t="str">
        <f>+VLOOKUP(A161,[3]LosTres!$A:$W,23,0)</f>
        <v>H</v>
      </c>
      <c r="R161">
        <v>0</v>
      </c>
      <c r="S161" t="str">
        <f>+VLOOKUP(A161,[2]BaseSAPAR!$B:$T,19,0)</f>
        <v>Organización</v>
      </c>
      <c r="T161" t="str">
        <f>+VLOOKUP(S161,Catalogos!$K$2:$L$47,2,0)</f>
        <v>a) Programa de trabajo</v>
      </c>
      <c r="U161">
        <f>+VLOOKUP(A161,[3]LosTres!$A:$P,16,0)</f>
        <v>25012</v>
      </c>
      <c r="V161">
        <f>+VLOOKUP(A161,[3]LosTres!$A:$Y,25,0)</f>
        <v>21</v>
      </c>
      <c r="W161" t="str">
        <f>+VLOOKUP(V161,Catalogos!P:R,3,0)</f>
        <v xml:space="preserve">     Estudiante</v>
      </c>
      <c r="X161" t="str">
        <f>+VLOOKUP(A161,[2]BaseSAPAR!$B:$S,18,0)</f>
        <v>Información pública</v>
      </c>
    </row>
    <row r="162" spans="1:24" x14ac:dyDescent="0.25">
      <c r="A162" s="86">
        <v>6110000023316</v>
      </c>
      <c r="B162" s="87">
        <f>+VLOOKUP(A162,[2]BaseSAPAR!$B:$AB,15,0)</f>
        <v>42628</v>
      </c>
      <c r="C162" t="str">
        <f>+VLOOKUP(LEFT(A162,5),Catalogos!$A$1:$B$6,2,0)</f>
        <v>BM</v>
      </c>
      <c r="D162" t="str">
        <f>+VLOOKUP(LEFT(A162,5),Catalogos!$A$1:$C$6,3,0)</f>
        <v>Sistema de Solicitudes de la Plataforma Nacional de Transparencia</v>
      </c>
      <c r="E162" s="87">
        <f>+VLOOKUP(A162,[2]BaseSAPAR!$B:$AB,27,0)</f>
        <v>42636</v>
      </c>
      <c r="F162">
        <f t="shared" si="10"/>
        <v>9</v>
      </c>
      <c r="G162">
        <f t="shared" si="11"/>
        <v>9</v>
      </c>
      <c r="H162">
        <v>0</v>
      </c>
      <c r="I162">
        <f>+VLOOKUP(A162,[3]LosTres!$A:$AC,26,0)</f>
        <v>5</v>
      </c>
      <c r="J162" t="str">
        <f>+VLOOKUP(I162,Catalogos!$E$2:$F$5,2,0)</f>
        <v>Entrega por Internet (antes a través de INFOMEX)</v>
      </c>
      <c r="K162">
        <f>IF(E162&lt;&gt;0,NETWORKDAYS.INTL(B162,E162,1,Inhabiles!A:A)-1,0)</f>
        <v>5</v>
      </c>
      <c r="L162">
        <f t="shared" si="14"/>
        <v>0</v>
      </c>
      <c r="M162">
        <f t="shared" si="12"/>
        <v>1</v>
      </c>
      <c r="N162">
        <f t="shared" si="13"/>
        <v>0</v>
      </c>
      <c r="O162">
        <f>+VLOOKUP(A162,[3]LosTres!$A:$Y,25,0)</f>
        <v>22</v>
      </c>
      <c r="P162">
        <f>+VLOOKUP(O162,Catalogos!$H$2:$I$102,2,0)</f>
        <v>3</v>
      </c>
      <c r="Q162" t="str">
        <f>+VLOOKUP(A162,[3]LosTres!$A:$W,23,0)</f>
        <v>H</v>
      </c>
      <c r="R162">
        <v>0</v>
      </c>
      <c r="S162" t="str">
        <f>+VLOOKUP(A162,[2]BaseSAPAR!$B:$T,19,0)</f>
        <v>Comercio exterior</v>
      </c>
      <c r="T162" t="str">
        <f>+VLOOKUP(S162,Catalogos!$K$2:$L$47,2,0)</f>
        <v>c) Estadísticas</v>
      </c>
      <c r="U162">
        <f>+VLOOKUP(A162,[3]LosTres!$A:$P,16,0)</f>
        <v>0</v>
      </c>
      <c r="V162">
        <f>+VLOOKUP(A162,[3]LosTres!$A:$Y,25,0)</f>
        <v>22</v>
      </c>
      <c r="W162" t="str">
        <f>+VLOOKUP(V162,Catalogos!P:R,3,0)</f>
        <v xml:space="preserve">     Investigador</v>
      </c>
      <c r="X162" t="str">
        <f>+VLOOKUP(A162,[2]BaseSAPAR!$B:$S,18,0)</f>
        <v>Información pública</v>
      </c>
    </row>
    <row r="163" spans="1:24" x14ac:dyDescent="0.25">
      <c r="A163" s="86">
        <v>6110000023416</v>
      </c>
      <c r="B163" s="87">
        <f>+VLOOKUP(A163,[2]BaseSAPAR!$B:$AB,15,0)</f>
        <v>42632</v>
      </c>
      <c r="C163" t="str">
        <f>+VLOOKUP(LEFT(A163,5),Catalogos!$A$1:$B$6,2,0)</f>
        <v>BM</v>
      </c>
      <c r="D163" t="str">
        <f>+VLOOKUP(LEFT(A163,5),Catalogos!$A$1:$C$6,3,0)</f>
        <v>Sistema de Solicitudes de la Plataforma Nacional de Transparencia</v>
      </c>
      <c r="E163" s="87">
        <f>+VLOOKUP(A163,[2]BaseSAPAR!$B:$AB,27,0)</f>
        <v>0</v>
      </c>
      <c r="F163">
        <f t="shared" si="10"/>
        <v>9</v>
      </c>
      <c r="G163">
        <f t="shared" si="11"/>
        <v>0</v>
      </c>
      <c r="H163">
        <v>0</v>
      </c>
      <c r="I163">
        <f>+VLOOKUP(A163,[3]LosTres!$A:$AC,26,0)</f>
        <v>5</v>
      </c>
      <c r="J163" t="str">
        <f>+VLOOKUP(I163,Catalogos!$E$2:$F$5,2,0)</f>
        <v>Entrega por Internet (antes a través de INFOMEX)</v>
      </c>
      <c r="K163">
        <f>IF(E163&lt;&gt;0,NETWORKDAYS.INTL(B163,E163,1,Inhabiles!A:A)-1,0)</f>
        <v>0</v>
      </c>
      <c r="L163">
        <v>0</v>
      </c>
      <c r="M163">
        <f t="shared" si="12"/>
        <v>1</v>
      </c>
      <c r="N163">
        <f t="shared" si="13"/>
        <v>0</v>
      </c>
      <c r="O163">
        <f>+VLOOKUP(A163,[3]LosTres!$A:$Y,25,0)</f>
        <v>21</v>
      </c>
      <c r="P163">
        <f>+VLOOKUP(O163,Catalogos!$H$2:$I$102,2,0)</f>
        <v>3</v>
      </c>
      <c r="Q163" t="str">
        <f>+VLOOKUP(A163,[3]LosTres!$A:$W,23,0)</f>
        <v>H</v>
      </c>
      <c r="R163">
        <v>0</v>
      </c>
      <c r="S163">
        <f>+VLOOKUP(A163,[2]BaseSAPAR!$B:$T,19,0)</f>
        <v>0</v>
      </c>
      <c r="T163" t="e">
        <f>+VLOOKUP(S163,Catalogos!$K$2:$L$47,2,0)</f>
        <v>#N/A</v>
      </c>
      <c r="U163">
        <f>+VLOOKUP(A163,[3]LosTres!$A:$P,16,0)</f>
        <v>14046</v>
      </c>
      <c r="V163">
        <f>+VLOOKUP(A163,[3]LosTres!$A:$Y,25,0)</f>
        <v>21</v>
      </c>
      <c r="W163" t="str">
        <f>+VLOOKUP(V163,Catalogos!P:R,3,0)</f>
        <v xml:space="preserve">     Estudiante</v>
      </c>
      <c r="X163">
        <f>+VLOOKUP(A163,[2]BaseSAPAR!$B:$S,18,0)</f>
        <v>0</v>
      </c>
    </row>
    <row r="164" spans="1:24" hidden="1" x14ac:dyDescent="0.25">
      <c r="A164" s="86">
        <v>6110000023516</v>
      </c>
      <c r="B164" s="87">
        <f>+VLOOKUP(A164,[2]BaseSAPAR!$B:$AB,15,0)</f>
        <v>42632</v>
      </c>
      <c r="C164" t="str">
        <f>+VLOOKUP(LEFT(A164,5),Catalogos!$A$1:$B$6,2,0)</f>
        <v>BM</v>
      </c>
      <c r="D164" t="str">
        <f>+VLOOKUP(LEFT(A164,5),Catalogos!$A$1:$C$6,3,0)</f>
        <v>Sistema de Solicitudes de la Plataforma Nacional de Transparencia</v>
      </c>
      <c r="E164" s="87">
        <f>+VLOOKUP(A164,[2]BaseSAPAR!$B:$AB,27,0)</f>
        <v>42643</v>
      </c>
      <c r="F164">
        <f t="shared" si="10"/>
        <v>9</v>
      </c>
      <c r="G164">
        <f t="shared" si="11"/>
        <v>9</v>
      </c>
      <c r="H164">
        <v>0</v>
      </c>
      <c r="I164">
        <f>+VLOOKUP(A164,[3]LosTres!$A:$AC,26,0)</f>
        <v>5</v>
      </c>
      <c r="J164" t="str">
        <f>+VLOOKUP(I164,Catalogos!$E$2:$F$5,2,0)</f>
        <v>Entrega por Internet (antes a través de INFOMEX)</v>
      </c>
      <c r="K164">
        <f>IF(E164&lt;&gt;0,NETWORKDAYS.INTL(B164,E164,1,Inhabiles!A:A)-1,0)</f>
        <v>9</v>
      </c>
      <c r="L164">
        <f t="shared" si="14"/>
        <v>0</v>
      </c>
      <c r="M164">
        <f t="shared" si="12"/>
        <v>0</v>
      </c>
      <c r="N164">
        <f t="shared" si="13"/>
        <v>0</v>
      </c>
      <c r="O164">
        <f>+VLOOKUP(A164,[3]LosTres!$A:$Y,25,0)</f>
        <v>26</v>
      </c>
      <c r="P164">
        <f>+VLOOKUP(O164,Catalogos!$H$2:$I$102,2,0)</f>
        <v>4</v>
      </c>
      <c r="Q164" t="str">
        <f>+VLOOKUP(A164,[3]LosTres!$A:$W,23,0)</f>
        <v>M</v>
      </c>
      <c r="R164">
        <v>0</v>
      </c>
      <c r="S164" t="str">
        <f>+VLOOKUP(A164,[2]BaseSAPAR!$B:$T,19,0)</f>
        <v>Sistemas electrónicos de pago</v>
      </c>
      <c r="T164" t="str">
        <f>+VLOOKUP(S164,Catalogos!$K$2:$L$47,2,0)</f>
        <v>c) Estadísticas</v>
      </c>
      <c r="U164">
        <f>+VLOOKUP(A164,[3]LosTres!$A:$P,16,0)</f>
        <v>21119</v>
      </c>
      <c r="V164">
        <f>+VLOOKUP(A164,[3]LosTres!$A:$Y,25,0)</f>
        <v>26</v>
      </c>
      <c r="W164" t="str">
        <f>+VLOOKUP(V164,Catalogos!P:R,3,0)</f>
        <v xml:space="preserve">     Profesor e Investigador</v>
      </c>
      <c r="X164" t="str">
        <f>+VLOOKUP(A164,[2]BaseSAPAR!$B:$S,18,0)</f>
        <v>Información pública</v>
      </c>
    </row>
    <row r="165" spans="1:24" x14ac:dyDescent="0.25">
      <c r="A165" s="86">
        <v>6110000023616</v>
      </c>
      <c r="B165" s="87">
        <f>+VLOOKUP(A165,[2]BaseSAPAR!$B:$AB,15,0)</f>
        <v>42632</v>
      </c>
      <c r="C165" t="str">
        <f>+VLOOKUP(LEFT(A165,5),Catalogos!$A$1:$B$6,2,0)</f>
        <v>BM</v>
      </c>
      <c r="D165" t="str">
        <f>+VLOOKUP(LEFT(A165,5),Catalogos!$A$1:$C$6,3,0)</f>
        <v>Sistema de Solicitudes de la Plataforma Nacional de Transparencia</v>
      </c>
      <c r="E165" s="87">
        <f>+VLOOKUP(A165,[2]BaseSAPAR!$B:$AB,27,0)</f>
        <v>0</v>
      </c>
      <c r="F165">
        <f t="shared" si="10"/>
        <v>9</v>
      </c>
      <c r="G165">
        <f t="shared" si="11"/>
        <v>0</v>
      </c>
      <c r="H165">
        <v>0</v>
      </c>
      <c r="I165">
        <f>+VLOOKUP(A165,[3]LosTres!$A:$AC,26,0)</f>
        <v>5</v>
      </c>
      <c r="J165" t="str">
        <f>+VLOOKUP(I165,Catalogos!$E$2:$F$5,2,0)</f>
        <v>Entrega por Internet (antes a través de INFOMEX)</v>
      </c>
      <c r="K165">
        <f>IF(E165&lt;&gt;0,NETWORKDAYS.INTL(B165,E165,1,Inhabiles!A:A)-1,0)</f>
        <v>0</v>
      </c>
      <c r="L165">
        <v>0</v>
      </c>
      <c r="M165">
        <f t="shared" si="12"/>
        <v>1</v>
      </c>
      <c r="N165">
        <f t="shared" si="13"/>
        <v>0</v>
      </c>
      <c r="O165">
        <f>+VLOOKUP(A165,[3]LosTres!$A:$Y,25,0)</f>
        <v>21</v>
      </c>
      <c r="P165">
        <f>+VLOOKUP(O165,Catalogos!$H$2:$I$102,2,0)</f>
        <v>3</v>
      </c>
      <c r="Q165" t="str">
        <f>+VLOOKUP(A165,[3]LosTres!$A:$W,23,0)</f>
        <v>H</v>
      </c>
      <c r="R165">
        <v>0</v>
      </c>
      <c r="S165">
        <f>+VLOOKUP(A165,[2]BaseSAPAR!$B:$T,19,0)</f>
        <v>0</v>
      </c>
      <c r="T165" t="e">
        <f>+VLOOKUP(S165,Catalogos!$K$2:$L$47,2,0)</f>
        <v>#N/A</v>
      </c>
      <c r="U165">
        <f>+VLOOKUP(A165,[3]LosTres!$A:$P,16,0)</f>
        <v>9005</v>
      </c>
      <c r="V165">
        <f>+VLOOKUP(A165,[3]LosTres!$A:$Y,25,0)</f>
        <v>21</v>
      </c>
      <c r="W165" t="str">
        <f>+VLOOKUP(V165,Catalogos!P:R,3,0)</f>
        <v xml:space="preserve">     Estudiante</v>
      </c>
      <c r="X165">
        <f>+VLOOKUP(A165,[2]BaseSAPAR!$B:$S,18,0)</f>
        <v>0</v>
      </c>
    </row>
    <row r="166" spans="1:24" hidden="1" x14ac:dyDescent="0.25">
      <c r="A166" s="86">
        <v>6110000023716</v>
      </c>
      <c r="B166" s="87">
        <f>+VLOOKUP(A166,[2]BaseSAPAR!$B:$AB,15,0)</f>
        <v>42632</v>
      </c>
      <c r="C166" t="str">
        <f>+VLOOKUP(LEFT(A166,5),Catalogos!$A$1:$B$6,2,0)</f>
        <v>BM</v>
      </c>
      <c r="D166" t="str">
        <f>+VLOOKUP(LEFT(A166,5),Catalogos!$A$1:$C$6,3,0)</f>
        <v>Sistema de Solicitudes de la Plataforma Nacional de Transparencia</v>
      </c>
      <c r="E166" s="87">
        <f>+VLOOKUP(A166,[2]BaseSAPAR!$B:$AB,27,0)</f>
        <v>42635</v>
      </c>
      <c r="F166">
        <f t="shared" si="10"/>
        <v>9</v>
      </c>
      <c r="G166">
        <f t="shared" si="11"/>
        <v>9</v>
      </c>
      <c r="H166">
        <v>0</v>
      </c>
      <c r="I166">
        <f>+VLOOKUP(A166,[3]LosTres!$A:$AC,26,0)</f>
        <v>5</v>
      </c>
      <c r="J166" t="str">
        <f>+VLOOKUP(I166,Catalogos!$E$2:$F$5,2,0)</f>
        <v>Entrega por Internet (antes a través de INFOMEX)</v>
      </c>
      <c r="K166">
        <f>IF(E166&lt;&gt;0,NETWORKDAYS.INTL(B166,E166,1,Inhabiles!A:A)-1,0)</f>
        <v>3</v>
      </c>
      <c r="L166" s="101">
        <f t="shared" si="14"/>
        <v>1</v>
      </c>
      <c r="M166">
        <f t="shared" si="12"/>
        <v>0</v>
      </c>
      <c r="N166">
        <f t="shared" si="13"/>
        <v>0</v>
      </c>
      <c r="O166">
        <f>+VLOOKUP(A166,[3]LosTres!$A:$Y,25,0)</f>
        <v>51</v>
      </c>
      <c r="P166">
        <f>+VLOOKUP(O166,Catalogos!$H$2:$I$102,2,0)</f>
        <v>9</v>
      </c>
      <c r="Q166" t="str">
        <f>+VLOOKUP(A166,[3]LosTres!$A:$W,23,0)</f>
        <v>M</v>
      </c>
      <c r="R166">
        <v>0</v>
      </c>
      <c r="S166" t="str">
        <f>+VLOOKUP(A166,[2]BaseSAPAR!$B:$T,19,0)</f>
        <v>Control de legalidad</v>
      </c>
      <c r="T166" t="str">
        <f>+VLOOKUP(S166,Catalogos!$K$2:$L$47,2,0)</f>
        <v>e) Marco Jurídico</v>
      </c>
      <c r="U166">
        <f>+VLOOKUP(A166,[3]LosTres!$A:$P,16,0)</f>
        <v>14039</v>
      </c>
      <c r="V166">
        <f>+VLOOKUP(A166,[3]LosTres!$A:$Y,25,0)</f>
        <v>51</v>
      </c>
      <c r="W166" t="str">
        <f>+VLOOKUP(V166,Catalogos!P:R,3,0)</f>
        <v xml:space="preserve">     Servicios a la actividad empresarial</v>
      </c>
      <c r="X166" t="str">
        <f>+VLOOKUP(A166,[2]BaseSAPAR!$B:$S,18,0)</f>
        <v>Información no competencia del BM</v>
      </c>
    </row>
    <row r="167" spans="1:24" hidden="1" x14ac:dyDescent="0.25">
      <c r="A167" s="86">
        <v>6110000023816</v>
      </c>
      <c r="B167" s="87">
        <f>+VLOOKUP(A167,[2]BaseSAPAR!$B:$AB,15,0)</f>
        <v>42632</v>
      </c>
      <c r="C167" t="str">
        <f>+VLOOKUP(LEFT(A167,5),Catalogos!$A$1:$B$6,2,0)</f>
        <v>BM</v>
      </c>
      <c r="D167" t="str">
        <f>+VLOOKUP(LEFT(A167,5),Catalogos!$A$1:$C$6,3,0)</f>
        <v>Sistema de Solicitudes de la Plataforma Nacional de Transparencia</v>
      </c>
      <c r="E167" s="87">
        <f>+VLOOKUP(A167,[2]BaseSAPAR!$B:$AB,27,0)</f>
        <v>42640</v>
      </c>
      <c r="F167">
        <f t="shared" si="10"/>
        <v>9</v>
      </c>
      <c r="G167">
        <f t="shared" si="11"/>
        <v>9</v>
      </c>
      <c r="H167">
        <v>0</v>
      </c>
      <c r="I167">
        <f>+VLOOKUP(A167,[3]LosTres!$A:$AC,26,0)</f>
        <v>5</v>
      </c>
      <c r="J167" t="str">
        <f>+VLOOKUP(I167,Catalogos!$E$2:$F$5,2,0)</f>
        <v>Entrega por Internet (antes a través de INFOMEX)</v>
      </c>
      <c r="K167">
        <f>IF(E167&lt;&gt;0,NETWORKDAYS.INTL(B167,E167,1,Inhabiles!A:A)-1,0)</f>
        <v>6</v>
      </c>
      <c r="L167">
        <f t="shared" si="14"/>
        <v>0</v>
      </c>
      <c r="M167">
        <f t="shared" si="12"/>
        <v>0</v>
      </c>
      <c r="N167">
        <f t="shared" si="13"/>
        <v>0</v>
      </c>
      <c r="O167">
        <f>+VLOOKUP(A167,[3]LosTres!$A:$Y,25,0)</f>
        <v>0</v>
      </c>
      <c r="P167">
        <f>+VLOOKUP(O167,Catalogos!$H$2:$I$102,2,0)</f>
        <v>14</v>
      </c>
      <c r="Q167" t="str">
        <f>+VLOOKUP(A167,[3]LosTres!$A:$W,23,0)</f>
        <v>H</v>
      </c>
      <c r="R167">
        <v>0</v>
      </c>
      <c r="S167" t="str">
        <f>+VLOOKUP(A167,[2]BaseSAPAR!$B:$T,19,0)</f>
        <v>Balance general</v>
      </c>
      <c r="T167" t="str">
        <f>+VLOOKUP(S167,Catalogos!$K$2:$L$47,2,0)</f>
        <v>f) Presupuesto o avance financiero</v>
      </c>
      <c r="U167">
        <f>+VLOOKUP(A167,[3]LosTres!$A:$P,16,0)</f>
        <v>9014</v>
      </c>
      <c r="V167">
        <f>+VLOOKUP(A167,[3]LosTres!$A:$Y,25,0)</f>
        <v>0</v>
      </c>
      <c r="W167">
        <f>+VLOOKUP(V167,Catalogos!P:R,3,0)</f>
        <v>0</v>
      </c>
      <c r="X167" t="str">
        <f>+VLOOKUP(A167,[2]BaseSAPAR!$B:$S,18,0)</f>
        <v>Información pública</v>
      </c>
    </row>
    <row r="168" spans="1:24" hidden="1" x14ac:dyDescent="0.25">
      <c r="A168" s="86">
        <v>6110000023916</v>
      </c>
      <c r="B168" s="87">
        <f>+VLOOKUP(A168,[2]BaseSAPAR!$B:$AB,15,0)</f>
        <v>42632</v>
      </c>
      <c r="C168" t="str">
        <f>+VLOOKUP(LEFT(A168,5),Catalogos!$A$1:$B$6,2,0)</f>
        <v>BM</v>
      </c>
      <c r="D168" t="str">
        <f>+VLOOKUP(LEFT(A168,5),Catalogos!$A$1:$C$6,3,0)</f>
        <v>Sistema de Solicitudes de la Plataforma Nacional de Transparencia</v>
      </c>
      <c r="E168" s="87">
        <f>+VLOOKUP(A168,[2]BaseSAPAR!$B:$AB,27,0)</f>
        <v>42640</v>
      </c>
      <c r="F168">
        <f t="shared" si="10"/>
        <v>9</v>
      </c>
      <c r="G168">
        <f t="shared" si="11"/>
        <v>9</v>
      </c>
      <c r="H168">
        <v>0</v>
      </c>
      <c r="I168">
        <f>+VLOOKUP(A168,[3]LosTres!$A:$AC,26,0)</f>
        <v>5</v>
      </c>
      <c r="J168" t="str">
        <f>+VLOOKUP(I168,Catalogos!$E$2:$F$5,2,0)</f>
        <v>Entrega por Internet (antes a través de INFOMEX)</v>
      </c>
      <c r="K168">
        <f>IF(E168&lt;&gt;0,NETWORKDAYS.INTL(B168,E168,1,Inhabiles!A:A)-1,0)</f>
        <v>6</v>
      </c>
      <c r="L168">
        <f t="shared" si="14"/>
        <v>0</v>
      </c>
      <c r="M168">
        <f t="shared" si="12"/>
        <v>0</v>
      </c>
      <c r="N168">
        <f t="shared" si="13"/>
        <v>0</v>
      </c>
      <c r="O168">
        <f>+VLOOKUP(A168,[3]LosTres!$A:$Y,25,0)</f>
        <v>0</v>
      </c>
      <c r="P168">
        <f>+VLOOKUP(O168,Catalogos!$H$2:$I$102,2,0)</f>
        <v>14</v>
      </c>
      <c r="Q168" t="str">
        <f>+VLOOKUP(A168,[3]LosTres!$A:$W,23,0)</f>
        <v>H</v>
      </c>
      <c r="R168">
        <v>0</v>
      </c>
      <c r="S168" t="str">
        <f>+VLOOKUP(A168,[2]BaseSAPAR!$B:$T,19,0)</f>
        <v>Balance general</v>
      </c>
      <c r="T168" t="str">
        <f>+VLOOKUP(S168,Catalogos!$K$2:$L$47,2,0)</f>
        <v>f) Presupuesto o avance financiero</v>
      </c>
      <c r="U168">
        <f>+VLOOKUP(A168,[3]LosTres!$A:$P,16,0)</f>
        <v>9014</v>
      </c>
      <c r="V168">
        <f>+VLOOKUP(A168,[3]LosTres!$A:$Y,25,0)</f>
        <v>0</v>
      </c>
      <c r="W168">
        <f>+VLOOKUP(V168,Catalogos!P:R,3,0)</f>
        <v>0</v>
      </c>
      <c r="X168" t="str">
        <f>+VLOOKUP(A168,[2]BaseSAPAR!$B:$S,18,0)</f>
        <v>Información pública</v>
      </c>
    </row>
    <row r="169" spans="1:24" x14ac:dyDescent="0.25">
      <c r="A169" s="86">
        <v>6110000024016</v>
      </c>
      <c r="B169" s="87">
        <f>+VLOOKUP(A169,[2]BaseSAPAR!$B:$AB,15,0)</f>
        <v>42632</v>
      </c>
      <c r="C169" t="str">
        <f>+VLOOKUP(LEFT(A169,5),Catalogos!$A$1:$B$6,2,0)</f>
        <v>BM</v>
      </c>
      <c r="D169" t="str">
        <f>+VLOOKUP(LEFT(A169,5),Catalogos!$A$1:$C$6,3,0)</f>
        <v>Sistema de Solicitudes de la Plataforma Nacional de Transparencia</v>
      </c>
      <c r="E169" s="87">
        <f>+VLOOKUP(A169,[2]BaseSAPAR!$B:$AB,27,0)</f>
        <v>42636</v>
      </c>
      <c r="F169">
        <f t="shared" si="10"/>
        <v>9</v>
      </c>
      <c r="G169">
        <f t="shared" si="11"/>
        <v>9</v>
      </c>
      <c r="H169">
        <v>0</v>
      </c>
      <c r="I169">
        <f>+VLOOKUP(A169,[3]LosTres!$A:$AC,26,0)</f>
        <v>5</v>
      </c>
      <c r="J169" t="str">
        <f>+VLOOKUP(I169,Catalogos!$E$2:$F$5,2,0)</f>
        <v>Entrega por Internet (antes a través de INFOMEX)</v>
      </c>
      <c r="K169">
        <f>IF(E169&lt;&gt;0,NETWORKDAYS.INTL(B169,E169,1,Inhabiles!A:A)-1,0)</f>
        <v>4</v>
      </c>
      <c r="L169">
        <f t="shared" si="14"/>
        <v>0</v>
      </c>
      <c r="M169">
        <f t="shared" si="12"/>
        <v>1</v>
      </c>
      <c r="N169">
        <f t="shared" si="13"/>
        <v>0</v>
      </c>
      <c r="O169">
        <f>+VLOOKUP(A169,[3]LosTres!$A:$Y,25,0)</f>
        <v>50</v>
      </c>
      <c r="P169">
        <f>+VLOOKUP(O169,Catalogos!$H$2:$I$102,2,0)</f>
        <v>9</v>
      </c>
      <c r="Q169" t="str">
        <f>+VLOOKUP(A169,[3]LosTres!$A:$W,23,0)</f>
        <v>M</v>
      </c>
      <c r="R169">
        <v>0</v>
      </c>
      <c r="S169" t="str">
        <f>+VLOOKUP(A169,[2]BaseSAPAR!$B:$T,19,0)</f>
        <v>Acceso a la información</v>
      </c>
      <c r="T169" t="str">
        <f>+VLOOKUP(S169,Catalogos!$K$2:$L$47,2,0)</f>
        <v>h)  Otros*</v>
      </c>
      <c r="U169">
        <f>+VLOOKUP(A169,[3]LosTres!$A:$P,16,0)</f>
        <v>9003</v>
      </c>
      <c r="V169">
        <f>+VLOOKUP(A169,[3]LosTres!$A:$Y,25,0)</f>
        <v>50</v>
      </c>
      <c r="W169" t="str">
        <f>+VLOOKUP(V169,Catalogos!P:R,3,0)</f>
        <v>Otros</v>
      </c>
      <c r="X169" t="str">
        <f>+VLOOKUP(A169,[2]BaseSAPAR!$B:$S,18,0)</f>
        <v>Información pública</v>
      </c>
    </row>
    <row r="170" spans="1:24" x14ac:dyDescent="0.25">
      <c r="A170" s="86">
        <v>6110000024116</v>
      </c>
      <c r="B170" s="87">
        <f>+VLOOKUP(A170,[2]BaseSAPAR!$B:$AB,15,0)</f>
        <v>42632</v>
      </c>
      <c r="C170" t="str">
        <f>+VLOOKUP(LEFT(A170,5),Catalogos!$A$1:$B$6,2,0)</f>
        <v>BM</v>
      </c>
      <c r="D170" t="str">
        <f>+VLOOKUP(LEFT(A170,5),Catalogos!$A$1:$C$6,3,0)</f>
        <v>Sistema de Solicitudes de la Plataforma Nacional de Transparencia</v>
      </c>
      <c r="E170" s="87">
        <f>+VLOOKUP(A170,[2]BaseSAPAR!$B:$AB,27,0)</f>
        <v>42639</v>
      </c>
      <c r="F170">
        <f t="shared" si="10"/>
        <v>9</v>
      </c>
      <c r="G170">
        <f t="shared" si="11"/>
        <v>9</v>
      </c>
      <c r="H170">
        <v>0</v>
      </c>
      <c r="I170">
        <f>+VLOOKUP(A170,[3]LosTres!$A:$AC,26,0)</f>
        <v>5</v>
      </c>
      <c r="J170" t="str">
        <f>+VLOOKUP(I170,Catalogos!$E$2:$F$5,2,0)</f>
        <v>Entrega por Internet (antes a través de INFOMEX)</v>
      </c>
      <c r="K170">
        <f>IF(E170&lt;&gt;0,NETWORKDAYS.INTL(B170,E170,1,Inhabiles!A:A)-1,0)</f>
        <v>5</v>
      </c>
      <c r="L170">
        <f t="shared" si="14"/>
        <v>0</v>
      </c>
      <c r="M170">
        <f t="shared" si="12"/>
        <v>1</v>
      </c>
      <c r="N170">
        <f t="shared" si="13"/>
        <v>0</v>
      </c>
      <c r="O170">
        <f>+VLOOKUP(A170,[3]LosTres!$A:$Y,25,0)</f>
        <v>21</v>
      </c>
      <c r="P170">
        <f>+VLOOKUP(O170,Catalogos!$H$2:$I$102,2,0)</f>
        <v>3</v>
      </c>
      <c r="Q170" t="str">
        <f>+VLOOKUP(A170,[3]LosTres!$A:$W,23,0)</f>
        <v>H</v>
      </c>
      <c r="R170">
        <v>0</v>
      </c>
      <c r="S170" t="str">
        <f>+VLOOKUP(A170,[2]BaseSAPAR!$B:$T,19,0)</f>
        <v>Acceso a la información</v>
      </c>
      <c r="T170" t="str">
        <f>+VLOOKUP(S170,Catalogos!$K$2:$L$47,2,0)</f>
        <v>h)  Otros*</v>
      </c>
      <c r="U170">
        <f>+VLOOKUP(A170,[3]LosTres!$A:$P,16,0)</f>
        <v>25012</v>
      </c>
      <c r="V170">
        <f>+VLOOKUP(A170,[3]LosTres!$A:$Y,25,0)</f>
        <v>21</v>
      </c>
      <c r="W170" t="str">
        <f>+VLOOKUP(V170,Catalogos!P:R,3,0)</f>
        <v xml:space="preserve">     Estudiante</v>
      </c>
      <c r="X170" t="str">
        <f>+VLOOKUP(A170,[2]BaseSAPAR!$B:$S,18,0)</f>
        <v>Información pública</v>
      </c>
    </row>
    <row r="171" spans="1:24" x14ac:dyDescent="0.25">
      <c r="A171" s="86">
        <v>6110000024216</v>
      </c>
      <c r="B171" s="87">
        <f>+VLOOKUP(A171,[2]BaseSAPAR!$B:$AB,15,0)</f>
        <v>42633</v>
      </c>
      <c r="C171" t="str">
        <f>+VLOOKUP(LEFT(A171,5),Catalogos!$A$1:$B$6,2,0)</f>
        <v>BM</v>
      </c>
      <c r="D171" t="str">
        <f>+VLOOKUP(LEFT(A171,5),Catalogos!$A$1:$C$6,3,0)</f>
        <v>Sistema de Solicitudes de la Plataforma Nacional de Transparencia</v>
      </c>
      <c r="E171" s="87">
        <f>+VLOOKUP(A171,[2]BaseSAPAR!$B:$AB,27,0)</f>
        <v>42640</v>
      </c>
      <c r="F171">
        <f t="shared" si="10"/>
        <v>9</v>
      </c>
      <c r="G171">
        <f t="shared" si="11"/>
        <v>9</v>
      </c>
      <c r="H171">
        <v>0</v>
      </c>
      <c r="I171">
        <f>+VLOOKUP(A171,[3]LosTres!$A:$AC,26,0)</f>
        <v>6</v>
      </c>
      <c r="J171" t="str">
        <f>+VLOOKUP(I171,Catalogos!$E$2:$F$5,2,0)</f>
        <v>Otro medio</v>
      </c>
      <c r="K171">
        <f>IF(E171&lt;&gt;0,NETWORKDAYS.INTL(B171,E171,1,Inhabiles!A:A)-1,0)</f>
        <v>5</v>
      </c>
      <c r="L171">
        <f t="shared" si="14"/>
        <v>0</v>
      </c>
      <c r="M171">
        <f t="shared" si="12"/>
        <v>1</v>
      </c>
      <c r="N171">
        <f t="shared" si="13"/>
        <v>0</v>
      </c>
      <c r="O171">
        <f>+VLOOKUP(A171,[3]LosTres!$A:$Y,25,0)</f>
        <v>0</v>
      </c>
      <c r="P171">
        <f>+VLOOKUP(O171,Catalogos!$H$2:$I$102,2,0)</f>
        <v>14</v>
      </c>
      <c r="Q171" t="str">
        <f>+VLOOKUP(A171,[3]LosTres!$A:$W,23,0)</f>
        <v>H</v>
      </c>
      <c r="R171">
        <v>0</v>
      </c>
      <c r="S171" t="str">
        <f>+VLOOKUP(A171,[2]BaseSAPAR!$B:$T,19,0)</f>
        <v>Sueldos y salarios</v>
      </c>
      <c r="T171" t="str">
        <f>+VLOOKUP(S171,Catalogos!$K$2:$L$47,2,0)</f>
        <v>a) Sueldos</v>
      </c>
      <c r="U171">
        <f>+VLOOKUP(A171,[3]LosTres!$A:$P,16,0)</f>
        <v>999</v>
      </c>
      <c r="V171">
        <f>+VLOOKUP(A171,[3]LosTres!$A:$Y,25,0)</f>
        <v>0</v>
      </c>
      <c r="W171">
        <f>+VLOOKUP(V171,Catalogos!P:R,3,0)</f>
        <v>0</v>
      </c>
      <c r="X171" t="str">
        <f>+VLOOKUP(A171,[2]BaseSAPAR!$B:$S,18,0)</f>
        <v>Información pública</v>
      </c>
    </row>
    <row r="172" spans="1:24" x14ac:dyDescent="0.25">
      <c r="A172" s="86">
        <v>6110000024316</v>
      </c>
      <c r="B172" s="87">
        <f>+VLOOKUP(A172,[2]BaseSAPAR!$B:$AB,15,0)</f>
        <v>42633</v>
      </c>
      <c r="C172" t="str">
        <f>+VLOOKUP(LEFT(A172,5),Catalogos!$A$1:$B$6,2,0)</f>
        <v>BM</v>
      </c>
      <c r="D172" t="str">
        <f>+VLOOKUP(LEFT(A172,5),Catalogos!$A$1:$C$6,3,0)</f>
        <v>Sistema de Solicitudes de la Plataforma Nacional de Transparencia</v>
      </c>
      <c r="E172" s="87">
        <f>+VLOOKUP(A172,[2]BaseSAPAR!$B:$AB,27,0)</f>
        <v>0</v>
      </c>
      <c r="F172">
        <f t="shared" si="10"/>
        <v>9</v>
      </c>
      <c r="G172">
        <f t="shared" si="11"/>
        <v>0</v>
      </c>
      <c r="H172">
        <v>0</v>
      </c>
      <c r="I172">
        <f>+VLOOKUP(A172,[3]LosTres!$A:$AC,26,0)</f>
        <v>5</v>
      </c>
      <c r="J172" t="str">
        <f>+VLOOKUP(I172,Catalogos!$E$2:$F$5,2,0)</f>
        <v>Entrega por Internet (antes a través de INFOMEX)</v>
      </c>
      <c r="K172">
        <f>IF(E172&lt;&gt;0,NETWORKDAYS.INTL(B172,E172,1,Inhabiles!A:A)-1,0)</f>
        <v>0</v>
      </c>
      <c r="L172">
        <v>0</v>
      </c>
      <c r="M172">
        <f t="shared" si="12"/>
        <v>1</v>
      </c>
      <c r="N172">
        <f t="shared" si="13"/>
        <v>0</v>
      </c>
      <c r="O172">
        <f>+VLOOKUP(A172,[3]LosTres!$A:$Y,25,0)</f>
        <v>21</v>
      </c>
      <c r="P172">
        <f>+VLOOKUP(O172,Catalogos!$H$2:$I$102,2,0)</f>
        <v>3</v>
      </c>
      <c r="Q172" t="str">
        <f>+VLOOKUP(A172,[3]LosTres!$A:$W,23,0)</f>
        <v>M</v>
      </c>
      <c r="R172">
        <v>0</v>
      </c>
      <c r="S172">
        <f>+VLOOKUP(A172,[2]BaseSAPAR!$B:$T,19,0)</f>
        <v>0</v>
      </c>
      <c r="T172" t="e">
        <f>+VLOOKUP(S172,Catalogos!$K$2:$L$47,2,0)</f>
        <v>#N/A</v>
      </c>
      <c r="U172">
        <f>+VLOOKUP(A172,[3]LosTres!$A:$P,16,0)</f>
        <v>15015</v>
      </c>
      <c r="V172">
        <f>+VLOOKUP(A172,[3]LosTres!$A:$Y,25,0)</f>
        <v>21</v>
      </c>
      <c r="W172" t="str">
        <f>+VLOOKUP(V172,Catalogos!P:R,3,0)</f>
        <v xml:space="preserve">     Estudiante</v>
      </c>
      <c r="X172">
        <f>+VLOOKUP(A172,[2]BaseSAPAR!$B:$S,18,0)</f>
        <v>0</v>
      </c>
    </row>
    <row r="173" spans="1:24" x14ac:dyDescent="0.25">
      <c r="A173" s="86">
        <v>6110000024416</v>
      </c>
      <c r="B173" s="87">
        <f>+VLOOKUP(A173,[2]BaseSAPAR!$B:$AB,15,0)</f>
        <v>42634</v>
      </c>
      <c r="C173" t="str">
        <f>+VLOOKUP(LEFT(A173,5),Catalogos!$A$1:$B$6,2,0)</f>
        <v>BM</v>
      </c>
      <c r="D173" t="str">
        <f>+VLOOKUP(LEFT(A173,5),Catalogos!$A$1:$C$6,3,0)</f>
        <v>Sistema de Solicitudes de la Plataforma Nacional de Transparencia</v>
      </c>
      <c r="E173" s="87">
        <f>+VLOOKUP(A173,[2]BaseSAPAR!$B:$AB,27,0)</f>
        <v>0</v>
      </c>
      <c r="F173">
        <f t="shared" si="10"/>
        <v>9</v>
      </c>
      <c r="G173">
        <f t="shared" si="11"/>
        <v>0</v>
      </c>
      <c r="H173">
        <v>0</v>
      </c>
      <c r="I173">
        <f>+VLOOKUP(A173,[3]LosTres!$A:$AC,26,0)</f>
        <v>5</v>
      </c>
      <c r="J173" t="str">
        <f>+VLOOKUP(I173,Catalogos!$E$2:$F$5,2,0)</f>
        <v>Entrega por Internet (antes a través de INFOMEX)</v>
      </c>
      <c r="K173">
        <f>IF(E173&lt;&gt;0,NETWORKDAYS.INTL(B173,E173,1,Inhabiles!A:A)-1,0)</f>
        <v>0</v>
      </c>
      <c r="L173">
        <v>0</v>
      </c>
      <c r="M173">
        <f t="shared" si="12"/>
        <v>1</v>
      </c>
      <c r="N173">
        <f t="shared" si="13"/>
        <v>0</v>
      </c>
      <c r="O173">
        <f>+VLOOKUP(A173,[3]LosTres!$A:$Y,25,0)</f>
        <v>0</v>
      </c>
      <c r="P173">
        <f>+VLOOKUP(O173,Catalogos!$H$2:$I$102,2,0)</f>
        <v>14</v>
      </c>
      <c r="Q173" t="str">
        <f>+VLOOKUP(A173,[3]LosTres!$A:$W,23,0)</f>
        <v>H</v>
      </c>
      <c r="R173">
        <v>0</v>
      </c>
      <c r="S173">
        <f>+VLOOKUP(A173,[2]BaseSAPAR!$B:$T,19,0)</f>
        <v>0</v>
      </c>
      <c r="T173" t="e">
        <f>+VLOOKUP(S173,Catalogos!$K$2:$L$47,2,0)</f>
        <v>#N/A</v>
      </c>
      <c r="U173">
        <f>+VLOOKUP(A173,[3]LosTres!$A:$P,16,0)</f>
        <v>31050</v>
      </c>
      <c r="V173">
        <f>+VLOOKUP(A173,[3]LosTres!$A:$Y,25,0)</f>
        <v>0</v>
      </c>
      <c r="W173">
        <f>+VLOOKUP(V173,Catalogos!P:R,3,0)</f>
        <v>0</v>
      </c>
      <c r="X173">
        <f>+VLOOKUP(A173,[2]BaseSAPAR!$B:$S,18,0)</f>
        <v>0</v>
      </c>
    </row>
    <row r="174" spans="1:24" x14ac:dyDescent="0.25">
      <c r="A174" s="86">
        <v>6110000024516</v>
      </c>
      <c r="B174" s="87">
        <f>+VLOOKUP(A174,[2]BaseSAPAR!$B:$AB,15,0)</f>
        <v>42634</v>
      </c>
      <c r="C174" t="str">
        <f>+VLOOKUP(LEFT(A174,5),Catalogos!$A$1:$B$6,2,0)</f>
        <v>BM</v>
      </c>
      <c r="D174" t="str">
        <f>+VLOOKUP(LEFT(A174,5),Catalogos!$A$1:$C$6,3,0)</f>
        <v>Sistema de Solicitudes de la Plataforma Nacional de Transparencia</v>
      </c>
      <c r="E174" s="87">
        <f>+VLOOKUP(A174,[2]BaseSAPAR!$B:$AB,27,0)</f>
        <v>0</v>
      </c>
      <c r="F174">
        <f t="shared" si="10"/>
        <v>9</v>
      </c>
      <c r="G174">
        <f t="shared" si="11"/>
        <v>0</v>
      </c>
      <c r="H174">
        <v>0</v>
      </c>
      <c r="I174">
        <f>+VLOOKUP(A174,[3]LosTres!$A:$AC,26,0)</f>
        <v>5</v>
      </c>
      <c r="J174" t="str">
        <f>+VLOOKUP(I174,Catalogos!$E$2:$F$5,2,0)</f>
        <v>Entrega por Internet (antes a través de INFOMEX)</v>
      </c>
      <c r="K174">
        <f>IF(E174&lt;&gt;0,NETWORKDAYS.INTL(B174,E174,1,Inhabiles!A:A)-1,0)</f>
        <v>0</v>
      </c>
      <c r="L174">
        <v>0</v>
      </c>
      <c r="M174">
        <f t="shared" si="12"/>
        <v>1</v>
      </c>
      <c r="N174">
        <f t="shared" si="13"/>
        <v>0</v>
      </c>
      <c r="O174">
        <f>+VLOOKUP(A174,[3]LosTres!$A:$Y,25,0)</f>
        <v>99</v>
      </c>
      <c r="P174">
        <f>+VLOOKUP(O174,Catalogos!$H$2:$I$102,2,0)</f>
        <v>13</v>
      </c>
      <c r="Q174" t="str">
        <f>+VLOOKUP(A174,[3]LosTres!$A:$W,23,0)</f>
        <v>M</v>
      </c>
      <c r="R174">
        <v>0</v>
      </c>
      <c r="S174">
        <f>+VLOOKUP(A174,[2]BaseSAPAR!$B:$T,19,0)</f>
        <v>0</v>
      </c>
      <c r="T174" t="e">
        <f>+VLOOKUP(S174,Catalogos!$K$2:$L$47,2,0)</f>
        <v>#N/A</v>
      </c>
      <c r="U174">
        <f>+VLOOKUP(A174,[3]LosTres!$A:$P,16,0)</f>
        <v>9015</v>
      </c>
      <c r="V174">
        <f>+VLOOKUP(A174,[3]LosTres!$A:$Y,25,0)</f>
        <v>99</v>
      </c>
      <c r="W174" t="str">
        <f>+VLOOKUP(V174,Catalogos!P:R,3,0)</f>
        <v xml:space="preserve">     Otras no incluidas anteriormente</v>
      </c>
      <c r="X174">
        <f>+VLOOKUP(A174,[2]BaseSAPAR!$B:$S,18,0)</f>
        <v>0</v>
      </c>
    </row>
    <row r="175" spans="1:24" x14ac:dyDescent="0.25">
      <c r="A175" s="86">
        <v>6110000024616</v>
      </c>
      <c r="B175" s="87">
        <f>+VLOOKUP(A175,[2]BaseSAPAR!$B:$AB,15,0)</f>
        <v>42634</v>
      </c>
      <c r="C175" t="str">
        <f>+VLOOKUP(LEFT(A175,5),Catalogos!$A$1:$B$6,2,0)</f>
        <v>BM</v>
      </c>
      <c r="D175" t="str">
        <f>+VLOOKUP(LEFT(A175,5),Catalogos!$A$1:$C$6,3,0)</f>
        <v>Sistema de Solicitudes de la Plataforma Nacional de Transparencia</v>
      </c>
      <c r="E175" s="87">
        <f>+VLOOKUP(A175,[2]BaseSAPAR!$B:$AB,27,0)</f>
        <v>42640</v>
      </c>
      <c r="F175">
        <f t="shared" si="10"/>
        <v>9</v>
      </c>
      <c r="G175">
        <f t="shared" si="11"/>
        <v>9</v>
      </c>
      <c r="H175">
        <v>0</v>
      </c>
      <c r="I175">
        <f>+VLOOKUP(A175,[3]LosTres!$A:$AC,26,0)</f>
        <v>5</v>
      </c>
      <c r="J175" t="str">
        <f>+VLOOKUP(I175,Catalogos!$E$2:$F$5,2,0)</f>
        <v>Entrega por Internet (antes a través de INFOMEX)</v>
      </c>
      <c r="K175">
        <f>IF(E175&lt;&gt;0,NETWORKDAYS.INTL(B175,E175,1,Inhabiles!A:A)-1,0)</f>
        <v>4</v>
      </c>
      <c r="L175">
        <f t="shared" si="14"/>
        <v>0</v>
      </c>
      <c r="M175">
        <f t="shared" si="12"/>
        <v>1</v>
      </c>
      <c r="N175">
        <f t="shared" si="13"/>
        <v>0</v>
      </c>
      <c r="O175">
        <f>+VLOOKUP(A175,[3]LosTres!$A:$Y,25,0)</f>
        <v>20</v>
      </c>
      <c r="P175">
        <f>+VLOOKUP(O175,Catalogos!$H$2:$I$102,2,0)</f>
        <v>3</v>
      </c>
      <c r="Q175" t="str">
        <f>+VLOOKUP(A175,[3]LosTres!$A:$W,23,0)</f>
        <v>H</v>
      </c>
      <c r="R175">
        <v>0</v>
      </c>
      <c r="S175" t="str">
        <f>+VLOOKUP(A175,[2]BaseSAPAR!$B:$T,19,0)</f>
        <v>Sueldos y salarios</v>
      </c>
      <c r="T175" t="str">
        <f>+VLOOKUP(S175,Catalogos!$K$2:$L$47,2,0)</f>
        <v>a) Sueldos</v>
      </c>
      <c r="U175">
        <f>+VLOOKUP(A175,[3]LosTres!$A:$P,16,0)</f>
        <v>7101</v>
      </c>
      <c r="V175">
        <f>+VLOOKUP(A175,[3]LosTres!$A:$Y,25,0)</f>
        <v>20</v>
      </c>
      <c r="W175" t="str">
        <f>+VLOOKUP(V175,Catalogos!P:R,3,0)</f>
        <v>Ámbito Académico</v>
      </c>
      <c r="X175" t="str">
        <f>+VLOOKUP(A175,[2]BaseSAPAR!$B:$S,18,0)</f>
        <v>Información pública</v>
      </c>
    </row>
    <row r="176" spans="1:24" hidden="1" x14ac:dyDescent="0.25">
      <c r="A176" s="86">
        <v>6110000024716</v>
      </c>
      <c r="B176" s="87">
        <f>+VLOOKUP(A176,[2]BaseSAPAR!$B:$AB,15,0)</f>
        <v>42635</v>
      </c>
      <c r="C176" t="str">
        <f>+VLOOKUP(LEFT(A176,5),Catalogos!$A$1:$B$6,2,0)</f>
        <v>BM</v>
      </c>
      <c r="D176" t="str">
        <f>+VLOOKUP(LEFT(A176,5),Catalogos!$A$1:$C$6,3,0)</f>
        <v>Sistema de Solicitudes de la Plataforma Nacional de Transparencia</v>
      </c>
      <c r="E176" s="87">
        <f>+VLOOKUP(A176,[2]BaseSAPAR!$B:$AB,27,0)</f>
        <v>42640</v>
      </c>
      <c r="F176">
        <f t="shared" si="10"/>
        <v>9</v>
      </c>
      <c r="G176">
        <f t="shared" si="11"/>
        <v>9</v>
      </c>
      <c r="H176">
        <v>0</v>
      </c>
      <c r="I176">
        <f>+VLOOKUP(A176,[3]LosTres!$A:$AC,26,0)</f>
        <v>6</v>
      </c>
      <c r="J176" t="str">
        <f>+VLOOKUP(I176,Catalogos!$E$2:$F$5,2,0)</f>
        <v>Otro medio</v>
      </c>
      <c r="K176">
        <f>IF(E176&lt;&gt;0,NETWORKDAYS.INTL(B176,E176,1,Inhabiles!A:A)-1,0)</f>
        <v>3</v>
      </c>
      <c r="L176" s="101">
        <f t="shared" si="14"/>
        <v>1</v>
      </c>
      <c r="M176">
        <f t="shared" si="12"/>
        <v>0</v>
      </c>
      <c r="N176">
        <f t="shared" si="13"/>
        <v>0</v>
      </c>
      <c r="O176">
        <f>+VLOOKUP(A176,[3]LosTres!$A:$Y,25,0)</f>
        <v>0</v>
      </c>
      <c r="P176">
        <f>+VLOOKUP(O176,Catalogos!$H$2:$I$102,2,0)</f>
        <v>14</v>
      </c>
      <c r="Q176" t="str">
        <f>+VLOOKUP(A176,[3]LosTres!$A:$W,23,0)</f>
        <v>H</v>
      </c>
      <c r="R176">
        <v>0</v>
      </c>
      <c r="S176" t="str">
        <f>+VLOOKUP(A176,[2]BaseSAPAR!$B:$T,19,0)</f>
        <v>Acceso a la información</v>
      </c>
      <c r="T176" t="str">
        <f>+VLOOKUP(S176,Catalogos!$K$2:$L$47,2,0)</f>
        <v>h)  Otros*</v>
      </c>
      <c r="U176">
        <f>+VLOOKUP(A176,[3]LosTres!$A:$P,16,0)</f>
        <v>15005</v>
      </c>
      <c r="V176">
        <f>+VLOOKUP(A176,[3]LosTres!$A:$Y,25,0)</f>
        <v>0</v>
      </c>
      <c r="W176">
        <f>+VLOOKUP(V176,Catalogos!P:R,3,0)</f>
        <v>0</v>
      </c>
      <c r="X176" t="str">
        <f>+VLOOKUP(A176,[2]BaseSAPAR!$B:$S,18,0)</f>
        <v>Información no competencia del BM</v>
      </c>
    </row>
    <row r="177" spans="1:24" x14ac:dyDescent="0.25">
      <c r="A177" s="86">
        <v>6110000024816</v>
      </c>
      <c r="B177" s="87">
        <f>+VLOOKUP(A177,[2]BaseSAPAR!$B:$AB,15,0)</f>
        <v>42635</v>
      </c>
      <c r="C177" t="str">
        <f>+VLOOKUP(LEFT(A177,5),Catalogos!$A$1:$B$6,2,0)</f>
        <v>BM</v>
      </c>
      <c r="D177" t="str">
        <f>+VLOOKUP(LEFT(A177,5),Catalogos!$A$1:$C$6,3,0)</f>
        <v>Sistema de Solicitudes de la Plataforma Nacional de Transparencia</v>
      </c>
      <c r="E177" s="87">
        <f>+VLOOKUP(A177,[2]BaseSAPAR!$B:$AB,27,0)</f>
        <v>0</v>
      </c>
      <c r="F177">
        <f t="shared" si="10"/>
        <v>9</v>
      </c>
      <c r="G177">
        <f t="shared" si="11"/>
        <v>0</v>
      </c>
      <c r="H177">
        <v>0</v>
      </c>
      <c r="I177">
        <f>+VLOOKUP(A177,[3]LosTres!$A:$AC,26,0)</f>
        <v>5</v>
      </c>
      <c r="J177" t="str">
        <f>+VLOOKUP(I177,Catalogos!$E$2:$F$5,2,0)</f>
        <v>Entrega por Internet (antes a través de INFOMEX)</v>
      </c>
      <c r="K177">
        <f>IF(E177&lt;&gt;0,NETWORKDAYS.INTL(B177,E177,1,Inhabiles!A:A)-1,0)</f>
        <v>0</v>
      </c>
      <c r="L177">
        <v>0</v>
      </c>
      <c r="M177">
        <f t="shared" si="12"/>
        <v>1</v>
      </c>
      <c r="N177">
        <f t="shared" si="13"/>
        <v>0</v>
      </c>
      <c r="O177">
        <f>+VLOOKUP(A177,[3]LosTres!$A:$Y,25,0)</f>
        <v>22</v>
      </c>
      <c r="P177">
        <f>+VLOOKUP(O177,Catalogos!$H$2:$I$102,2,0)</f>
        <v>3</v>
      </c>
      <c r="Q177" t="str">
        <f>+VLOOKUP(A177,[3]LosTres!$A:$W,23,0)</f>
        <v>NULL</v>
      </c>
      <c r="R177">
        <v>0</v>
      </c>
      <c r="S177">
        <f>+VLOOKUP(A177,[2]BaseSAPAR!$B:$T,19,0)</f>
        <v>0</v>
      </c>
      <c r="T177" t="e">
        <f>+VLOOKUP(S177,Catalogos!$K$2:$L$47,2,0)</f>
        <v>#N/A</v>
      </c>
      <c r="U177">
        <f>+VLOOKUP(A177,[3]LosTres!$A:$P,16,0)</f>
        <v>15058</v>
      </c>
      <c r="V177">
        <f>+VLOOKUP(A177,[3]LosTres!$A:$Y,25,0)</f>
        <v>22</v>
      </c>
      <c r="W177" t="str">
        <f>+VLOOKUP(V177,Catalogos!P:R,3,0)</f>
        <v xml:space="preserve">     Investigador</v>
      </c>
      <c r="X177">
        <f>+VLOOKUP(A177,[2]BaseSAPAR!$B:$S,18,0)</f>
        <v>0</v>
      </c>
    </row>
    <row r="178" spans="1:24" x14ac:dyDescent="0.25">
      <c r="A178" s="86">
        <v>6110000024916</v>
      </c>
      <c r="B178" s="87">
        <f>+VLOOKUP(A178,[2]BaseSAPAR!$B:$AB,15,0)</f>
        <v>42635</v>
      </c>
      <c r="C178" t="str">
        <f>+VLOOKUP(LEFT(A178,5),Catalogos!$A$1:$B$6,2,0)</f>
        <v>BM</v>
      </c>
      <c r="D178" t="str">
        <f>+VLOOKUP(LEFT(A178,5),Catalogos!$A$1:$C$6,3,0)</f>
        <v>Sistema de Solicitudes de la Plataforma Nacional de Transparencia</v>
      </c>
      <c r="E178" s="87">
        <f>+VLOOKUP(A178,[2]BaseSAPAR!$B:$AB,27,0)</f>
        <v>0</v>
      </c>
      <c r="F178">
        <f t="shared" si="10"/>
        <v>9</v>
      </c>
      <c r="G178">
        <f t="shared" si="11"/>
        <v>0</v>
      </c>
      <c r="H178">
        <v>0</v>
      </c>
      <c r="I178">
        <f>+VLOOKUP(A178,[3]LosTres!$A:$AC,26,0)</f>
        <v>5</v>
      </c>
      <c r="J178" t="str">
        <f>+VLOOKUP(I178,Catalogos!$E$2:$F$5,2,0)</f>
        <v>Entrega por Internet (antes a través de INFOMEX)</v>
      </c>
      <c r="K178">
        <f>IF(E178&lt;&gt;0,NETWORKDAYS.INTL(B178,E178,1,Inhabiles!A:A)-1,0)</f>
        <v>0</v>
      </c>
      <c r="L178">
        <v>0</v>
      </c>
      <c r="M178">
        <f t="shared" si="12"/>
        <v>1</v>
      </c>
      <c r="N178">
        <f t="shared" si="13"/>
        <v>0</v>
      </c>
      <c r="O178">
        <f>+VLOOKUP(A178,[3]LosTres!$A:$Y,25,0)</f>
        <v>40</v>
      </c>
      <c r="P178">
        <f>+VLOOKUP(O178,Catalogos!$H$2:$I$102,2,0)</f>
        <v>7</v>
      </c>
      <c r="Q178" t="str">
        <f>+VLOOKUP(A178,[3]LosTres!$A:$W,23,0)</f>
        <v>M</v>
      </c>
      <c r="R178">
        <v>0</v>
      </c>
      <c r="S178">
        <f>+VLOOKUP(A178,[2]BaseSAPAR!$B:$T,19,0)</f>
        <v>0</v>
      </c>
      <c r="T178" t="e">
        <f>+VLOOKUP(S178,Catalogos!$K$2:$L$47,2,0)</f>
        <v>#N/A</v>
      </c>
      <c r="U178">
        <f>+VLOOKUP(A178,[3]LosTres!$A:$P,16,0)</f>
        <v>9016</v>
      </c>
      <c r="V178">
        <f>+VLOOKUP(A178,[3]LosTres!$A:$Y,25,0)</f>
        <v>40</v>
      </c>
      <c r="W178" t="str">
        <f>+VLOOKUP(V178,Catalogos!P:R,3,0)</f>
        <v>Medios de Comunicación</v>
      </c>
      <c r="X178">
        <f>+VLOOKUP(A178,[2]BaseSAPAR!$B:$S,18,0)</f>
        <v>0</v>
      </c>
    </row>
    <row r="179" spans="1:24" x14ac:dyDescent="0.25">
      <c r="A179" s="86">
        <v>6110000025016</v>
      </c>
      <c r="B179" s="87">
        <f>+VLOOKUP(A179,[2]BaseSAPAR!$B:$AB,15,0)</f>
        <v>42635</v>
      </c>
      <c r="C179" t="str">
        <f>+VLOOKUP(LEFT(A179,5),Catalogos!$A$1:$B$6,2,0)</f>
        <v>BM</v>
      </c>
      <c r="D179" t="str">
        <f>+VLOOKUP(LEFT(A179,5),Catalogos!$A$1:$C$6,3,0)</f>
        <v>Sistema de Solicitudes de la Plataforma Nacional de Transparencia</v>
      </c>
      <c r="E179" s="87">
        <f>+VLOOKUP(A179,[2]BaseSAPAR!$B:$AB,27,0)</f>
        <v>0</v>
      </c>
      <c r="F179">
        <f t="shared" si="10"/>
        <v>9</v>
      </c>
      <c r="G179">
        <f t="shared" si="11"/>
        <v>0</v>
      </c>
      <c r="H179">
        <v>0</v>
      </c>
      <c r="I179">
        <f>+VLOOKUP(A179,[3]LosTres!$A:$AC,26,0)</f>
        <v>5</v>
      </c>
      <c r="J179" t="str">
        <f>+VLOOKUP(I179,Catalogos!$E$2:$F$5,2,0)</f>
        <v>Entrega por Internet (antes a través de INFOMEX)</v>
      </c>
      <c r="K179">
        <f>IF(E179&lt;&gt;0,NETWORKDAYS.INTL(B179,E179,1,Inhabiles!A:A)-1,0)</f>
        <v>0</v>
      </c>
      <c r="L179">
        <v>0</v>
      </c>
      <c r="M179">
        <f t="shared" si="12"/>
        <v>1</v>
      </c>
      <c r="N179">
        <f t="shared" si="13"/>
        <v>0</v>
      </c>
      <c r="O179">
        <f>+VLOOKUP(A179,[3]LosTres!$A:$Y,25,0)</f>
        <v>40</v>
      </c>
      <c r="P179">
        <f>+VLOOKUP(O179,Catalogos!$H$2:$I$102,2,0)</f>
        <v>7</v>
      </c>
      <c r="Q179" t="str">
        <f>+VLOOKUP(A179,[3]LosTres!$A:$W,23,0)</f>
        <v>M</v>
      </c>
      <c r="R179">
        <v>0</v>
      </c>
      <c r="S179">
        <f>+VLOOKUP(A179,[2]BaseSAPAR!$B:$T,19,0)</f>
        <v>0</v>
      </c>
      <c r="T179" t="e">
        <f>+VLOOKUP(S179,Catalogos!$K$2:$L$47,2,0)</f>
        <v>#N/A</v>
      </c>
      <c r="U179">
        <f>+VLOOKUP(A179,[3]LosTres!$A:$P,16,0)</f>
        <v>9016</v>
      </c>
      <c r="V179">
        <f>+VLOOKUP(A179,[3]LosTres!$A:$Y,25,0)</f>
        <v>40</v>
      </c>
      <c r="W179" t="str">
        <f>+VLOOKUP(V179,Catalogos!P:R,3,0)</f>
        <v>Medios de Comunicación</v>
      </c>
      <c r="X179">
        <f>+VLOOKUP(A179,[2]BaseSAPAR!$B:$S,18,0)</f>
        <v>0</v>
      </c>
    </row>
    <row r="180" spans="1:24" hidden="1" x14ac:dyDescent="0.25">
      <c r="A180" s="86">
        <v>6110000025116</v>
      </c>
      <c r="B180" s="87">
        <f>+VLOOKUP(A180,[2]BaseSAPAR!$B:$AB,15,0)</f>
        <v>42636</v>
      </c>
      <c r="C180" t="str">
        <f>+VLOOKUP(LEFT(A180,5),Catalogos!$A$1:$B$6,2,0)</f>
        <v>BM</v>
      </c>
      <c r="D180" t="str">
        <f>+VLOOKUP(LEFT(A180,5),Catalogos!$A$1:$C$6,3,0)</f>
        <v>Sistema de Solicitudes de la Plataforma Nacional de Transparencia</v>
      </c>
      <c r="E180" s="87">
        <f>+VLOOKUP(A180,[2]BaseSAPAR!$B:$AB,27,0)</f>
        <v>42641</v>
      </c>
      <c r="F180">
        <f t="shared" si="10"/>
        <v>9</v>
      </c>
      <c r="G180">
        <f t="shared" si="11"/>
        <v>9</v>
      </c>
      <c r="H180">
        <v>0</v>
      </c>
      <c r="I180">
        <f>+VLOOKUP(A180,[3]LosTres!$A:$AC,26,0)</f>
        <v>5</v>
      </c>
      <c r="J180" t="str">
        <f>+VLOOKUP(I180,Catalogos!$E$2:$F$5,2,0)</f>
        <v>Entrega por Internet (antes a través de INFOMEX)</v>
      </c>
      <c r="K180">
        <f>IF(E180&lt;&gt;0,NETWORKDAYS.INTL(B180,E180,1,Inhabiles!A:A)-1,0)</f>
        <v>3</v>
      </c>
      <c r="L180" s="101">
        <f t="shared" si="14"/>
        <v>1</v>
      </c>
      <c r="M180">
        <f t="shared" si="12"/>
        <v>0</v>
      </c>
      <c r="N180">
        <f t="shared" si="13"/>
        <v>0</v>
      </c>
      <c r="O180">
        <f>+VLOOKUP(A180,[3]LosTres!$A:$Y,25,0)</f>
        <v>0</v>
      </c>
      <c r="P180">
        <f>+VLOOKUP(O180,Catalogos!$H$2:$I$102,2,0)</f>
        <v>14</v>
      </c>
      <c r="Q180" t="str">
        <f>+VLOOKUP(A180,[3]LosTres!$A:$W,23,0)</f>
        <v>H</v>
      </c>
      <c r="R180">
        <v>0</v>
      </c>
      <c r="S180" t="str">
        <f>+VLOOKUP(A180,[2]BaseSAPAR!$B:$T,19,0)</f>
        <v>Acceso a la información</v>
      </c>
      <c r="T180" t="str">
        <f>+VLOOKUP(S180,Catalogos!$K$2:$L$47,2,0)</f>
        <v>h)  Otros*</v>
      </c>
      <c r="U180">
        <f>+VLOOKUP(A180,[3]LosTres!$A:$P,16,0)</f>
        <v>9017</v>
      </c>
      <c r="V180">
        <f>+VLOOKUP(A180,[3]LosTres!$A:$Y,25,0)</f>
        <v>0</v>
      </c>
      <c r="W180">
        <f>+VLOOKUP(V180,Catalogos!P:R,3,0)</f>
        <v>0</v>
      </c>
      <c r="X180" t="str">
        <f>+VLOOKUP(A180,[2]BaseSAPAR!$B:$S,18,0)</f>
        <v>Información no competencia del BM</v>
      </c>
    </row>
    <row r="181" spans="1:24" hidden="1" x14ac:dyDescent="0.25">
      <c r="A181" s="86">
        <v>6110000025216</v>
      </c>
      <c r="B181" s="87">
        <f>+VLOOKUP(A181,[2]BaseSAPAR!$B:$AB,15,0)</f>
        <v>42639</v>
      </c>
      <c r="C181" t="str">
        <f>+VLOOKUP(LEFT(A181,5),Catalogos!$A$1:$B$6,2,0)</f>
        <v>BM</v>
      </c>
      <c r="D181" t="str">
        <f>+VLOOKUP(LEFT(A181,5),Catalogos!$A$1:$C$6,3,0)</f>
        <v>Sistema de Solicitudes de la Plataforma Nacional de Transparencia</v>
      </c>
      <c r="E181" s="87">
        <f>+VLOOKUP(A181,[2]BaseSAPAR!$B:$AB,27,0)</f>
        <v>42642</v>
      </c>
      <c r="F181">
        <f t="shared" si="10"/>
        <v>9</v>
      </c>
      <c r="G181">
        <f t="shared" si="11"/>
        <v>9</v>
      </c>
      <c r="H181">
        <v>0</v>
      </c>
      <c r="I181">
        <f>+VLOOKUP(A181,[3]LosTres!$A:$AC,26,0)</f>
        <v>6</v>
      </c>
      <c r="J181" t="str">
        <f>+VLOOKUP(I181,Catalogos!$E$2:$F$5,2,0)</f>
        <v>Otro medio</v>
      </c>
      <c r="K181">
        <f>IF(E181&lt;&gt;0,NETWORKDAYS.INTL(B181,E181,1,Inhabiles!A:A)-1,0)</f>
        <v>3</v>
      </c>
      <c r="L181" s="101">
        <f t="shared" si="14"/>
        <v>1</v>
      </c>
      <c r="M181">
        <f t="shared" si="12"/>
        <v>0</v>
      </c>
      <c r="N181">
        <f t="shared" si="13"/>
        <v>0</v>
      </c>
      <c r="O181">
        <f>+VLOOKUP(A181,[3]LosTres!$A:$Y,25,0)</f>
        <v>0</v>
      </c>
      <c r="P181">
        <f>+VLOOKUP(O181,Catalogos!$H$2:$I$102,2,0)</f>
        <v>14</v>
      </c>
      <c r="Q181" t="str">
        <f>+VLOOKUP(A181,[3]LosTres!$A:$W,23,0)</f>
        <v>H</v>
      </c>
      <c r="R181">
        <v>0</v>
      </c>
      <c r="S181" t="str">
        <f>+VLOOKUP(A181,[2]BaseSAPAR!$B:$T,19,0)</f>
        <v>Acceso a la información</v>
      </c>
      <c r="T181" t="str">
        <f>+VLOOKUP(S181,Catalogos!$K$2:$L$47,2,0)</f>
        <v>h)  Otros*</v>
      </c>
      <c r="U181">
        <f>+VLOOKUP(A181,[3]LosTres!$A:$P,16,0)</f>
        <v>10007</v>
      </c>
      <c r="V181">
        <f>+VLOOKUP(A181,[3]LosTres!$A:$Y,25,0)</f>
        <v>0</v>
      </c>
      <c r="W181">
        <f>+VLOOKUP(V181,Catalogos!P:R,3,0)</f>
        <v>0</v>
      </c>
      <c r="X181" t="str">
        <f>+VLOOKUP(A181,[2]BaseSAPAR!$B:$S,18,0)</f>
        <v>Información no competencia del BM</v>
      </c>
    </row>
    <row r="182" spans="1:24" x14ac:dyDescent="0.25">
      <c r="A182" s="86">
        <v>6110000025316</v>
      </c>
      <c r="B182" s="87">
        <f>+VLOOKUP(A182,[2]BaseSAPAR!$B:$AB,15,0)</f>
        <v>42640</v>
      </c>
      <c r="C182" t="str">
        <f>+VLOOKUP(LEFT(A182,5),Catalogos!$A$1:$B$6,2,0)</f>
        <v>BM</v>
      </c>
      <c r="D182" t="str">
        <f>+VLOOKUP(LEFT(A182,5),Catalogos!$A$1:$C$6,3,0)</f>
        <v>Sistema de Solicitudes de la Plataforma Nacional de Transparencia</v>
      </c>
      <c r="E182" s="87">
        <f>+VLOOKUP(A182,[2]BaseSAPAR!$B:$AB,27,0)</f>
        <v>0</v>
      </c>
      <c r="F182">
        <f t="shared" si="10"/>
        <v>9</v>
      </c>
      <c r="G182">
        <f t="shared" si="11"/>
        <v>0</v>
      </c>
      <c r="H182">
        <v>0</v>
      </c>
      <c r="I182">
        <f>+VLOOKUP(A182,[3]LosTres!$A:$AC,26,0)</f>
        <v>2</v>
      </c>
      <c r="J182" t="str">
        <f>+VLOOKUP(I182,Catalogos!$E$2:$F$5,2,0)</f>
        <v>Consulta directa</v>
      </c>
      <c r="K182">
        <f>IF(E182&lt;&gt;0,NETWORKDAYS.INTL(B182,E182,1,Inhabiles!A:A)-1,0)</f>
        <v>0</v>
      </c>
      <c r="L182">
        <v>0</v>
      </c>
      <c r="M182">
        <f t="shared" si="12"/>
        <v>1</v>
      </c>
      <c r="N182">
        <f t="shared" si="13"/>
        <v>0</v>
      </c>
      <c r="O182">
        <f>+VLOOKUP(A182,[3]LosTres!$A:$Y,25,0)</f>
        <v>51</v>
      </c>
      <c r="P182">
        <f>+VLOOKUP(O182,Catalogos!$H$2:$I$102,2,0)</f>
        <v>9</v>
      </c>
      <c r="Q182" t="str">
        <f>+VLOOKUP(A182,[3]LosTres!$A:$W,23,0)</f>
        <v>M</v>
      </c>
      <c r="R182">
        <v>0</v>
      </c>
      <c r="S182">
        <f>+VLOOKUP(A182,[2]BaseSAPAR!$B:$T,19,0)</f>
        <v>0</v>
      </c>
      <c r="T182" t="e">
        <f>+VLOOKUP(S182,Catalogos!$K$2:$L$47,2,0)</f>
        <v>#N/A</v>
      </c>
      <c r="U182">
        <f>+VLOOKUP(A182,[3]LosTres!$A:$P,16,0)</f>
        <v>2004</v>
      </c>
      <c r="V182">
        <f>+VLOOKUP(A182,[3]LosTres!$A:$Y,25,0)</f>
        <v>51</v>
      </c>
      <c r="W182" t="str">
        <f>+VLOOKUP(V182,Catalogos!P:R,3,0)</f>
        <v xml:space="preserve">     Servicios a la actividad empresarial</v>
      </c>
      <c r="X182">
        <f>+VLOOKUP(A182,[2]BaseSAPAR!$B:$S,18,0)</f>
        <v>0</v>
      </c>
    </row>
    <row r="183" spans="1:24" x14ac:dyDescent="0.25">
      <c r="A183" s="86">
        <v>6110000025416</v>
      </c>
      <c r="B183" s="87">
        <f>+VLOOKUP(A183,[2]BaseSAPAR!$B:$AB,15,0)</f>
        <v>42641</v>
      </c>
      <c r="C183" t="str">
        <f>+VLOOKUP(LEFT(A183,5),Catalogos!$A$1:$B$6,2,0)</f>
        <v>BM</v>
      </c>
      <c r="D183" t="str">
        <f>+VLOOKUP(LEFT(A183,5),Catalogos!$A$1:$C$6,3,0)</f>
        <v>Sistema de Solicitudes de la Plataforma Nacional de Transparencia</v>
      </c>
      <c r="E183" s="87">
        <f>+VLOOKUP(A183,[2]BaseSAPAR!$B:$AB,27,0)</f>
        <v>0</v>
      </c>
      <c r="F183">
        <f t="shared" si="10"/>
        <v>9</v>
      </c>
      <c r="G183">
        <f t="shared" si="11"/>
        <v>0</v>
      </c>
      <c r="H183">
        <v>0</v>
      </c>
      <c r="I183">
        <f>+VLOOKUP(A183,[3]LosTres!$A:$AC,26,0)</f>
        <v>5</v>
      </c>
      <c r="J183" t="str">
        <f>+VLOOKUP(I183,Catalogos!$E$2:$F$5,2,0)</f>
        <v>Entrega por Internet (antes a través de INFOMEX)</v>
      </c>
      <c r="K183">
        <f>IF(E183&lt;&gt;0,NETWORKDAYS.INTL(B183,E183,1,Inhabiles!A:A)-1,0)</f>
        <v>0</v>
      </c>
      <c r="L183">
        <v>0</v>
      </c>
      <c r="M183">
        <f t="shared" si="12"/>
        <v>1</v>
      </c>
      <c r="N183">
        <f t="shared" si="13"/>
        <v>0</v>
      </c>
      <c r="O183">
        <f>+VLOOKUP(A183,[3]LosTres!$A:$Y,25,0)</f>
        <v>30</v>
      </c>
      <c r="P183">
        <f>+VLOOKUP(O183,Catalogos!$H$2:$I$102,2,0)</f>
        <v>5</v>
      </c>
      <c r="Q183" t="str">
        <f>+VLOOKUP(A183,[3]LosTres!$A:$W,23,0)</f>
        <v>H</v>
      </c>
      <c r="R183">
        <v>0</v>
      </c>
      <c r="S183">
        <f>+VLOOKUP(A183,[2]BaseSAPAR!$B:$T,19,0)</f>
        <v>0</v>
      </c>
      <c r="T183" t="e">
        <f>+VLOOKUP(S183,Catalogos!$K$2:$L$47,2,0)</f>
        <v>#N/A</v>
      </c>
      <c r="U183">
        <f>+VLOOKUP(A183,[3]LosTres!$A:$P,16,0)</f>
        <v>9016</v>
      </c>
      <c r="V183">
        <f>+VLOOKUP(A183,[3]LosTres!$A:$Y,25,0)</f>
        <v>30</v>
      </c>
      <c r="W183" t="str">
        <f>+VLOOKUP(V183,Catalogos!P:R,3,0)</f>
        <v>Ámbito Gubernamental</v>
      </c>
      <c r="X183">
        <f>+VLOOKUP(A183,[2]BaseSAPAR!$B:$S,18,0)</f>
        <v>0</v>
      </c>
    </row>
    <row r="184" spans="1:24" x14ac:dyDescent="0.25">
      <c r="A184" s="86">
        <v>6110000025516</v>
      </c>
      <c r="B184" s="87">
        <f>+VLOOKUP(A184,[2]BaseSAPAR!$B:$AB,15,0)</f>
        <v>42641</v>
      </c>
      <c r="C184" t="str">
        <f>+VLOOKUP(LEFT(A184,5),Catalogos!$A$1:$B$6,2,0)</f>
        <v>BM</v>
      </c>
      <c r="D184" t="str">
        <f>+VLOOKUP(LEFT(A184,5),Catalogos!$A$1:$C$6,3,0)</f>
        <v>Sistema de Solicitudes de la Plataforma Nacional de Transparencia</v>
      </c>
      <c r="E184" s="87">
        <f>+VLOOKUP(A184,[2]BaseSAPAR!$B:$AB,27,0)</f>
        <v>0</v>
      </c>
      <c r="F184">
        <f t="shared" si="10"/>
        <v>9</v>
      </c>
      <c r="G184">
        <f t="shared" si="11"/>
        <v>0</v>
      </c>
      <c r="H184">
        <v>0</v>
      </c>
      <c r="I184">
        <f>+VLOOKUP(A184,[3]LosTres!$A:$AC,26,0)</f>
        <v>5</v>
      </c>
      <c r="J184" t="str">
        <f>+VLOOKUP(I184,Catalogos!$E$2:$F$5,2,0)</f>
        <v>Entrega por Internet (antes a través de INFOMEX)</v>
      </c>
      <c r="K184">
        <f>IF(E184&lt;&gt;0,NETWORKDAYS.INTL(B184,E184,1,Inhabiles!A:A)-1,0)</f>
        <v>0</v>
      </c>
      <c r="L184">
        <v>0</v>
      </c>
      <c r="M184">
        <f t="shared" si="12"/>
        <v>1</v>
      </c>
      <c r="N184">
        <f t="shared" si="13"/>
        <v>0</v>
      </c>
      <c r="O184">
        <f>+VLOOKUP(A184,[3]LosTres!$A:$Y,25,0)</f>
        <v>21</v>
      </c>
      <c r="P184">
        <f>+VLOOKUP(O184,Catalogos!$H$2:$I$102,2,0)</f>
        <v>3</v>
      </c>
      <c r="Q184" t="str">
        <f>+VLOOKUP(A184,[3]LosTres!$A:$W,23,0)</f>
        <v>M</v>
      </c>
      <c r="R184">
        <v>0</v>
      </c>
      <c r="S184">
        <f>+VLOOKUP(A184,[2]BaseSAPAR!$B:$T,19,0)</f>
        <v>0</v>
      </c>
      <c r="T184" t="e">
        <f>+VLOOKUP(S184,Catalogos!$K$2:$L$47,2,0)</f>
        <v>#N/A</v>
      </c>
      <c r="U184">
        <f>+VLOOKUP(A184,[3]LosTres!$A:$P,16,0)</f>
        <v>8037</v>
      </c>
      <c r="V184">
        <f>+VLOOKUP(A184,[3]LosTres!$A:$Y,25,0)</f>
        <v>21</v>
      </c>
      <c r="W184" t="str">
        <f>+VLOOKUP(V184,Catalogos!P:R,3,0)</f>
        <v xml:space="preserve">     Estudiante</v>
      </c>
      <c r="X184">
        <f>+VLOOKUP(A184,[2]BaseSAPAR!$B:$S,18,0)</f>
        <v>0</v>
      </c>
    </row>
    <row r="185" spans="1:24" x14ac:dyDescent="0.25">
      <c r="A185" s="86">
        <v>6110000025616</v>
      </c>
      <c r="B185" s="87">
        <f>+VLOOKUP(A185,[2]BaseSAPAR!$B:$AB,15,0)</f>
        <v>42642</v>
      </c>
      <c r="C185" t="str">
        <f>+VLOOKUP(LEFT(A185,5),Catalogos!$A$1:$B$6,2,0)</f>
        <v>BM</v>
      </c>
      <c r="D185" t="str">
        <f>+VLOOKUP(LEFT(A185,5),Catalogos!$A$1:$C$6,3,0)</f>
        <v>Sistema de Solicitudes de la Plataforma Nacional de Transparencia</v>
      </c>
      <c r="E185" s="87">
        <f>+VLOOKUP(A185,[2]BaseSAPAR!$B:$AB,27,0)</f>
        <v>0</v>
      </c>
      <c r="F185">
        <f t="shared" si="10"/>
        <v>9</v>
      </c>
      <c r="G185">
        <f t="shared" si="11"/>
        <v>0</v>
      </c>
      <c r="H185">
        <v>0</v>
      </c>
      <c r="I185">
        <f>+VLOOKUP(A185,[3]LosTres!$A:$AC,26,0)</f>
        <v>5</v>
      </c>
      <c r="J185" t="str">
        <f>+VLOOKUP(I185,Catalogos!$E$2:$F$5,2,0)</f>
        <v>Entrega por Internet (antes a través de INFOMEX)</v>
      </c>
      <c r="K185">
        <f>IF(E185&lt;&gt;0,NETWORKDAYS.INTL(B185,E185,1,Inhabiles!A:A)-1,0)</f>
        <v>0</v>
      </c>
      <c r="L185">
        <v>0</v>
      </c>
      <c r="M185">
        <f t="shared" si="12"/>
        <v>1</v>
      </c>
      <c r="N185">
        <f t="shared" si="13"/>
        <v>0</v>
      </c>
      <c r="O185">
        <f>+VLOOKUP(A185,[3]LosTres!$A:$Y,25,0)</f>
        <v>0</v>
      </c>
      <c r="P185">
        <f>+VLOOKUP(O185,Catalogos!$H$2:$I$102,2,0)</f>
        <v>14</v>
      </c>
      <c r="Q185" t="str">
        <f>+VLOOKUP(A185,[3]LosTres!$A:$W,23,0)</f>
        <v>NULL</v>
      </c>
      <c r="R185">
        <v>0</v>
      </c>
      <c r="S185">
        <f>+VLOOKUP(A185,[2]BaseSAPAR!$B:$T,19,0)</f>
        <v>0</v>
      </c>
      <c r="T185" t="e">
        <f>+VLOOKUP(S185,Catalogos!$K$2:$L$47,2,0)</f>
        <v>#N/A</v>
      </c>
      <c r="U185">
        <f>+VLOOKUP(A185,[3]LosTres!$A:$P,16,0)</f>
        <v>14039</v>
      </c>
      <c r="V185">
        <f>+VLOOKUP(A185,[3]LosTres!$A:$Y,25,0)</f>
        <v>0</v>
      </c>
      <c r="W185">
        <f>+VLOOKUP(V185,Catalogos!P:R,3,0)</f>
        <v>0</v>
      </c>
      <c r="X185">
        <f>+VLOOKUP(A185,[2]BaseSAPAR!$B:$S,18,0)</f>
        <v>0</v>
      </c>
    </row>
    <row r="186" spans="1:24" hidden="1" x14ac:dyDescent="0.25">
      <c r="A186" s="86">
        <v>6120000000416</v>
      </c>
      <c r="B186" s="87">
        <f>+VLOOKUP(A186,[2]BaseSAPAR!$B:$AB,15,0)</f>
        <v>42552</v>
      </c>
      <c r="C186" t="str">
        <f>+VLOOKUP(LEFT(A186,5),Catalogos!$A$1:$B$6,2,0)</f>
        <v>FMP</v>
      </c>
      <c r="D186" t="str">
        <f>+VLOOKUP(LEFT(A186,5),Catalogos!$A$1:$C$6,3,0)</f>
        <v>Sistema de Solicitudes de la Plataforma Nacional de Transparencia</v>
      </c>
      <c r="E186" s="87">
        <f>+VLOOKUP(A186,[2]BaseSAPAR!$B:$AB,27,0)</f>
        <v>42559</v>
      </c>
      <c r="F186">
        <f t="shared" si="10"/>
        <v>7</v>
      </c>
      <c r="G186">
        <f t="shared" si="11"/>
        <v>7</v>
      </c>
      <c r="H186">
        <v>0</v>
      </c>
      <c r="I186">
        <f>+VLOOKUP(A186,[3]LosTres!$A:$AC,26,0)</f>
        <v>5</v>
      </c>
      <c r="J186" t="str">
        <f>+VLOOKUP(I186,Catalogos!$E$2:$F$5,2,0)</f>
        <v>Entrega por Internet (antes a través de INFOMEX)</v>
      </c>
      <c r="K186">
        <f>IF(E186&lt;&gt;0,NETWORKDAYS.INTL(B186,E186,1,Inhabiles!A:A)-1,0)</f>
        <v>5</v>
      </c>
      <c r="L186">
        <f t="shared" si="14"/>
        <v>0</v>
      </c>
      <c r="M186">
        <f t="shared" si="12"/>
        <v>1</v>
      </c>
      <c r="N186">
        <f t="shared" si="13"/>
        <v>0</v>
      </c>
      <c r="O186">
        <f>+VLOOKUP(A186,[3]LosTres!$A:$Y,25,0)</f>
        <v>30</v>
      </c>
      <c r="P186">
        <f>+VLOOKUP(O186,Catalogos!$H$2:$I$102,2,0)</f>
        <v>5</v>
      </c>
      <c r="Q186" t="str">
        <f>+VLOOKUP(A186,[3]LosTres!$A:$W,23,0)</f>
        <v>H</v>
      </c>
      <c r="R186">
        <v>0</v>
      </c>
      <c r="S186" t="str">
        <f>+VLOOKUP(A186,[2]BaseSAPAR!$B:$T,19,0)</f>
        <v>Fideicomisos, mandatos y comisiones</v>
      </c>
      <c r="T186" t="str">
        <f>+VLOOKUP(S186,Catalogos!$K$2:$L$47,2,0)</f>
        <v>e) Marco Jurídico</v>
      </c>
      <c r="U186">
        <f>+VLOOKUP(A186,[3]LosTres!$A:$P,16,0)</f>
        <v>21114</v>
      </c>
      <c r="V186">
        <f>+VLOOKUP(A186,[3]LosTres!$A:$Y,25,0)</f>
        <v>30</v>
      </c>
      <c r="W186" t="str">
        <f>+VLOOKUP(V186,Catalogos!P:R,3,0)</f>
        <v>Ámbito Gubernamental</v>
      </c>
      <c r="X186" t="str">
        <f>+VLOOKUP(A186,[2]BaseSAPAR!$B:$S,18,0)</f>
        <v>Información pública</v>
      </c>
    </row>
    <row r="187" spans="1:24" hidden="1" x14ac:dyDescent="0.25">
      <c r="A187" s="86">
        <v>6120000000516</v>
      </c>
      <c r="B187" s="87">
        <f>+VLOOKUP(A187,[2]BaseSAPAR!$B:$AB,15,0)</f>
        <v>42556</v>
      </c>
      <c r="C187" t="str">
        <f>+VLOOKUP(LEFT(A187,5),Catalogos!$A$1:$B$6,2,0)</f>
        <v>FMP</v>
      </c>
      <c r="D187" t="str">
        <f>+VLOOKUP(LEFT(A187,5),Catalogos!$A$1:$C$6,3,0)</f>
        <v>Sistema de Solicitudes de la Plataforma Nacional de Transparencia</v>
      </c>
      <c r="E187" s="87">
        <f>+VLOOKUP(A187,[2]BaseSAPAR!$B:$AB,27,0)</f>
        <v>42562</v>
      </c>
      <c r="F187">
        <f t="shared" si="10"/>
        <v>7</v>
      </c>
      <c r="G187">
        <f t="shared" si="11"/>
        <v>7</v>
      </c>
      <c r="H187">
        <v>0</v>
      </c>
      <c r="I187">
        <f>+VLOOKUP(A187,[3]LosTres!$A:$AC,26,0)</f>
        <v>5</v>
      </c>
      <c r="J187" t="str">
        <f>+VLOOKUP(I187,Catalogos!$E$2:$F$5,2,0)</f>
        <v>Entrega por Internet (antes a través de INFOMEX)</v>
      </c>
      <c r="K187">
        <f>IF(E187&lt;&gt;0,NETWORKDAYS.INTL(B187,E187,1,Inhabiles!A:A)-1,0)</f>
        <v>4</v>
      </c>
      <c r="L187">
        <f t="shared" si="14"/>
        <v>0</v>
      </c>
      <c r="M187">
        <f t="shared" si="12"/>
        <v>1</v>
      </c>
      <c r="N187">
        <f t="shared" si="13"/>
        <v>0</v>
      </c>
      <c r="O187">
        <f>+VLOOKUP(A187,[3]LosTres!$A:$Y,25,0)</f>
        <v>0</v>
      </c>
      <c r="P187">
        <f>+VLOOKUP(O187,Catalogos!$H$2:$I$102,2,0)</f>
        <v>14</v>
      </c>
      <c r="Q187" t="str">
        <f>+VLOOKUP(A187,[3]LosTres!$A:$W,23,0)</f>
        <v>H</v>
      </c>
      <c r="R187">
        <v>0</v>
      </c>
      <c r="S187" t="str">
        <f>+VLOOKUP(A187,[2]BaseSAPAR!$B:$T,19,0)</f>
        <v>Fiduciario</v>
      </c>
      <c r="T187" t="str">
        <f>+VLOOKUP(S187,Catalogos!$K$2:$L$47,2,0)</f>
        <v>e) Marco Jurídico</v>
      </c>
      <c r="U187">
        <f>+VLOOKUP(A187,[3]LosTres!$A:$P,16,0)</f>
        <v>17028</v>
      </c>
      <c r="V187">
        <f>+VLOOKUP(A187,[3]LosTres!$A:$Y,25,0)</f>
        <v>0</v>
      </c>
      <c r="W187">
        <f>+VLOOKUP(V187,Catalogos!P:R,3,0)</f>
        <v>0</v>
      </c>
      <c r="X187" t="str">
        <f>+VLOOKUP(A187,[2]BaseSAPAR!$B:$S,18,0)</f>
        <v>Información pública</v>
      </c>
    </row>
    <row r="188" spans="1:24" hidden="1" x14ac:dyDescent="0.25">
      <c r="A188" s="86">
        <v>6120000000616</v>
      </c>
      <c r="B188" s="87">
        <f>+VLOOKUP(A188,[2]BaseSAPAR!$B:$AB,15,0)</f>
        <v>42559</v>
      </c>
      <c r="C188" t="str">
        <f>+VLOOKUP(LEFT(A188,5),Catalogos!$A$1:$B$6,2,0)</f>
        <v>FMP</v>
      </c>
      <c r="D188" t="str">
        <f>+VLOOKUP(LEFT(A188,5),Catalogos!$A$1:$C$6,3,0)</f>
        <v>Sistema de Solicitudes de la Plataforma Nacional de Transparencia</v>
      </c>
      <c r="E188" s="87">
        <f>+VLOOKUP(A188,[2]BaseSAPAR!$B:$AB,27,0)</f>
        <v>42559</v>
      </c>
      <c r="F188">
        <f t="shared" si="10"/>
        <v>7</v>
      </c>
      <c r="G188">
        <f t="shared" si="11"/>
        <v>7</v>
      </c>
      <c r="H188">
        <v>0</v>
      </c>
      <c r="I188">
        <f>+VLOOKUP(A188,[3]LosTres!$A:$AC,26,0)</f>
        <v>5</v>
      </c>
      <c r="J188" t="str">
        <f>+VLOOKUP(I188,Catalogos!$E$2:$F$5,2,0)</f>
        <v>Entrega por Internet (antes a través de INFOMEX)</v>
      </c>
      <c r="K188">
        <f>IF(E188&lt;&gt;0,NETWORKDAYS.INTL(B188,E188,1,Inhabiles!A:A)-1,0)</f>
        <v>0</v>
      </c>
      <c r="L188">
        <v>0</v>
      </c>
      <c r="M188">
        <f t="shared" si="12"/>
        <v>1</v>
      </c>
      <c r="N188">
        <f t="shared" si="13"/>
        <v>0</v>
      </c>
      <c r="O188">
        <f>+VLOOKUP(A188,[3]LosTres!$A:$Y,25,0)</f>
        <v>0</v>
      </c>
      <c r="P188">
        <f>+VLOOKUP(O188,Catalogos!$H$2:$I$102,2,0)</f>
        <v>14</v>
      </c>
      <c r="Q188" t="str">
        <f>+VLOOKUP(A188,[3]LosTres!$A:$W,23,0)</f>
        <v>H</v>
      </c>
      <c r="R188">
        <v>0</v>
      </c>
      <c r="S188" t="str">
        <f>+VLOOKUP(A188,[2]BaseSAPAR!$B:$T,19,0)</f>
        <v>Fiduciario</v>
      </c>
      <c r="T188" t="str">
        <f>+VLOOKUP(S188,Catalogos!$K$2:$L$47,2,0)</f>
        <v>e) Marco Jurídico</v>
      </c>
      <c r="U188">
        <f>+VLOOKUP(A188,[3]LosTres!$A:$P,16,0)</f>
        <v>21114</v>
      </c>
      <c r="V188">
        <f>+VLOOKUP(A188,[3]LosTres!$A:$Y,25,0)</f>
        <v>0</v>
      </c>
      <c r="W188">
        <f>+VLOOKUP(V188,Catalogos!P:R,3,0)</f>
        <v>0</v>
      </c>
      <c r="X188" t="str">
        <f>+VLOOKUP(A188,[2]BaseSAPAR!$B:$S,18,0)</f>
        <v>Información pública</v>
      </c>
    </row>
    <row r="189" spans="1:24" hidden="1" x14ac:dyDescent="0.25">
      <c r="A189" s="86">
        <v>6120000000716</v>
      </c>
      <c r="B189" s="87">
        <f>+VLOOKUP(A189,[2]BaseSAPAR!$B:$AB,15,0)</f>
        <v>42573</v>
      </c>
      <c r="C189" t="str">
        <f>+VLOOKUP(LEFT(A189,5),Catalogos!$A$1:$B$6,2,0)</f>
        <v>FMP</v>
      </c>
      <c r="D189" t="str">
        <f>+VLOOKUP(LEFT(A189,5),Catalogos!$A$1:$C$6,3,0)</f>
        <v>Sistema de Solicitudes de la Plataforma Nacional de Transparencia</v>
      </c>
      <c r="E189" s="87">
        <f>+VLOOKUP(A189,[2]BaseSAPAR!$B:$AB,27,0)</f>
        <v>42578</v>
      </c>
      <c r="F189">
        <f t="shared" si="10"/>
        <v>7</v>
      </c>
      <c r="G189">
        <f t="shared" si="11"/>
        <v>7</v>
      </c>
      <c r="H189">
        <v>0</v>
      </c>
      <c r="I189">
        <f>+VLOOKUP(A189,[3]LosTres!$A:$AC,26,0)</f>
        <v>5</v>
      </c>
      <c r="J189" t="str">
        <f>+VLOOKUP(I189,Catalogos!$E$2:$F$5,2,0)</f>
        <v>Entrega por Internet (antes a través de INFOMEX)</v>
      </c>
      <c r="K189">
        <f>IF(E189&lt;&gt;0,NETWORKDAYS.INTL(B189,E189,1,Inhabiles!A:A)-1,0)</f>
        <v>-1</v>
      </c>
      <c r="L189">
        <f t="shared" si="14"/>
        <v>1</v>
      </c>
      <c r="M189">
        <f t="shared" si="12"/>
        <v>0</v>
      </c>
      <c r="N189">
        <f t="shared" si="13"/>
        <v>0</v>
      </c>
      <c r="O189">
        <f>+VLOOKUP(A189,[3]LosTres!$A:$Y,25,0)</f>
        <v>0</v>
      </c>
      <c r="P189">
        <f>+VLOOKUP(O189,Catalogos!$H$2:$I$102,2,0)</f>
        <v>14</v>
      </c>
      <c r="Q189" t="str">
        <f>+VLOOKUP(A189,[3]LosTres!$A:$W,23,0)</f>
        <v>H</v>
      </c>
      <c r="R189">
        <v>0</v>
      </c>
      <c r="S189" t="str">
        <f>+VLOOKUP(A189,[2]BaseSAPAR!$B:$T,19,0)</f>
        <v>Fiduciario</v>
      </c>
      <c r="T189" t="str">
        <f>+VLOOKUP(S189,Catalogos!$K$2:$L$47,2,0)</f>
        <v>e) Marco Jurídico</v>
      </c>
      <c r="U189">
        <f>+VLOOKUP(A189,[3]LosTres!$A:$P,16,0)</f>
        <v>17028</v>
      </c>
      <c r="V189">
        <f>+VLOOKUP(A189,[3]LosTres!$A:$Y,25,0)</f>
        <v>0</v>
      </c>
      <c r="W189">
        <f>+VLOOKUP(V189,Catalogos!P:R,3,0)</f>
        <v>0</v>
      </c>
      <c r="X189" t="str">
        <f>+VLOOKUP(A189,[2]BaseSAPAR!$B:$S,18,0)</f>
        <v>Información no competencia del BM</v>
      </c>
    </row>
    <row r="190" spans="1:24" hidden="1" x14ac:dyDescent="0.25">
      <c r="A190" s="86">
        <v>6120000000816</v>
      </c>
      <c r="B190" s="87">
        <f>+VLOOKUP(A190,[2]BaseSAPAR!$B:$AB,15,0)</f>
        <v>42573</v>
      </c>
      <c r="C190" t="str">
        <f>+VLOOKUP(LEFT(A190,5),Catalogos!$A$1:$B$6,2,0)</f>
        <v>FMP</v>
      </c>
      <c r="D190" t="str">
        <f>+VLOOKUP(LEFT(A190,5),Catalogos!$A$1:$C$6,3,0)</f>
        <v>Sistema de Solicitudes de la Plataforma Nacional de Transparencia</v>
      </c>
      <c r="E190" s="87">
        <f>+VLOOKUP(A190,[2]BaseSAPAR!$B:$AB,27,0)</f>
        <v>42578</v>
      </c>
      <c r="F190">
        <f t="shared" si="10"/>
        <v>7</v>
      </c>
      <c r="G190">
        <f t="shared" si="11"/>
        <v>7</v>
      </c>
      <c r="H190">
        <v>0</v>
      </c>
      <c r="I190">
        <f>+VLOOKUP(A190,[3]LosTres!$A:$AC,26,0)</f>
        <v>5</v>
      </c>
      <c r="J190" t="str">
        <f>+VLOOKUP(I190,Catalogos!$E$2:$F$5,2,0)</f>
        <v>Entrega por Internet (antes a través de INFOMEX)</v>
      </c>
      <c r="K190">
        <f>IF(E190&lt;&gt;0,NETWORKDAYS.INTL(B190,E190,1,Inhabiles!A:A)-1,0)</f>
        <v>-1</v>
      </c>
      <c r="L190">
        <f t="shared" si="14"/>
        <v>1</v>
      </c>
      <c r="M190">
        <f t="shared" si="12"/>
        <v>0</v>
      </c>
      <c r="N190">
        <f t="shared" si="13"/>
        <v>0</v>
      </c>
      <c r="O190">
        <f>+VLOOKUP(A190,[3]LosTres!$A:$Y,25,0)</f>
        <v>0</v>
      </c>
      <c r="P190">
        <f>+VLOOKUP(O190,Catalogos!$H$2:$I$102,2,0)</f>
        <v>14</v>
      </c>
      <c r="Q190" t="str">
        <f>+VLOOKUP(A190,[3]LosTres!$A:$W,23,0)</f>
        <v>H</v>
      </c>
      <c r="R190">
        <v>0</v>
      </c>
      <c r="S190" t="str">
        <f>+VLOOKUP(A190,[2]BaseSAPAR!$B:$T,19,0)</f>
        <v>Fiduciario</v>
      </c>
      <c r="T190" t="str">
        <f>+VLOOKUP(S190,Catalogos!$K$2:$L$47,2,0)</f>
        <v>e) Marco Jurídico</v>
      </c>
      <c r="U190">
        <f>+VLOOKUP(A190,[3]LosTres!$A:$P,16,0)</f>
        <v>17028</v>
      </c>
      <c r="V190">
        <f>+VLOOKUP(A190,[3]LosTres!$A:$Y,25,0)</f>
        <v>0</v>
      </c>
      <c r="W190">
        <f>+VLOOKUP(V190,Catalogos!P:R,3,0)</f>
        <v>0</v>
      </c>
      <c r="X190" t="str">
        <f>+VLOOKUP(A190,[2]BaseSAPAR!$B:$S,18,0)</f>
        <v>Información no competencia del BM</v>
      </c>
    </row>
    <row r="191" spans="1:24" hidden="1" x14ac:dyDescent="0.25">
      <c r="A191" s="86">
        <v>6120000000916</v>
      </c>
      <c r="B191" s="87">
        <f>+VLOOKUP(A191,[2]BaseSAPAR!$B:$AB,15,0)</f>
        <v>42594</v>
      </c>
      <c r="C191" t="str">
        <f>+VLOOKUP(LEFT(A191,5),Catalogos!$A$1:$B$6,2,0)</f>
        <v>FMP</v>
      </c>
      <c r="D191" t="str">
        <f>+VLOOKUP(LEFT(A191,5),Catalogos!$A$1:$C$6,3,0)</f>
        <v>Sistema de Solicitudes de la Plataforma Nacional de Transparencia</v>
      </c>
      <c r="E191" s="87">
        <f>+VLOOKUP(A191,[2]BaseSAPAR!$B:$AB,27,0)</f>
        <v>42601</v>
      </c>
      <c r="F191">
        <f t="shared" si="10"/>
        <v>8</v>
      </c>
      <c r="G191">
        <f t="shared" si="11"/>
        <v>8</v>
      </c>
      <c r="H191">
        <v>0</v>
      </c>
      <c r="I191">
        <f>+VLOOKUP(A191,[3]LosTres!$A:$AC,26,0)</f>
        <v>5</v>
      </c>
      <c r="J191" t="str">
        <f>+VLOOKUP(I191,Catalogos!$E$2:$F$5,2,0)</f>
        <v>Entrega por Internet (antes a través de INFOMEX)</v>
      </c>
      <c r="K191">
        <f>IF(E191&lt;&gt;0,NETWORKDAYS.INTL(B191,E191,1,Inhabiles!A:A)-1,0)</f>
        <v>5</v>
      </c>
      <c r="L191">
        <f t="shared" si="14"/>
        <v>0</v>
      </c>
      <c r="M191">
        <f t="shared" si="12"/>
        <v>1</v>
      </c>
      <c r="N191">
        <f t="shared" si="13"/>
        <v>0</v>
      </c>
      <c r="O191">
        <f>+VLOOKUP(A191,[3]LosTres!$A:$Y,25,0)</f>
        <v>21</v>
      </c>
      <c r="P191">
        <f>+VLOOKUP(O191,Catalogos!$H$2:$I$102,2,0)</f>
        <v>3</v>
      </c>
      <c r="Q191" t="str">
        <f>+VLOOKUP(A191,[3]LosTres!$A:$W,23,0)</f>
        <v>M</v>
      </c>
      <c r="R191">
        <v>0</v>
      </c>
      <c r="S191" t="str">
        <f>+VLOOKUP(A191,[2]BaseSAPAR!$B:$T,19,0)</f>
        <v>Fiduciario</v>
      </c>
      <c r="T191" t="str">
        <f>+VLOOKUP(S191,Catalogos!$K$2:$L$47,2,0)</f>
        <v>e) Marco Jurídico</v>
      </c>
      <c r="U191">
        <f>+VLOOKUP(A191,[3]LosTres!$A:$P,16,0)</f>
        <v>15081</v>
      </c>
      <c r="V191">
        <f>+VLOOKUP(A191,[3]LosTres!$A:$Y,25,0)</f>
        <v>21</v>
      </c>
      <c r="W191" t="str">
        <f>+VLOOKUP(V191,Catalogos!P:R,3,0)</f>
        <v xml:space="preserve">     Estudiante</v>
      </c>
      <c r="X191" t="str">
        <f>+VLOOKUP(A191,[2]BaseSAPAR!$B:$S,18,0)</f>
        <v>Información pública</v>
      </c>
    </row>
    <row r="192" spans="1:24" hidden="1" x14ac:dyDescent="0.25">
      <c r="A192" s="86">
        <v>6120000001016</v>
      </c>
      <c r="B192" s="87">
        <f>+VLOOKUP(A192,[2]BaseSAPAR!$B:$AB,15,0)</f>
        <v>42618</v>
      </c>
      <c r="C192" t="str">
        <f>+VLOOKUP(LEFT(A192,5),Catalogos!$A$1:$B$6,2,0)</f>
        <v>FMP</v>
      </c>
      <c r="D192" t="str">
        <f>+VLOOKUP(LEFT(A192,5),Catalogos!$A$1:$C$6,3,0)</f>
        <v>Sistema de Solicitudes de la Plataforma Nacional de Transparencia</v>
      </c>
      <c r="E192" s="87">
        <f>+VLOOKUP(A192,[2]BaseSAPAR!$B:$AB,27,0)</f>
        <v>42627</v>
      </c>
      <c r="F192">
        <f t="shared" si="10"/>
        <v>9</v>
      </c>
      <c r="G192">
        <f t="shared" si="11"/>
        <v>9</v>
      </c>
      <c r="H192">
        <v>0</v>
      </c>
      <c r="I192">
        <f>+VLOOKUP(A192,[3]LosTres!$A:$AC,26,0)</f>
        <v>5</v>
      </c>
      <c r="J192" t="str">
        <f>+VLOOKUP(I192,Catalogos!$E$2:$F$5,2,0)</f>
        <v>Entrega por Internet (antes a través de INFOMEX)</v>
      </c>
      <c r="K192">
        <f>IF(E192&lt;&gt;0,NETWORKDAYS.INTL(B192,E192,1,Inhabiles!A:A)-1,0)</f>
        <v>7</v>
      </c>
      <c r="L192">
        <f t="shared" si="14"/>
        <v>0</v>
      </c>
      <c r="M192">
        <f t="shared" si="12"/>
        <v>0</v>
      </c>
      <c r="N192">
        <f t="shared" si="13"/>
        <v>0</v>
      </c>
      <c r="O192">
        <f>+VLOOKUP(A192,[3]LosTres!$A:$Y,25,0)</f>
        <v>21</v>
      </c>
      <c r="P192">
        <f>+VLOOKUP(O192,Catalogos!$H$2:$I$102,2,0)</f>
        <v>3</v>
      </c>
      <c r="Q192" t="str">
        <f>+VLOOKUP(A192,[3]LosTres!$A:$W,23,0)</f>
        <v>M</v>
      </c>
      <c r="R192">
        <v>0</v>
      </c>
      <c r="S192" t="str">
        <f>+VLOOKUP(A192,[2]BaseSAPAR!$B:$T,19,0)</f>
        <v>Fiduciario</v>
      </c>
      <c r="T192" t="str">
        <f>+VLOOKUP(S192,Catalogos!$K$2:$L$47,2,0)</f>
        <v>e) Marco Jurídico</v>
      </c>
      <c r="U192">
        <f>+VLOOKUP(A192,[3]LosTres!$A:$P,16,0)</f>
        <v>13021</v>
      </c>
      <c r="V192">
        <f>+VLOOKUP(A192,[3]LosTres!$A:$Y,25,0)</f>
        <v>21</v>
      </c>
      <c r="W192" t="str">
        <f>+VLOOKUP(V192,Catalogos!P:R,3,0)</f>
        <v xml:space="preserve">     Estudiante</v>
      </c>
      <c r="X192" t="str">
        <f>+VLOOKUP(A192,[2]BaseSAPAR!$B:$S,18,0)</f>
        <v>Información pública</v>
      </c>
    </row>
    <row r="193" spans="1:24" hidden="1" x14ac:dyDescent="0.25">
      <c r="A193" s="86">
        <v>6120000001116</v>
      </c>
      <c r="B193" s="87">
        <f>+VLOOKUP(A193,[2]BaseSAPAR!$B:$AB,15,0)</f>
        <v>42622</v>
      </c>
      <c r="C193" t="str">
        <f>+VLOOKUP(LEFT(A193,5),Catalogos!$A$1:$B$6,2,0)</f>
        <v>FMP</v>
      </c>
      <c r="D193" t="str">
        <f>+VLOOKUP(LEFT(A193,5),Catalogos!$A$1:$C$6,3,0)</f>
        <v>Sistema de Solicitudes de la Plataforma Nacional de Transparencia</v>
      </c>
      <c r="E193" s="87">
        <f>+VLOOKUP(A193,[2]BaseSAPAR!$B:$AB,27,0)</f>
        <v>42625</v>
      </c>
      <c r="F193">
        <f t="shared" si="10"/>
        <v>9</v>
      </c>
      <c r="G193">
        <f t="shared" si="11"/>
        <v>9</v>
      </c>
      <c r="H193">
        <v>0</v>
      </c>
      <c r="I193">
        <f>+VLOOKUP(A193,[3]LosTres!$A:$AC,26,0)</f>
        <v>6</v>
      </c>
      <c r="J193" t="str">
        <f>+VLOOKUP(I193,Catalogos!$E$2:$F$5,2,0)</f>
        <v>Otro medio</v>
      </c>
      <c r="K193">
        <f>IF(E193&lt;&gt;0,NETWORKDAYS.INTL(B193,E193,1,Inhabiles!A:A)-1,0)</f>
        <v>1</v>
      </c>
      <c r="L193">
        <f t="shared" si="14"/>
        <v>1</v>
      </c>
      <c r="M193">
        <f t="shared" si="12"/>
        <v>0</v>
      </c>
      <c r="N193">
        <f t="shared" si="13"/>
        <v>0</v>
      </c>
      <c r="O193">
        <f>+VLOOKUP(A193,[3]LosTres!$A:$Y,25,0)</f>
        <v>21</v>
      </c>
      <c r="P193">
        <f>+VLOOKUP(O193,Catalogos!$H$2:$I$102,2,0)</f>
        <v>3</v>
      </c>
      <c r="Q193" t="str">
        <f>+VLOOKUP(A193,[3]LosTres!$A:$W,23,0)</f>
        <v>H</v>
      </c>
      <c r="R193">
        <v>0</v>
      </c>
      <c r="S193" t="str">
        <f>+VLOOKUP(A193,[2]BaseSAPAR!$B:$T,19,0)</f>
        <v>Acceso a la información</v>
      </c>
      <c r="T193" t="str">
        <f>+VLOOKUP(S193,Catalogos!$K$2:$L$47,2,0)</f>
        <v>h)  Otros*</v>
      </c>
      <c r="U193">
        <f>+VLOOKUP(A193,[3]LosTres!$A:$P,16,0)</f>
        <v>25006</v>
      </c>
      <c r="V193">
        <f>+VLOOKUP(A193,[3]LosTres!$A:$Y,25,0)</f>
        <v>21</v>
      </c>
      <c r="W193" t="str">
        <f>+VLOOKUP(V193,Catalogos!P:R,3,0)</f>
        <v xml:space="preserve">     Estudiante</v>
      </c>
      <c r="X193" t="str">
        <f>+VLOOKUP(A193,[2]BaseSAPAR!$B:$S,18,0)</f>
        <v>Información no competencia del BM</v>
      </c>
    </row>
    <row r="194" spans="1:24" hidden="1" x14ac:dyDescent="0.25">
      <c r="A194" s="86">
        <v>6120000001216</v>
      </c>
      <c r="B194" s="87">
        <f>+VLOOKUP(A194,[2]BaseSAPAR!$B:$AB,15,0)</f>
        <v>42625</v>
      </c>
      <c r="C194" t="str">
        <f>+VLOOKUP(LEFT(A194,5),Catalogos!$A$1:$B$6,2,0)</f>
        <v>FMP</v>
      </c>
      <c r="D194" t="str">
        <f>+VLOOKUP(LEFT(A194,5),Catalogos!$A$1:$C$6,3,0)</f>
        <v>Sistema de Solicitudes de la Plataforma Nacional de Transparencia</v>
      </c>
      <c r="E194" s="87">
        <f>+VLOOKUP(A194,[2]BaseSAPAR!$B:$AB,27,0)</f>
        <v>42643</v>
      </c>
      <c r="F194">
        <f t="shared" si="10"/>
        <v>9</v>
      </c>
      <c r="G194">
        <f t="shared" si="11"/>
        <v>9</v>
      </c>
      <c r="H194">
        <v>0</v>
      </c>
      <c r="I194">
        <f>+VLOOKUP(A194,[3]LosTres!$A:$AC,26,0)</f>
        <v>5</v>
      </c>
      <c r="J194" t="str">
        <f>+VLOOKUP(I194,Catalogos!$E$2:$F$5,2,0)</f>
        <v>Entrega por Internet (antes a través de INFOMEX)</v>
      </c>
      <c r="K194">
        <f>IF(E194&lt;&gt;0,NETWORKDAYS.INTL(B194,E194,1,Inhabiles!A:A)-1,0)</f>
        <v>13</v>
      </c>
      <c r="L194">
        <f t="shared" si="14"/>
        <v>0</v>
      </c>
      <c r="M194">
        <f t="shared" si="12"/>
        <v>0</v>
      </c>
      <c r="N194">
        <f t="shared" si="13"/>
        <v>0</v>
      </c>
      <c r="O194">
        <f>+VLOOKUP(A194,[3]LosTres!$A:$Y,25,0)</f>
        <v>0</v>
      </c>
      <c r="P194">
        <f>+VLOOKUP(O194,Catalogos!$H$2:$I$102,2,0)</f>
        <v>14</v>
      </c>
      <c r="Q194" t="str">
        <f>+VLOOKUP(A194,[3]LosTres!$A:$W,23,0)</f>
        <v>H</v>
      </c>
      <c r="R194">
        <v>0</v>
      </c>
      <c r="S194" t="str">
        <f>+VLOOKUP(A194,[2]BaseSAPAR!$B:$T,19,0)</f>
        <v>Fiduciario</v>
      </c>
      <c r="T194" t="str">
        <f>+VLOOKUP(S194,Catalogos!$K$2:$L$47,2,0)</f>
        <v>e) Marco Jurídico</v>
      </c>
      <c r="U194">
        <f>+VLOOKUP(A194,[3]LosTres!$A:$P,16,0)</f>
        <v>9013</v>
      </c>
      <c r="V194">
        <f>+VLOOKUP(A194,[3]LosTres!$A:$Y,25,0)</f>
        <v>0</v>
      </c>
      <c r="W194">
        <f>+VLOOKUP(V194,Catalogos!P:R,3,0)</f>
        <v>0</v>
      </c>
      <c r="X194" t="str">
        <f>+VLOOKUP(A194,[2]BaseSAPAR!$B:$S,18,0)</f>
        <v>Información pública</v>
      </c>
    </row>
    <row r="195" spans="1:24" hidden="1" x14ac:dyDescent="0.25">
      <c r="A195" s="86">
        <v>6120000001316</v>
      </c>
      <c r="B195" s="87">
        <f>+VLOOKUP(A195,[2]BaseSAPAR!$B:$AB,15,0)</f>
        <v>42626</v>
      </c>
      <c r="C195" t="str">
        <f>+VLOOKUP(LEFT(A195,5),Catalogos!$A$1:$B$6,2,0)</f>
        <v>FMP</v>
      </c>
      <c r="D195" t="str">
        <f>+VLOOKUP(LEFT(A195,5),Catalogos!$A$1:$C$6,3,0)</f>
        <v>Sistema de Solicitudes de la Plataforma Nacional de Transparencia</v>
      </c>
      <c r="E195" s="87">
        <f>+VLOOKUP(A195,[2]BaseSAPAR!$B:$AB,27,0)</f>
        <v>42636</v>
      </c>
      <c r="F195">
        <f t="shared" ref="F195:F221" si="15">+MONTH(B195)</f>
        <v>9</v>
      </c>
      <c r="G195">
        <f t="shared" ref="G195:G221" si="16">+IF(MONTH(E195)=1,0,MONTH(E195))</f>
        <v>9</v>
      </c>
      <c r="H195">
        <v>0</v>
      </c>
      <c r="I195">
        <f>+VLOOKUP(A195,[3]LosTres!$A:$AC,26,0)</f>
        <v>5</v>
      </c>
      <c r="J195" t="str">
        <f>+VLOOKUP(I195,Catalogos!$E$2:$F$5,2,0)</f>
        <v>Entrega por Internet (antes a través de INFOMEX)</v>
      </c>
      <c r="K195">
        <f>IF(E195&lt;&gt;0,NETWORKDAYS.INTL(B195,E195,1,Inhabiles!A:A)-1,0)</f>
        <v>7</v>
      </c>
      <c r="L195">
        <f t="shared" ref="L195:L214" si="17">+IF(K195&lt;4,1,0)</f>
        <v>0</v>
      </c>
      <c r="M195">
        <f t="shared" ref="M195:M221" si="18">+IF(AND(K195&lt;6,L195=0),1,0)</f>
        <v>0</v>
      </c>
      <c r="N195">
        <f t="shared" ref="N195:N221" si="19">+IF(K195&gt;20,1,0)</f>
        <v>0</v>
      </c>
      <c r="O195">
        <f>+VLOOKUP(A195,[3]LosTres!$A:$Y,25,0)</f>
        <v>26</v>
      </c>
      <c r="P195">
        <f>+VLOOKUP(O195,Catalogos!$H$2:$I$102,2,0)</f>
        <v>4</v>
      </c>
      <c r="Q195" t="str">
        <f>+VLOOKUP(A195,[3]LosTres!$A:$W,23,0)</f>
        <v>H</v>
      </c>
      <c r="R195">
        <v>0</v>
      </c>
      <c r="S195" t="str">
        <f>+VLOOKUP(A195,[2]BaseSAPAR!$B:$T,19,0)</f>
        <v>Fiduciario</v>
      </c>
      <c r="T195" t="str">
        <f>+VLOOKUP(S195,Catalogos!$K$2:$L$47,2,0)</f>
        <v>e) Marco Jurídico</v>
      </c>
      <c r="U195">
        <f>+VLOOKUP(A195,[3]LosTres!$A:$P,16,0)</f>
        <v>9015</v>
      </c>
      <c r="V195">
        <f>+VLOOKUP(A195,[3]LosTres!$A:$Y,25,0)</f>
        <v>26</v>
      </c>
      <c r="W195" t="str">
        <f>+VLOOKUP(V195,Catalogos!P:R,3,0)</f>
        <v xml:space="preserve">     Profesor e Investigador</v>
      </c>
      <c r="X195" t="str">
        <f>+VLOOKUP(A195,[2]BaseSAPAR!$B:$S,18,0)</f>
        <v>Información pública</v>
      </c>
    </row>
    <row r="196" spans="1:24" hidden="1" x14ac:dyDescent="0.25">
      <c r="A196" s="86" t="s">
        <v>2928</v>
      </c>
      <c r="B196" s="87">
        <f>+VLOOKUP(A196,[2]BaseSAPAR!$B:$AB,15,0)</f>
        <v>42552</v>
      </c>
      <c r="C196" t="str">
        <f>+VLOOKUP(LEFT(A196,5),Catalogos!$A$1:$B$6,2,0)</f>
        <v>BM</v>
      </c>
      <c r="D196" t="str">
        <f>+VLOOKUP(LEFT(A196,5),Catalogos!$A$1:$C$6,3,0)</f>
        <v>Otro</v>
      </c>
      <c r="E196" s="87">
        <f>+VLOOKUP(A196,[2]BaseSAPAR!$B:$AB,27,0)</f>
        <v>42564</v>
      </c>
      <c r="F196">
        <f t="shared" si="15"/>
        <v>7</v>
      </c>
      <c r="G196">
        <f t="shared" si="16"/>
        <v>7</v>
      </c>
      <c r="H196">
        <v>0</v>
      </c>
      <c r="I196" s="89">
        <v>6</v>
      </c>
      <c r="J196" t="str">
        <f>+VLOOKUP(I196,Catalogos!$E$2:$F$5,2,0)</f>
        <v>Otro medio</v>
      </c>
      <c r="K196">
        <f>IF(E196&lt;&gt;0,NETWORKDAYS.INTL(B196,E196,1,Inhabiles!A:A)-1,0)</f>
        <v>8</v>
      </c>
      <c r="L196">
        <f t="shared" si="17"/>
        <v>0</v>
      </c>
      <c r="M196">
        <f t="shared" si="18"/>
        <v>0</v>
      </c>
      <c r="N196">
        <f t="shared" si="19"/>
        <v>0</v>
      </c>
      <c r="O196">
        <v>14</v>
      </c>
      <c r="P196">
        <f>+VLOOKUP(O196,Catalogos!$H$2:$I$102,2,0)</f>
        <v>1</v>
      </c>
      <c r="Q196" t="s">
        <v>2985</v>
      </c>
      <c r="R196">
        <v>0</v>
      </c>
      <c r="S196" t="str">
        <f>+VLOOKUP(A196,[2]BaseSAPAR!$B:$T,19,0)</f>
        <v>Relaciones laborales y sindicales</v>
      </c>
      <c r="T196" t="str">
        <f>+VLOOKUP(S196,Catalogos!$K$2:$L$47,2,0)</f>
        <v>c) Otros*</v>
      </c>
      <c r="U196" t="e">
        <f>+VLOOKUP(A196,[3]LosTres!$A:$P,16,0)</f>
        <v>#N/A</v>
      </c>
      <c r="V196" t="e">
        <f>+VLOOKUP(A196,[3]LosTres!$A:$Y,25,0)</f>
        <v>#N/A</v>
      </c>
      <c r="W196" t="e">
        <f>+VLOOKUP(V196,Catalogos!P:R,3,0)</f>
        <v>#N/A</v>
      </c>
      <c r="X196" t="str">
        <f>+VLOOKUP(A196,[2]BaseSAPAR!$B:$S,18,0)</f>
        <v>Información pública</v>
      </c>
    </row>
    <row r="197" spans="1:24" hidden="1" x14ac:dyDescent="0.25">
      <c r="A197" s="86" t="s">
        <v>2929</v>
      </c>
      <c r="B197" s="87">
        <f>+VLOOKUP(A197,[2]BaseSAPAR!$B:$AB,15,0)</f>
        <v>42555</v>
      </c>
      <c r="C197" t="str">
        <f>+VLOOKUP(LEFT(A197,5),Catalogos!$A$1:$B$6,2,0)</f>
        <v>BM</v>
      </c>
      <c r="D197" t="str">
        <f>+VLOOKUP(LEFT(A197,5),Catalogos!$A$1:$C$6,3,0)</f>
        <v>Otro</v>
      </c>
      <c r="E197" s="87">
        <v>42566</v>
      </c>
      <c r="F197">
        <f t="shared" si="15"/>
        <v>7</v>
      </c>
      <c r="G197" s="98">
        <f t="shared" si="16"/>
        <v>7</v>
      </c>
      <c r="H197">
        <v>0</v>
      </c>
      <c r="I197" s="89">
        <v>7</v>
      </c>
      <c r="J197" t="e">
        <f>+VLOOKUP(I197,Catalogos!$E$2:$F$5,2,0)</f>
        <v>#N/A</v>
      </c>
      <c r="K197">
        <f>IF(E197&lt;&gt;0,NETWORKDAYS.INTL(B197,E197,1,Inhabiles!A:A)-1,0)</f>
        <v>9</v>
      </c>
      <c r="L197">
        <f t="shared" si="17"/>
        <v>0</v>
      </c>
      <c r="M197">
        <f t="shared" si="18"/>
        <v>0</v>
      </c>
      <c r="N197">
        <f t="shared" si="19"/>
        <v>0</v>
      </c>
      <c r="O197">
        <v>14</v>
      </c>
      <c r="P197">
        <f>+VLOOKUP(O197,Catalogos!$H$2:$I$102,2,0)</f>
        <v>1</v>
      </c>
      <c r="Q197" t="s">
        <v>2985</v>
      </c>
      <c r="R197">
        <v>0</v>
      </c>
      <c r="S197" t="str">
        <f>+VLOOKUP(A197,[2]BaseSAPAR!$B:$T,19,0)</f>
        <v>Tipos de cambio</v>
      </c>
      <c r="T197" t="str">
        <f>+VLOOKUP(S197,Catalogos!$K$2:$L$47,2,0)</f>
        <v>c) Estadísticas</v>
      </c>
      <c r="U197" t="e">
        <f>+VLOOKUP(A197,[3]LosTres!$A:$P,16,0)</f>
        <v>#N/A</v>
      </c>
      <c r="V197" t="e">
        <f>+VLOOKUP(A197,[3]LosTres!$A:$Y,25,0)</f>
        <v>#N/A</v>
      </c>
      <c r="W197" t="e">
        <f>+VLOOKUP(V197,Catalogos!P:R,3,0)</f>
        <v>#N/A</v>
      </c>
      <c r="X197" t="str">
        <f>+VLOOKUP(A197,[2]BaseSAPAR!$B:$S,18,0)</f>
        <v>Información pública</v>
      </c>
    </row>
    <row r="198" spans="1:24" hidden="1" x14ac:dyDescent="0.25">
      <c r="A198" s="86" t="s">
        <v>2930</v>
      </c>
      <c r="B198" s="87">
        <f>+VLOOKUP(A198,[2]BaseSAPAR!$B:$AB,15,0)</f>
        <v>42555</v>
      </c>
      <c r="C198" t="str">
        <f>+VLOOKUP(LEFT(A198,5),Catalogos!$A$1:$B$6,2,0)</f>
        <v>BM</v>
      </c>
      <c r="D198" t="str">
        <f>+VLOOKUP(LEFT(A198,5),Catalogos!$A$1:$C$6,3,0)</f>
        <v>Otro</v>
      </c>
      <c r="E198" s="87">
        <f>+VLOOKUP(A198,[2]BaseSAPAR!$B:$AB,27,0)</f>
        <v>42564</v>
      </c>
      <c r="F198">
        <f t="shared" si="15"/>
        <v>7</v>
      </c>
      <c r="G198">
        <f t="shared" si="16"/>
        <v>7</v>
      </c>
      <c r="H198">
        <v>0</v>
      </c>
      <c r="I198" s="89">
        <v>6</v>
      </c>
      <c r="J198" t="str">
        <f>+VLOOKUP(I198,Catalogos!$E$2:$F$5,2,0)</f>
        <v>Otro medio</v>
      </c>
      <c r="K198">
        <f>IF(E198&lt;&gt;0,NETWORKDAYS.INTL(B198,E198,1,Inhabiles!A:A)-1,0)</f>
        <v>7</v>
      </c>
      <c r="L198">
        <f t="shared" si="17"/>
        <v>0</v>
      </c>
      <c r="M198">
        <f t="shared" si="18"/>
        <v>0</v>
      </c>
      <c r="N198">
        <f t="shared" si="19"/>
        <v>0</v>
      </c>
      <c r="O198">
        <v>14</v>
      </c>
      <c r="P198">
        <f>+VLOOKUP(O198,Catalogos!$H$2:$I$102,2,0)</f>
        <v>1</v>
      </c>
      <c r="Q198" t="s">
        <v>2985</v>
      </c>
      <c r="R198">
        <v>0</v>
      </c>
      <c r="S198" t="str">
        <f>+VLOOKUP(A198,[2]BaseSAPAR!$B:$T,19,0)</f>
        <v>Comercio exterior</v>
      </c>
      <c r="T198" t="str">
        <f>+VLOOKUP(S198,Catalogos!$K$2:$L$47,2,0)</f>
        <v>c) Estadísticas</v>
      </c>
      <c r="U198" t="e">
        <f>+VLOOKUP(A198,[3]LosTres!$A:$P,16,0)</f>
        <v>#N/A</v>
      </c>
      <c r="V198" t="e">
        <f>+VLOOKUP(A198,[3]LosTres!$A:$Y,25,0)</f>
        <v>#N/A</v>
      </c>
      <c r="W198" t="e">
        <f>+VLOOKUP(V198,Catalogos!P:R,3,0)</f>
        <v>#N/A</v>
      </c>
      <c r="X198" t="str">
        <f>+VLOOKUP(A198,[2]BaseSAPAR!$B:$S,18,0)</f>
        <v>Información pública</v>
      </c>
    </row>
    <row r="199" spans="1:24" x14ac:dyDescent="0.25">
      <c r="A199" s="86" t="s">
        <v>2931</v>
      </c>
      <c r="B199" s="87">
        <f>+VLOOKUP(A199,[2]BaseSAPAR!$B:$AB,15,0)</f>
        <v>42557</v>
      </c>
      <c r="C199" t="str">
        <f>+VLOOKUP(LEFT(A199,5),Catalogos!$A$1:$B$6,2,0)</f>
        <v>BM</v>
      </c>
      <c r="D199" t="str">
        <f>+VLOOKUP(LEFT(A199,5),Catalogos!$A$1:$C$6,3,0)</f>
        <v>Otro</v>
      </c>
      <c r="E199" s="87">
        <f>+VLOOKUP(A199,[2]BaseSAPAR!$B:$AB,27,0)</f>
        <v>42564</v>
      </c>
      <c r="F199">
        <f t="shared" si="15"/>
        <v>7</v>
      </c>
      <c r="G199">
        <f t="shared" si="16"/>
        <v>7</v>
      </c>
      <c r="H199">
        <v>0</v>
      </c>
      <c r="I199" s="89">
        <v>6</v>
      </c>
      <c r="J199" t="str">
        <f>+VLOOKUP(I199,Catalogos!$E$2:$F$5,2,0)</f>
        <v>Otro medio</v>
      </c>
      <c r="K199">
        <f>IF(E199&lt;&gt;0,NETWORKDAYS.INTL(B199,E199,1,Inhabiles!A:A)-1,0)</f>
        <v>5</v>
      </c>
      <c r="L199">
        <f t="shared" si="17"/>
        <v>0</v>
      </c>
      <c r="M199">
        <f t="shared" si="18"/>
        <v>1</v>
      </c>
      <c r="N199">
        <f t="shared" si="19"/>
        <v>0</v>
      </c>
      <c r="O199">
        <v>14</v>
      </c>
      <c r="P199">
        <f>+VLOOKUP(O199,Catalogos!$H$2:$I$102,2,0)</f>
        <v>1</v>
      </c>
      <c r="Q199" t="s">
        <v>2985</v>
      </c>
      <c r="R199">
        <v>0</v>
      </c>
      <c r="S199" t="str">
        <f>+VLOOKUP(A199,[2]BaseSAPAR!$B:$T,19,0)</f>
        <v>Indices de precios</v>
      </c>
      <c r="T199" t="str">
        <f>+VLOOKUP(S199,Catalogos!$K$2:$L$47,2,0)</f>
        <v>c) Estadísticas</v>
      </c>
      <c r="U199" t="e">
        <f>+VLOOKUP(A199,[3]LosTres!$A:$P,16,0)</f>
        <v>#N/A</v>
      </c>
      <c r="V199" t="e">
        <f>+VLOOKUP(A199,[3]LosTres!$A:$Y,25,0)</f>
        <v>#N/A</v>
      </c>
      <c r="W199" t="e">
        <f>+VLOOKUP(V199,Catalogos!P:R,3,0)</f>
        <v>#N/A</v>
      </c>
      <c r="X199" t="str">
        <f>+VLOOKUP(A199,[2]BaseSAPAR!$B:$S,18,0)</f>
        <v>Información pública</v>
      </c>
    </row>
    <row r="200" spans="1:24" hidden="1" x14ac:dyDescent="0.25">
      <c r="A200" s="86" t="s">
        <v>2932</v>
      </c>
      <c r="B200" s="87">
        <f>+VLOOKUP(A200,[2]BaseSAPAR!$B:$AB,15,0)</f>
        <v>42569</v>
      </c>
      <c r="C200" t="str">
        <f>+VLOOKUP(LEFT(A200,5),Catalogos!$A$1:$B$6,2,0)</f>
        <v>BM</v>
      </c>
      <c r="D200" t="str">
        <f>+VLOOKUP(LEFT(A200,5),Catalogos!$A$1:$C$6,3,0)</f>
        <v>Otro</v>
      </c>
      <c r="E200" s="87">
        <f>+VLOOKUP(A200,[2]BaseSAPAR!$B:$AB,27,0)</f>
        <v>42573</v>
      </c>
      <c r="F200">
        <f t="shared" si="15"/>
        <v>7</v>
      </c>
      <c r="G200">
        <f t="shared" si="16"/>
        <v>7</v>
      </c>
      <c r="H200">
        <v>0</v>
      </c>
      <c r="I200" s="89">
        <v>6</v>
      </c>
      <c r="J200" t="str">
        <f>+VLOOKUP(I200,Catalogos!$E$2:$F$5,2,0)</f>
        <v>Otro medio</v>
      </c>
      <c r="K200">
        <f>IF(E200&lt;&gt;0,NETWORKDAYS.INTL(B200,E200,1,Inhabiles!A:A)-1,0)</f>
        <v>-1</v>
      </c>
      <c r="L200" s="101">
        <f t="shared" si="17"/>
        <v>1</v>
      </c>
      <c r="M200">
        <f t="shared" si="18"/>
        <v>0</v>
      </c>
      <c r="N200">
        <f t="shared" si="19"/>
        <v>0</v>
      </c>
      <c r="O200">
        <v>14</v>
      </c>
      <c r="P200">
        <f>+VLOOKUP(O200,Catalogos!$H$2:$I$102,2,0)</f>
        <v>1</v>
      </c>
      <c r="Q200" t="s">
        <v>2985</v>
      </c>
      <c r="R200">
        <v>0</v>
      </c>
      <c r="S200" t="str">
        <f>+VLOOKUP(A200,[2]BaseSAPAR!$B:$T,19,0)</f>
        <v>Acceso a la información</v>
      </c>
      <c r="T200" t="str">
        <f>+VLOOKUP(S200,Catalogos!$K$2:$L$47,2,0)</f>
        <v>h)  Otros*</v>
      </c>
      <c r="U200" t="e">
        <f>+VLOOKUP(A200,[3]LosTres!$A:$P,16,0)</f>
        <v>#N/A</v>
      </c>
      <c r="V200" t="e">
        <f>+VLOOKUP(A200,[3]LosTres!$A:$Y,25,0)</f>
        <v>#N/A</v>
      </c>
      <c r="W200" t="e">
        <f>+VLOOKUP(V200,Catalogos!P:R,3,0)</f>
        <v>#N/A</v>
      </c>
      <c r="X200" t="str">
        <f>+VLOOKUP(A200,[2]BaseSAPAR!$B:$S,18,0)</f>
        <v>Información no competencia del BM</v>
      </c>
    </row>
    <row r="201" spans="1:24" x14ac:dyDescent="0.25">
      <c r="A201" s="86" t="s">
        <v>2933</v>
      </c>
      <c r="B201" s="87">
        <f>+VLOOKUP(A201,[2]BaseSAPAR!$B:$AB,15,0)</f>
        <v>42570</v>
      </c>
      <c r="C201" t="str">
        <f>+VLOOKUP(LEFT(A201,5),Catalogos!$A$1:$B$6,2,0)</f>
        <v>BM</v>
      </c>
      <c r="D201" t="str">
        <f>+VLOOKUP(LEFT(A201,5),Catalogos!$A$1:$C$6,3,0)</f>
        <v>Otro</v>
      </c>
      <c r="E201" s="87">
        <f>+VLOOKUP(A201,[2]BaseSAPAR!$B:$AB,27,0)</f>
        <v>42577</v>
      </c>
      <c r="F201">
        <f t="shared" si="15"/>
        <v>7</v>
      </c>
      <c r="G201">
        <f t="shared" si="16"/>
        <v>7</v>
      </c>
      <c r="H201">
        <v>0</v>
      </c>
      <c r="I201" s="89">
        <v>6</v>
      </c>
      <c r="J201" t="str">
        <f>+VLOOKUP(I201,Catalogos!$E$2:$F$5,2,0)</f>
        <v>Otro medio</v>
      </c>
      <c r="K201">
        <f>IF(E201&lt;&gt;0,NETWORKDAYS.INTL(B201,E201,1,Inhabiles!A:A)-1,0)</f>
        <v>-1</v>
      </c>
      <c r="L201">
        <v>0</v>
      </c>
      <c r="M201">
        <f t="shared" si="18"/>
        <v>1</v>
      </c>
      <c r="N201">
        <f t="shared" si="19"/>
        <v>0</v>
      </c>
      <c r="O201">
        <v>14</v>
      </c>
      <c r="P201">
        <f>+VLOOKUP(O201,Catalogos!$H$2:$I$102,2,0)</f>
        <v>1</v>
      </c>
      <c r="Q201" t="s">
        <v>2985</v>
      </c>
      <c r="R201">
        <v>0</v>
      </c>
      <c r="S201" t="str">
        <f>+VLOOKUP(A201,[2]BaseSAPAR!$B:$T,19,0)</f>
        <v>Organización</v>
      </c>
      <c r="T201" t="str">
        <f>+VLOOKUP(S201,Catalogos!$K$2:$L$47,2,0)</f>
        <v>a) Programa de trabajo</v>
      </c>
      <c r="U201" t="e">
        <f>+VLOOKUP(A201,[3]LosTres!$A:$P,16,0)</f>
        <v>#N/A</v>
      </c>
      <c r="V201" t="e">
        <f>+VLOOKUP(A201,[3]LosTres!$A:$Y,25,0)</f>
        <v>#N/A</v>
      </c>
      <c r="W201" t="e">
        <f>+VLOOKUP(V201,Catalogos!P:R,3,0)</f>
        <v>#N/A</v>
      </c>
      <c r="X201" t="str">
        <f>+VLOOKUP(A201,[2]BaseSAPAR!$B:$S,18,0)</f>
        <v>Información pública</v>
      </c>
    </row>
    <row r="202" spans="1:24" x14ac:dyDescent="0.25">
      <c r="A202" s="86" t="s">
        <v>2934</v>
      </c>
      <c r="B202" s="87">
        <f>+VLOOKUP(A202,[2]BaseSAPAR!$B:$AB,15,0)</f>
        <v>42571</v>
      </c>
      <c r="C202" t="str">
        <f>+VLOOKUP(LEFT(A202,5),Catalogos!$A$1:$B$6,2,0)</f>
        <v>BM</v>
      </c>
      <c r="D202" t="str">
        <f>+VLOOKUP(LEFT(A202,5),Catalogos!$A$1:$C$6,3,0)</f>
        <v>Otro</v>
      </c>
      <c r="E202" s="87">
        <f>+VLOOKUP(A202,[2]BaseSAPAR!$B:$AB,27,0)</f>
        <v>42573</v>
      </c>
      <c r="F202">
        <f t="shared" si="15"/>
        <v>7</v>
      </c>
      <c r="G202">
        <f t="shared" si="16"/>
        <v>7</v>
      </c>
      <c r="H202">
        <v>0</v>
      </c>
      <c r="I202" s="89">
        <v>6</v>
      </c>
      <c r="J202" t="str">
        <f>+VLOOKUP(I202,Catalogos!$E$2:$F$5,2,0)</f>
        <v>Otro medio</v>
      </c>
      <c r="K202">
        <f>IF(E202&lt;&gt;0,NETWORKDAYS.INTL(B202,E202,1,Inhabiles!A:A)-1,0)</f>
        <v>-1</v>
      </c>
      <c r="L202">
        <v>0</v>
      </c>
      <c r="M202">
        <f t="shared" si="18"/>
        <v>1</v>
      </c>
      <c r="N202">
        <f t="shared" si="19"/>
        <v>0</v>
      </c>
      <c r="O202">
        <v>14</v>
      </c>
      <c r="P202">
        <f>+VLOOKUP(O202,Catalogos!$H$2:$I$102,2,0)</f>
        <v>1</v>
      </c>
      <c r="Q202" t="s">
        <v>2985</v>
      </c>
      <c r="R202">
        <v>0</v>
      </c>
      <c r="S202" t="str">
        <f>+VLOOKUP(A202,[2]BaseSAPAR!$B:$T,19,0)</f>
        <v>Sueldos y salarios</v>
      </c>
      <c r="T202" t="str">
        <f>+VLOOKUP(S202,Catalogos!$K$2:$L$47,2,0)</f>
        <v>a) Sueldos</v>
      </c>
      <c r="U202" t="e">
        <f>+VLOOKUP(A202,[3]LosTres!$A:$P,16,0)</f>
        <v>#N/A</v>
      </c>
      <c r="V202" t="e">
        <f>+VLOOKUP(A202,[3]LosTres!$A:$Y,25,0)</f>
        <v>#N/A</v>
      </c>
      <c r="W202" t="e">
        <f>+VLOOKUP(V202,Catalogos!P:R,3,0)</f>
        <v>#N/A</v>
      </c>
      <c r="X202" t="str">
        <f>+VLOOKUP(A202,[2]BaseSAPAR!$B:$S,18,0)</f>
        <v>Información pública</v>
      </c>
    </row>
    <row r="203" spans="1:24" x14ac:dyDescent="0.25">
      <c r="A203" s="86" t="s">
        <v>2935</v>
      </c>
      <c r="B203" s="87">
        <f>+VLOOKUP(A203,[2]BaseSAPAR!$B:$AB,15,0)</f>
        <v>42579</v>
      </c>
      <c r="C203" t="str">
        <f>+VLOOKUP(LEFT(A203,5),Catalogos!$A$1:$B$6,2,0)</f>
        <v>BM</v>
      </c>
      <c r="D203" t="str">
        <f>+VLOOKUP(LEFT(A203,5),Catalogos!$A$1:$C$6,3,0)</f>
        <v>Otro</v>
      </c>
      <c r="E203" s="87">
        <f>+VLOOKUP(A203,[2]BaseSAPAR!$B:$AB,27,0)</f>
        <v>42583</v>
      </c>
      <c r="F203">
        <f t="shared" si="15"/>
        <v>7</v>
      </c>
      <c r="G203">
        <f t="shared" si="16"/>
        <v>8</v>
      </c>
      <c r="H203">
        <v>0</v>
      </c>
      <c r="I203" s="89">
        <v>6</v>
      </c>
      <c r="J203" t="str">
        <f>+VLOOKUP(I203,Catalogos!$E$2:$F$5,2,0)</f>
        <v>Otro medio</v>
      </c>
      <c r="K203">
        <f>IF(E203&lt;&gt;0,NETWORKDAYS.INTL(B203,E203,1,Inhabiles!A:A)-1,0)</f>
        <v>0</v>
      </c>
      <c r="L203">
        <v>0</v>
      </c>
      <c r="M203">
        <f t="shared" si="18"/>
        <v>1</v>
      </c>
      <c r="N203">
        <f t="shared" si="19"/>
        <v>0</v>
      </c>
      <c r="O203">
        <v>14</v>
      </c>
      <c r="P203">
        <f>+VLOOKUP(O203,Catalogos!$H$2:$I$102,2,0)</f>
        <v>1</v>
      </c>
      <c r="Q203" t="s">
        <v>2985</v>
      </c>
      <c r="R203">
        <v>0</v>
      </c>
      <c r="S203" t="str">
        <f>+VLOOKUP(A203,[2]BaseSAPAR!$B:$T,19,0)</f>
        <v>Acceso a la información</v>
      </c>
      <c r="T203" t="str">
        <f>+VLOOKUP(S203,Catalogos!$K$2:$L$47,2,0)</f>
        <v>h)  Otros*</v>
      </c>
      <c r="U203" t="e">
        <f>+VLOOKUP(A203,[3]LosTres!$A:$P,16,0)</f>
        <v>#N/A</v>
      </c>
      <c r="V203" t="e">
        <f>+VLOOKUP(A203,[3]LosTres!$A:$Y,25,0)</f>
        <v>#N/A</v>
      </c>
      <c r="W203" t="e">
        <f>+VLOOKUP(V203,Catalogos!P:R,3,0)</f>
        <v>#N/A</v>
      </c>
      <c r="X203" t="str">
        <f>+VLOOKUP(A203,[2]BaseSAPAR!$B:$S,18,0)</f>
        <v>Información pública</v>
      </c>
    </row>
    <row r="204" spans="1:24" hidden="1" x14ac:dyDescent="0.25">
      <c r="A204" s="86" t="s">
        <v>2937</v>
      </c>
      <c r="B204" s="87">
        <f>+VLOOKUP(A204,[2]BaseSAPAR!$B:$AB,15,0)</f>
        <v>42584</v>
      </c>
      <c r="C204" t="str">
        <f>+VLOOKUP(LEFT(A204,5),Catalogos!$A$1:$B$6,2,0)</f>
        <v>BM</v>
      </c>
      <c r="D204" t="str">
        <f>+VLOOKUP(LEFT(A204,5),Catalogos!$A$1:$C$6,3,0)</f>
        <v>Otro</v>
      </c>
      <c r="E204" s="87">
        <f>+VLOOKUP(A204,[2]BaseSAPAR!$B:$AB,27,0)</f>
        <v>42604</v>
      </c>
      <c r="F204">
        <f t="shared" si="15"/>
        <v>8</v>
      </c>
      <c r="G204">
        <f t="shared" si="16"/>
        <v>8</v>
      </c>
      <c r="H204">
        <v>0</v>
      </c>
      <c r="I204" s="89">
        <v>6</v>
      </c>
      <c r="J204" t="str">
        <f>+VLOOKUP(I204,Catalogos!$E$2:$F$5,2,0)</f>
        <v>Otro medio</v>
      </c>
      <c r="K204">
        <f>IF(E204&lt;&gt;0,NETWORKDAYS.INTL(B204,E204,1,Inhabiles!A:A)-1,0)</f>
        <v>14</v>
      </c>
      <c r="L204">
        <f t="shared" si="17"/>
        <v>0</v>
      </c>
      <c r="M204">
        <f t="shared" si="18"/>
        <v>0</v>
      </c>
      <c r="N204">
        <f t="shared" si="19"/>
        <v>0</v>
      </c>
      <c r="O204">
        <v>14</v>
      </c>
      <c r="P204">
        <f>+VLOOKUP(O204,Catalogos!$H$2:$I$102,2,0)</f>
        <v>1</v>
      </c>
      <c r="Q204" t="s">
        <v>2985</v>
      </c>
      <c r="R204">
        <v>0</v>
      </c>
      <c r="S204" t="str">
        <f>+VLOOKUP(A204,[2]BaseSAPAR!$B:$T,19,0)</f>
        <v>Billetes</v>
      </c>
      <c r="T204" t="str">
        <f>+VLOOKUP(S204,Catalogos!$K$2:$L$47,2,0)</f>
        <v>c) Estadísticas</v>
      </c>
      <c r="U204" t="e">
        <f>+VLOOKUP(A204,[3]LosTres!$A:$P,16,0)</f>
        <v>#N/A</v>
      </c>
      <c r="V204" t="e">
        <f>+VLOOKUP(A204,[3]LosTres!$A:$Y,25,0)</f>
        <v>#N/A</v>
      </c>
      <c r="W204" t="e">
        <f>+VLOOKUP(V204,Catalogos!P:R,3,0)</f>
        <v>#N/A</v>
      </c>
      <c r="X204" t="str">
        <f>+VLOOKUP(A204,[2]BaseSAPAR!$B:$S,18,0)</f>
        <v>Información pública</v>
      </c>
    </row>
    <row r="205" spans="1:24" hidden="1" x14ac:dyDescent="0.25">
      <c r="A205" s="86" t="s">
        <v>2938</v>
      </c>
      <c r="B205" s="87">
        <f>+VLOOKUP(A205,[2]BaseSAPAR!$B:$AB,15,0)</f>
        <v>42586</v>
      </c>
      <c r="C205" t="str">
        <f>+VLOOKUP(LEFT(A205,5),Catalogos!$A$1:$B$6,2,0)</f>
        <v>BM</v>
      </c>
      <c r="D205" t="str">
        <f>+VLOOKUP(LEFT(A205,5),Catalogos!$A$1:$C$6,3,0)</f>
        <v>Otro</v>
      </c>
      <c r="E205" s="87">
        <v>42608</v>
      </c>
      <c r="F205">
        <f t="shared" si="15"/>
        <v>8</v>
      </c>
      <c r="G205" s="98">
        <f t="shared" si="16"/>
        <v>8</v>
      </c>
      <c r="H205">
        <v>0</v>
      </c>
      <c r="I205" s="89">
        <v>7</v>
      </c>
      <c r="J205" t="e">
        <f>+VLOOKUP(I205,Catalogos!$E$2:$F$5,2,0)</f>
        <v>#N/A</v>
      </c>
      <c r="K205">
        <f>IF(E205&lt;&gt;0,NETWORKDAYS.INTL(B205,E205,1,Inhabiles!A:A)-1,0)</f>
        <v>16</v>
      </c>
      <c r="L205">
        <f t="shared" si="17"/>
        <v>0</v>
      </c>
      <c r="M205">
        <f t="shared" si="18"/>
        <v>0</v>
      </c>
      <c r="N205">
        <f t="shared" si="19"/>
        <v>0</v>
      </c>
      <c r="O205">
        <v>14</v>
      </c>
      <c r="P205">
        <f>+VLOOKUP(O205,Catalogos!$H$2:$I$102,2,0)</f>
        <v>1</v>
      </c>
      <c r="Q205" t="s">
        <v>2985</v>
      </c>
      <c r="R205">
        <v>0</v>
      </c>
      <c r="S205" t="str">
        <f>+VLOOKUP(A205,[2]BaseSAPAR!$B:$T,19,0)</f>
        <v>Tipos de cambio</v>
      </c>
      <c r="T205" t="str">
        <f>+VLOOKUP(S205,Catalogos!$K$2:$L$47,2,0)</f>
        <v>c) Estadísticas</v>
      </c>
      <c r="U205" t="e">
        <f>+VLOOKUP(A205,[3]LosTres!$A:$P,16,0)</f>
        <v>#N/A</v>
      </c>
      <c r="V205" t="e">
        <f>+VLOOKUP(A205,[3]LosTres!$A:$Y,25,0)</f>
        <v>#N/A</v>
      </c>
      <c r="W205" t="e">
        <f>+VLOOKUP(V205,Catalogos!P:R,3,0)</f>
        <v>#N/A</v>
      </c>
      <c r="X205" t="str">
        <f>+VLOOKUP(A205,[2]BaseSAPAR!$B:$S,18,0)</f>
        <v>Información pública</v>
      </c>
    </row>
    <row r="206" spans="1:24" x14ac:dyDescent="0.25">
      <c r="A206" s="86" t="s">
        <v>2939</v>
      </c>
      <c r="B206" s="87">
        <f>+VLOOKUP(A206,[2]BaseSAPAR!$B:$AB,15,0)</f>
        <v>42592</v>
      </c>
      <c r="C206" t="str">
        <f>+VLOOKUP(LEFT(A206,5),Catalogos!$A$1:$B$6,2,0)</f>
        <v>BM</v>
      </c>
      <c r="D206" t="str">
        <f>+VLOOKUP(LEFT(A206,5),Catalogos!$A$1:$C$6,3,0)</f>
        <v>Otro</v>
      </c>
      <c r="E206" s="87">
        <v>42598</v>
      </c>
      <c r="F206">
        <f t="shared" si="15"/>
        <v>8</v>
      </c>
      <c r="G206" s="98">
        <f t="shared" si="16"/>
        <v>8</v>
      </c>
      <c r="H206">
        <v>0</v>
      </c>
      <c r="I206" s="89">
        <v>7</v>
      </c>
      <c r="J206" t="e">
        <f>+VLOOKUP(I206,Catalogos!$E$2:$F$5,2,0)</f>
        <v>#N/A</v>
      </c>
      <c r="K206">
        <f>IF(E206&lt;&gt;0,NETWORKDAYS.INTL(B206,E206,1,Inhabiles!A:A)-1,0)</f>
        <v>4</v>
      </c>
      <c r="L206">
        <f t="shared" si="17"/>
        <v>0</v>
      </c>
      <c r="M206">
        <f t="shared" si="18"/>
        <v>1</v>
      </c>
      <c r="N206">
        <f t="shared" si="19"/>
        <v>0</v>
      </c>
      <c r="O206">
        <v>14</v>
      </c>
      <c r="P206">
        <f>+VLOOKUP(O206,Catalogos!$H$2:$I$102,2,0)</f>
        <v>1</v>
      </c>
      <c r="Q206" t="s">
        <v>2985</v>
      </c>
      <c r="R206">
        <v>0</v>
      </c>
      <c r="S206" t="str">
        <f>+VLOOKUP(A206,[2]BaseSAPAR!$B:$T,19,0)</f>
        <v>Tasas de interés</v>
      </c>
      <c r="T206" t="str">
        <f>+VLOOKUP(S206,Catalogos!$K$2:$L$47,2,0)</f>
        <v>c) Estadísticas</v>
      </c>
      <c r="U206" t="e">
        <f>+VLOOKUP(A206,[3]LosTres!$A:$P,16,0)</f>
        <v>#N/A</v>
      </c>
      <c r="V206" t="e">
        <f>+VLOOKUP(A206,[3]LosTres!$A:$Y,25,0)</f>
        <v>#N/A</v>
      </c>
      <c r="W206" t="e">
        <f>+VLOOKUP(V206,Catalogos!P:R,3,0)</f>
        <v>#N/A</v>
      </c>
      <c r="X206" t="str">
        <f>+VLOOKUP(A206,[2]BaseSAPAR!$B:$S,18,0)</f>
        <v>Información pública</v>
      </c>
    </row>
    <row r="207" spans="1:24" hidden="1" x14ac:dyDescent="0.25">
      <c r="A207" s="86" t="s">
        <v>2940</v>
      </c>
      <c r="B207" s="87">
        <f>+VLOOKUP(A207,[2]BaseSAPAR!$B:$AB,15,0)</f>
        <v>42592</v>
      </c>
      <c r="C207" t="str">
        <f>+VLOOKUP(LEFT(A207,5),Catalogos!$A$1:$B$6,2,0)</f>
        <v>BM</v>
      </c>
      <c r="D207" t="str">
        <f>+VLOOKUP(LEFT(A207,5),Catalogos!$A$1:$C$6,3,0)</f>
        <v>Otro</v>
      </c>
      <c r="E207" s="87">
        <v>42608</v>
      </c>
      <c r="F207">
        <f t="shared" si="15"/>
        <v>8</v>
      </c>
      <c r="G207" s="98">
        <f t="shared" si="16"/>
        <v>8</v>
      </c>
      <c r="H207">
        <v>0</v>
      </c>
      <c r="I207" s="89">
        <v>7</v>
      </c>
      <c r="J207" t="e">
        <f>+VLOOKUP(I207,Catalogos!$E$2:$F$5,2,0)</f>
        <v>#N/A</v>
      </c>
      <c r="K207">
        <f>IF(E207&lt;&gt;0,NETWORKDAYS.INTL(B207,E207,1,Inhabiles!A:A)-1,0)</f>
        <v>12</v>
      </c>
      <c r="L207">
        <f t="shared" si="17"/>
        <v>0</v>
      </c>
      <c r="M207">
        <f t="shared" si="18"/>
        <v>0</v>
      </c>
      <c r="N207">
        <f t="shared" si="19"/>
        <v>0</v>
      </c>
      <c r="O207">
        <v>14</v>
      </c>
      <c r="P207">
        <f>+VLOOKUP(O207,Catalogos!$H$2:$I$102,2,0)</f>
        <v>1</v>
      </c>
      <c r="Q207" t="s">
        <v>2985</v>
      </c>
      <c r="R207">
        <v>0</v>
      </c>
      <c r="S207" t="str">
        <f>+VLOOKUP(A207,[2]BaseSAPAR!$B:$T,19,0)</f>
        <v>Captación del público</v>
      </c>
      <c r="T207" t="str">
        <f>+VLOOKUP(S207,Catalogos!$K$2:$L$47,2,0)</f>
        <v>c) Estadísticas</v>
      </c>
      <c r="U207" t="e">
        <f>+VLOOKUP(A207,[3]LosTres!$A:$P,16,0)</f>
        <v>#N/A</v>
      </c>
      <c r="V207" t="e">
        <f>+VLOOKUP(A207,[3]LosTres!$A:$Y,25,0)</f>
        <v>#N/A</v>
      </c>
      <c r="W207" t="e">
        <f>+VLOOKUP(V207,Catalogos!P:R,3,0)</f>
        <v>#N/A</v>
      </c>
      <c r="X207" t="str">
        <f>+VLOOKUP(A207,[2]BaseSAPAR!$B:$S,18,0)</f>
        <v>Información pública</v>
      </c>
    </row>
    <row r="208" spans="1:24" hidden="1" x14ac:dyDescent="0.25">
      <c r="A208" s="86" t="s">
        <v>2941</v>
      </c>
      <c r="B208" s="87">
        <f>+VLOOKUP(A208,[2]BaseSAPAR!$B:$AB,15,0)</f>
        <v>42594</v>
      </c>
      <c r="C208" t="str">
        <f>+VLOOKUP(LEFT(A208,5),Catalogos!$A$1:$B$6,2,0)</f>
        <v>BM</v>
      </c>
      <c r="D208" t="str">
        <f>+VLOOKUP(LEFT(A208,5),Catalogos!$A$1:$C$6,3,0)</f>
        <v>Otro</v>
      </c>
      <c r="E208" s="87">
        <f>+VLOOKUP(A208,[2]BaseSAPAR!$B:$AB,27,0)</f>
        <v>42607</v>
      </c>
      <c r="F208">
        <f t="shared" si="15"/>
        <v>8</v>
      </c>
      <c r="G208">
        <f t="shared" si="16"/>
        <v>8</v>
      </c>
      <c r="H208">
        <v>0</v>
      </c>
      <c r="I208" s="89">
        <v>6</v>
      </c>
      <c r="J208" t="str">
        <f>+VLOOKUP(I208,Catalogos!$E$2:$F$5,2,0)</f>
        <v>Otro medio</v>
      </c>
      <c r="K208">
        <f>IF(E208&lt;&gt;0,NETWORKDAYS.INTL(B208,E208,1,Inhabiles!A:A)-1,0)</f>
        <v>9</v>
      </c>
      <c r="L208">
        <f t="shared" si="17"/>
        <v>0</v>
      </c>
      <c r="M208">
        <f t="shared" si="18"/>
        <v>0</v>
      </c>
      <c r="N208">
        <f t="shared" si="19"/>
        <v>0</v>
      </c>
      <c r="O208">
        <v>14</v>
      </c>
      <c r="P208">
        <f>+VLOOKUP(O208,Catalogos!$H$2:$I$102,2,0)</f>
        <v>1</v>
      </c>
      <c r="Q208" t="s">
        <v>2985</v>
      </c>
      <c r="R208">
        <v>0</v>
      </c>
      <c r="S208" t="str">
        <f>+VLOOKUP(A208,[2]BaseSAPAR!$B:$T,19,0)</f>
        <v>Sistemas electrónicos de pago</v>
      </c>
      <c r="T208" t="str">
        <f>+VLOOKUP(S208,Catalogos!$K$2:$L$47,2,0)</f>
        <v>c) Estadísticas</v>
      </c>
      <c r="U208" t="e">
        <f>+VLOOKUP(A208,[3]LosTres!$A:$P,16,0)</f>
        <v>#N/A</v>
      </c>
      <c r="V208" t="e">
        <f>+VLOOKUP(A208,[3]LosTres!$A:$Y,25,0)</f>
        <v>#N/A</v>
      </c>
      <c r="W208" t="e">
        <f>+VLOOKUP(V208,Catalogos!P:R,3,0)</f>
        <v>#N/A</v>
      </c>
      <c r="X208" t="str">
        <f>+VLOOKUP(A208,[2]BaseSAPAR!$B:$S,18,0)</f>
        <v>Información pública</v>
      </c>
    </row>
    <row r="209" spans="1:24" x14ac:dyDescent="0.25">
      <c r="A209" s="86" t="s">
        <v>2942</v>
      </c>
      <c r="B209" s="87">
        <f>+VLOOKUP(A209,[2]BaseSAPAR!$B:$AB,15,0)</f>
        <v>42609</v>
      </c>
      <c r="C209" t="str">
        <f>+VLOOKUP(LEFT(A209,5),Catalogos!$A$1:$B$6,2,0)</f>
        <v>BM</v>
      </c>
      <c r="D209" t="str">
        <f>+VLOOKUP(LEFT(A209,5),Catalogos!$A$1:$C$6,3,0)</f>
        <v>Otro</v>
      </c>
      <c r="E209" s="87">
        <f>+VLOOKUP(A209,[2]BaseSAPAR!$B:$AB,27,0)</f>
        <v>42615</v>
      </c>
      <c r="F209">
        <f t="shared" si="15"/>
        <v>8</v>
      </c>
      <c r="G209">
        <f t="shared" si="16"/>
        <v>9</v>
      </c>
      <c r="H209">
        <v>0</v>
      </c>
      <c r="I209" s="89">
        <v>6</v>
      </c>
      <c r="J209" t="str">
        <f>+VLOOKUP(I209,Catalogos!$E$2:$F$5,2,0)</f>
        <v>Otro medio</v>
      </c>
      <c r="K209">
        <f>IF(E209&lt;&gt;0,NETWORKDAYS.INTL(B209,E209,1,Inhabiles!A:A)-1,0)</f>
        <v>4</v>
      </c>
      <c r="L209">
        <f t="shared" si="17"/>
        <v>0</v>
      </c>
      <c r="M209">
        <f t="shared" si="18"/>
        <v>1</v>
      </c>
      <c r="N209">
        <f t="shared" si="19"/>
        <v>0</v>
      </c>
      <c r="O209">
        <v>14</v>
      </c>
      <c r="P209">
        <f>+VLOOKUP(O209,Catalogos!$H$2:$I$102,2,0)</f>
        <v>1</v>
      </c>
      <c r="Q209" t="s">
        <v>2985</v>
      </c>
      <c r="R209">
        <v>0</v>
      </c>
      <c r="S209" t="str">
        <f>+VLOOKUP(A209,[2]BaseSAPAR!$B:$T,19,0)</f>
        <v>Indices de precios</v>
      </c>
      <c r="T209" t="str">
        <f>+VLOOKUP(S209,Catalogos!$K$2:$L$47,2,0)</f>
        <v>c) Estadísticas</v>
      </c>
      <c r="U209" t="e">
        <f>+VLOOKUP(A209,[3]LosTres!$A:$P,16,0)</f>
        <v>#N/A</v>
      </c>
      <c r="V209" t="e">
        <f>+VLOOKUP(A209,[3]LosTres!$A:$Y,25,0)</f>
        <v>#N/A</v>
      </c>
      <c r="W209" t="e">
        <f>+VLOOKUP(V209,Catalogos!P:R,3,0)</f>
        <v>#N/A</v>
      </c>
      <c r="X209" t="str">
        <f>+VLOOKUP(A209,[2]BaseSAPAR!$B:$S,18,0)</f>
        <v>Información pública</v>
      </c>
    </row>
    <row r="210" spans="1:24" hidden="1" x14ac:dyDescent="0.25">
      <c r="A210" s="86" t="s">
        <v>2943</v>
      </c>
      <c r="B210" s="87">
        <f>+VLOOKUP(A210,[2]BaseSAPAR!$B:$AB,15,0)</f>
        <v>42612</v>
      </c>
      <c r="C210" t="str">
        <f>+VLOOKUP(LEFT(A210,5),Catalogos!$A$1:$B$6,2,0)</f>
        <v>BM</v>
      </c>
      <c r="D210" t="str">
        <f>+VLOOKUP(LEFT(A210,5),Catalogos!$A$1:$C$6,3,0)</f>
        <v>Otro</v>
      </c>
      <c r="E210" s="87">
        <f>+VLOOKUP(A210,[2]BaseSAPAR!$B:$AB,27,0)</f>
        <v>42621</v>
      </c>
      <c r="F210">
        <f t="shared" si="15"/>
        <v>8</v>
      </c>
      <c r="G210">
        <f t="shared" si="16"/>
        <v>9</v>
      </c>
      <c r="H210">
        <v>0</v>
      </c>
      <c r="I210" s="89">
        <v>6</v>
      </c>
      <c r="J210" t="str">
        <f>+VLOOKUP(I210,Catalogos!$E$2:$F$5,2,0)</f>
        <v>Otro medio</v>
      </c>
      <c r="K210">
        <f>IF(E210&lt;&gt;0,NETWORKDAYS.INTL(B210,E210,1,Inhabiles!A:A)-1,0)</f>
        <v>7</v>
      </c>
      <c r="L210">
        <v>0</v>
      </c>
      <c r="M210">
        <f t="shared" si="18"/>
        <v>0</v>
      </c>
      <c r="N210">
        <f t="shared" si="19"/>
        <v>0</v>
      </c>
      <c r="O210">
        <v>14</v>
      </c>
      <c r="P210">
        <f>+VLOOKUP(O210,Catalogos!$H$2:$I$102,2,0)</f>
        <v>1</v>
      </c>
      <c r="Q210" t="s">
        <v>2985</v>
      </c>
      <c r="R210">
        <v>0</v>
      </c>
      <c r="S210" t="str">
        <f>+VLOOKUP(A210,[2]BaseSAPAR!$B:$T,19,0)</f>
        <v>Control de legalidad</v>
      </c>
      <c r="T210" t="str">
        <f>+VLOOKUP(S210,Catalogos!$K$2:$L$47,2,0)</f>
        <v>e) Marco Jurídico</v>
      </c>
      <c r="U210" t="e">
        <f>+VLOOKUP(A210,[3]LosTres!$A:$P,16,0)</f>
        <v>#N/A</v>
      </c>
      <c r="V210" t="e">
        <f>+VLOOKUP(A210,[3]LosTres!$A:$Y,25,0)</f>
        <v>#N/A</v>
      </c>
      <c r="W210" t="e">
        <f>+VLOOKUP(V210,Catalogos!P:R,3,0)</f>
        <v>#N/A</v>
      </c>
      <c r="X210" t="str">
        <f>+VLOOKUP(A210,[2]BaseSAPAR!$B:$S,18,0)</f>
        <v>Información pública</v>
      </c>
    </row>
    <row r="211" spans="1:24" hidden="1" x14ac:dyDescent="0.25">
      <c r="A211" s="86" t="s">
        <v>2944</v>
      </c>
      <c r="B211" s="87">
        <f>+VLOOKUP(A211,[2]BaseSAPAR!$B:$AB,15,0)</f>
        <v>42613</v>
      </c>
      <c r="C211" t="str">
        <f>+VLOOKUP(LEFT(A211,5),Catalogos!$A$1:$B$6,2,0)</f>
        <v>BM</v>
      </c>
      <c r="D211" t="str">
        <f>+VLOOKUP(LEFT(A211,5),Catalogos!$A$1:$C$6,3,0)</f>
        <v>Otro</v>
      </c>
      <c r="E211" s="87">
        <f>+VLOOKUP(A211,[2]BaseSAPAR!$B:$AB,27,0)</f>
        <v>42639</v>
      </c>
      <c r="F211">
        <f t="shared" si="15"/>
        <v>8</v>
      </c>
      <c r="G211">
        <f t="shared" si="16"/>
        <v>9</v>
      </c>
      <c r="H211">
        <v>0</v>
      </c>
      <c r="I211" s="89">
        <v>6</v>
      </c>
      <c r="J211" t="str">
        <f>+VLOOKUP(I211,Catalogos!$E$2:$F$5,2,0)</f>
        <v>Otro medio</v>
      </c>
      <c r="K211">
        <f>IF(E211&lt;&gt;0,NETWORKDAYS.INTL(B211,E211,1,Inhabiles!A:A)-1,0)</f>
        <v>17</v>
      </c>
      <c r="L211">
        <f t="shared" si="17"/>
        <v>0</v>
      </c>
      <c r="M211">
        <f t="shared" si="18"/>
        <v>0</v>
      </c>
      <c r="N211">
        <f t="shared" si="19"/>
        <v>0</v>
      </c>
      <c r="O211">
        <v>14</v>
      </c>
      <c r="P211">
        <f>+VLOOKUP(O211,Catalogos!$H$2:$I$102,2,0)</f>
        <v>1</v>
      </c>
      <c r="Q211" t="s">
        <v>2985</v>
      </c>
      <c r="R211">
        <v>0</v>
      </c>
      <c r="S211" t="str">
        <f>+VLOOKUP(A211,[2]BaseSAPAR!$B:$T,19,0)</f>
        <v>Acceso a la información</v>
      </c>
      <c r="T211" t="str">
        <f>+VLOOKUP(S211,Catalogos!$K$2:$L$47,2,0)</f>
        <v>h)  Otros*</v>
      </c>
      <c r="U211" t="e">
        <f>+VLOOKUP(A211,[3]LosTres!$A:$P,16,0)</f>
        <v>#N/A</v>
      </c>
      <c r="V211" t="e">
        <f>+VLOOKUP(A211,[3]LosTres!$A:$Y,25,0)</f>
        <v>#N/A</v>
      </c>
      <c r="W211" t="e">
        <f>+VLOOKUP(V211,Catalogos!P:R,3,0)</f>
        <v>#N/A</v>
      </c>
      <c r="X211" t="str">
        <f>+VLOOKUP(A211,[2]BaseSAPAR!$B:$S,18,0)</f>
        <v>Información confidencial</v>
      </c>
    </row>
    <row r="212" spans="1:24" x14ac:dyDescent="0.25">
      <c r="A212" s="86" t="s">
        <v>2946</v>
      </c>
      <c r="B212" s="87">
        <f>+VLOOKUP(A212,[2]BaseSAPAR!$B:$AB,15,0)</f>
        <v>42627</v>
      </c>
      <c r="C212" t="str">
        <f>+VLOOKUP(LEFT(A212,5),Catalogos!$A$1:$B$6,2,0)</f>
        <v>BM</v>
      </c>
      <c r="D212" t="str">
        <f>+VLOOKUP(LEFT(A212,5),Catalogos!$A$1:$C$6,3,0)</f>
        <v>Otro</v>
      </c>
      <c r="E212" s="87">
        <f>+VLOOKUP(A212,[2]BaseSAPAR!$B:$AB,27,0)</f>
        <v>42634</v>
      </c>
      <c r="F212">
        <f t="shared" si="15"/>
        <v>9</v>
      </c>
      <c r="G212">
        <f t="shared" si="16"/>
        <v>9</v>
      </c>
      <c r="H212">
        <v>0</v>
      </c>
      <c r="I212" s="89">
        <v>6</v>
      </c>
      <c r="J212" t="str">
        <f>+VLOOKUP(I212,Catalogos!$E$2:$F$5,2,0)</f>
        <v>Otro medio</v>
      </c>
      <c r="K212">
        <f>IF(E212&lt;&gt;0,NETWORKDAYS.INTL(B212,E212,1,Inhabiles!A:A)-1,0)</f>
        <v>4</v>
      </c>
      <c r="L212">
        <f t="shared" si="17"/>
        <v>0</v>
      </c>
      <c r="M212">
        <f t="shared" si="18"/>
        <v>1</v>
      </c>
      <c r="N212">
        <f t="shared" si="19"/>
        <v>0</v>
      </c>
      <c r="O212">
        <v>14</v>
      </c>
      <c r="P212">
        <f>+VLOOKUP(O212,Catalogos!$H$2:$I$102,2,0)</f>
        <v>1</v>
      </c>
      <c r="Q212" t="s">
        <v>2985</v>
      </c>
      <c r="R212">
        <v>0</v>
      </c>
      <c r="S212" t="str">
        <f>+VLOOKUP(A212,[2]BaseSAPAR!$B:$T,19,0)</f>
        <v>Sistemas electrónicos de pago</v>
      </c>
      <c r="T212" t="str">
        <f>+VLOOKUP(S212,Catalogos!$K$2:$L$47,2,0)</f>
        <v>c) Estadísticas</v>
      </c>
      <c r="U212" t="e">
        <f>+VLOOKUP(A212,[3]LosTres!$A:$P,16,0)</f>
        <v>#N/A</v>
      </c>
      <c r="V212" t="e">
        <f>+VLOOKUP(A212,[3]LosTres!$A:$Y,25,0)</f>
        <v>#N/A</v>
      </c>
      <c r="W212" t="e">
        <f>+VLOOKUP(V212,Catalogos!P:R,3,0)</f>
        <v>#N/A</v>
      </c>
      <c r="X212" t="str">
        <f>+VLOOKUP(A212,[2]BaseSAPAR!$B:$S,18,0)</f>
        <v>Información pública</v>
      </c>
    </row>
    <row r="213" spans="1:24" x14ac:dyDescent="0.25">
      <c r="A213" s="86" t="s">
        <v>2947</v>
      </c>
      <c r="B213" s="87">
        <f>+VLOOKUP(A213,[2]BaseSAPAR!$B:$AB,15,0)</f>
        <v>42629</v>
      </c>
      <c r="C213" t="str">
        <f>+VLOOKUP(LEFT(A213,5),Catalogos!$A$1:$B$6,2,0)</f>
        <v>BM</v>
      </c>
      <c r="D213" t="str">
        <f>+VLOOKUP(LEFT(A213,5),Catalogos!$A$1:$C$6,3,0)</f>
        <v>Otro</v>
      </c>
      <c r="E213" s="87">
        <f>+VLOOKUP(A213,[2]BaseSAPAR!$B:$AB,27,0)</f>
        <v>42639</v>
      </c>
      <c r="F213">
        <f t="shared" si="15"/>
        <v>9</v>
      </c>
      <c r="G213">
        <f t="shared" si="16"/>
        <v>9</v>
      </c>
      <c r="H213">
        <v>0</v>
      </c>
      <c r="I213" s="89">
        <v>6</v>
      </c>
      <c r="J213" t="str">
        <f>+VLOOKUP(I213,Catalogos!$E$2:$F$5,2,0)</f>
        <v>Otro medio</v>
      </c>
      <c r="K213">
        <f>IF(E213&lt;&gt;0,NETWORKDAYS.INTL(B213,E213,1,Inhabiles!A:A)-1,0)</f>
        <v>5</v>
      </c>
      <c r="L213">
        <f t="shared" si="17"/>
        <v>0</v>
      </c>
      <c r="M213">
        <f t="shared" si="18"/>
        <v>1</v>
      </c>
      <c r="N213">
        <f t="shared" si="19"/>
        <v>0</v>
      </c>
      <c r="O213">
        <v>14</v>
      </c>
      <c r="P213">
        <f>+VLOOKUP(O213,Catalogos!$H$2:$I$102,2,0)</f>
        <v>1</v>
      </c>
      <c r="Q213" t="s">
        <v>2985</v>
      </c>
      <c r="R213">
        <v>0</v>
      </c>
      <c r="S213" t="str">
        <f>+VLOOKUP(A213,[2]BaseSAPAR!$B:$T,19,0)</f>
        <v>Adquisiciones</v>
      </c>
      <c r="T213" t="str">
        <f>+VLOOKUP(S213,Catalogos!$K$2:$L$47,2,0)</f>
        <v>b) Bienes adquiridos</v>
      </c>
      <c r="U213" t="e">
        <f>+VLOOKUP(A213,[3]LosTres!$A:$P,16,0)</f>
        <v>#N/A</v>
      </c>
      <c r="V213" t="e">
        <f>+VLOOKUP(A213,[3]LosTres!$A:$Y,25,0)</f>
        <v>#N/A</v>
      </c>
      <c r="W213" t="e">
        <f>+VLOOKUP(V213,Catalogos!P:R,3,0)</f>
        <v>#N/A</v>
      </c>
      <c r="X213" t="str">
        <f>+VLOOKUP(A213,[2]BaseSAPAR!$B:$S,18,0)</f>
        <v>Información pública</v>
      </c>
    </row>
    <row r="214" spans="1:24" hidden="1" x14ac:dyDescent="0.25">
      <c r="A214" s="86" t="s">
        <v>2948</v>
      </c>
      <c r="B214" s="87">
        <f>+VLOOKUP(A214,[2]BaseSAPAR!$B:$AB,15,0)</f>
        <v>42631</v>
      </c>
      <c r="C214" t="str">
        <f>+VLOOKUP(LEFT(A214,5),Catalogos!$A$1:$B$6,2,0)</f>
        <v>BM</v>
      </c>
      <c r="D214" t="str">
        <f>+VLOOKUP(LEFT(A214,5),Catalogos!$A$1:$C$6,3,0)</f>
        <v>Otro</v>
      </c>
      <c r="E214" s="87">
        <f>+VLOOKUP(A214,[2]BaseSAPAR!$B:$AB,27,0)</f>
        <v>42643</v>
      </c>
      <c r="F214">
        <f t="shared" si="15"/>
        <v>9</v>
      </c>
      <c r="G214">
        <f t="shared" si="16"/>
        <v>9</v>
      </c>
      <c r="H214">
        <v>0</v>
      </c>
      <c r="I214" s="89">
        <v>6</v>
      </c>
      <c r="J214" t="str">
        <f>+VLOOKUP(I214,Catalogos!$E$2:$F$5,2,0)</f>
        <v>Otro medio</v>
      </c>
      <c r="K214">
        <f>IF(E214&lt;&gt;0,NETWORKDAYS.INTL(B214,E214,1,Inhabiles!A:A)-1,0)</f>
        <v>9</v>
      </c>
      <c r="L214">
        <f t="shared" si="17"/>
        <v>0</v>
      </c>
      <c r="M214">
        <f t="shared" si="18"/>
        <v>0</v>
      </c>
      <c r="N214">
        <f t="shared" si="19"/>
        <v>0</v>
      </c>
      <c r="O214">
        <v>14</v>
      </c>
      <c r="P214">
        <f>+VLOOKUP(O214,Catalogos!$H$2:$I$102,2,0)</f>
        <v>1</v>
      </c>
      <c r="Q214" t="s">
        <v>2985</v>
      </c>
      <c r="R214">
        <v>0</v>
      </c>
      <c r="S214" t="str">
        <f>+VLOOKUP(A214,[2]BaseSAPAR!$B:$T,19,0)</f>
        <v>Billetes</v>
      </c>
      <c r="T214" t="str">
        <f>+VLOOKUP(S214,Catalogos!$K$2:$L$47,2,0)</f>
        <v>c) Estadísticas</v>
      </c>
      <c r="U214" t="e">
        <f>+VLOOKUP(A214,[3]LosTres!$A:$P,16,0)</f>
        <v>#N/A</v>
      </c>
      <c r="V214" t="e">
        <f>+VLOOKUP(A214,[3]LosTres!$A:$Y,25,0)</f>
        <v>#N/A</v>
      </c>
      <c r="W214" t="e">
        <f>+VLOOKUP(V214,Catalogos!P:R,3,0)</f>
        <v>#N/A</v>
      </c>
      <c r="X214" t="str">
        <f>+VLOOKUP(A214,[2]BaseSAPAR!$B:$S,18,0)</f>
        <v>Información pública</v>
      </c>
    </row>
    <row r="215" spans="1:24" x14ac:dyDescent="0.25">
      <c r="A215" s="86" t="s">
        <v>2949</v>
      </c>
      <c r="B215" s="87">
        <f>+VLOOKUP(A215,[2]BaseSAPAR!$B:$AB,15,0)</f>
        <v>42632</v>
      </c>
      <c r="C215" t="str">
        <f>+VLOOKUP(LEFT(A215,5),Catalogos!$A$1:$B$6,2,0)</f>
        <v>BM</v>
      </c>
      <c r="D215" t="str">
        <f>+VLOOKUP(LEFT(A215,5),Catalogos!$A$1:$C$6,3,0)</f>
        <v>Otro</v>
      </c>
      <c r="E215" s="87">
        <f>+VLOOKUP(A215,[2]BaseSAPAR!$B:$AB,27,0)</f>
        <v>0</v>
      </c>
      <c r="F215">
        <f t="shared" si="15"/>
        <v>9</v>
      </c>
      <c r="G215">
        <f t="shared" si="16"/>
        <v>0</v>
      </c>
      <c r="H215">
        <v>0</v>
      </c>
      <c r="I215" s="89">
        <v>6</v>
      </c>
      <c r="J215" t="str">
        <f>+VLOOKUP(I215,Catalogos!$E$2:$F$5,2,0)</f>
        <v>Otro medio</v>
      </c>
      <c r="K215">
        <f>IF(E215&lt;&gt;0,NETWORKDAYS.INTL(B215,E215,1,Inhabiles!A:A)-1,0)</f>
        <v>0</v>
      </c>
      <c r="L215">
        <v>0</v>
      </c>
      <c r="M215">
        <f t="shared" si="18"/>
        <v>1</v>
      </c>
      <c r="N215">
        <f t="shared" si="19"/>
        <v>0</v>
      </c>
      <c r="O215">
        <v>14</v>
      </c>
      <c r="P215">
        <f>+VLOOKUP(O215,Catalogos!$H$2:$I$102,2,0)</f>
        <v>1</v>
      </c>
      <c r="Q215" t="s">
        <v>2985</v>
      </c>
      <c r="R215">
        <v>0</v>
      </c>
      <c r="S215">
        <f>+VLOOKUP(A215,[2]BaseSAPAR!$B:$T,19,0)</f>
        <v>0</v>
      </c>
      <c r="T215" t="e">
        <f>+VLOOKUP(S215,Catalogos!$K$2:$L$47,2,0)</f>
        <v>#N/A</v>
      </c>
      <c r="U215" t="e">
        <f>+VLOOKUP(A215,[3]LosTres!$A:$P,16,0)</f>
        <v>#N/A</v>
      </c>
      <c r="V215" t="e">
        <f>+VLOOKUP(A215,[3]LosTres!$A:$Y,25,0)</f>
        <v>#N/A</v>
      </c>
      <c r="W215" t="e">
        <f>+VLOOKUP(V215,Catalogos!P:R,3,0)</f>
        <v>#N/A</v>
      </c>
      <c r="X215">
        <f>+VLOOKUP(A215,[2]BaseSAPAR!$B:$S,18,0)</f>
        <v>0</v>
      </c>
    </row>
    <row r="216" spans="1:24" x14ac:dyDescent="0.25">
      <c r="A216" s="86" t="s">
        <v>2950</v>
      </c>
      <c r="B216" s="87">
        <f>+VLOOKUP(A216,[2]BaseSAPAR!$B:$AB,15,0)</f>
        <v>42634</v>
      </c>
      <c r="C216" t="str">
        <f>+VLOOKUP(LEFT(A216,5),Catalogos!$A$1:$B$6,2,0)</f>
        <v>BM</v>
      </c>
      <c r="D216" t="str">
        <f>+VLOOKUP(LEFT(A216,5),Catalogos!$A$1:$C$6,3,0)</f>
        <v>Otro</v>
      </c>
      <c r="E216" s="87">
        <f>+VLOOKUP(A216,[2]BaseSAPAR!$B:$AB,27,0)</f>
        <v>0</v>
      </c>
      <c r="F216">
        <f t="shared" si="15"/>
        <v>9</v>
      </c>
      <c r="G216">
        <f t="shared" si="16"/>
        <v>0</v>
      </c>
      <c r="H216">
        <v>0</v>
      </c>
      <c r="I216" s="89">
        <v>6</v>
      </c>
      <c r="J216" t="str">
        <f>+VLOOKUP(I216,Catalogos!$E$2:$F$5,2,0)</f>
        <v>Otro medio</v>
      </c>
      <c r="K216">
        <f>IF(E216&lt;&gt;0,NETWORKDAYS.INTL(B216,E216,1,Inhabiles!A:A)-1,0)</f>
        <v>0</v>
      </c>
      <c r="L216">
        <v>0</v>
      </c>
      <c r="M216">
        <f t="shared" si="18"/>
        <v>1</v>
      </c>
      <c r="N216">
        <f t="shared" si="19"/>
        <v>0</v>
      </c>
      <c r="O216">
        <v>14</v>
      </c>
      <c r="P216">
        <f>+VLOOKUP(O216,Catalogos!$H$2:$I$102,2,0)</f>
        <v>1</v>
      </c>
      <c r="Q216" t="s">
        <v>2985</v>
      </c>
      <c r="R216">
        <v>0</v>
      </c>
      <c r="S216">
        <f>+VLOOKUP(A216,[2]BaseSAPAR!$B:$T,19,0)</f>
        <v>0</v>
      </c>
      <c r="T216" t="e">
        <f>+VLOOKUP(S216,Catalogos!$K$2:$L$47,2,0)</f>
        <v>#N/A</v>
      </c>
      <c r="U216" t="e">
        <f>+VLOOKUP(A216,[3]LosTres!$A:$P,16,0)</f>
        <v>#N/A</v>
      </c>
      <c r="V216" t="e">
        <f>+VLOOKUP(A216,[3]LosTres!$A:$Y,25,0)</f>
        <v>#N/A</v>
      </c>
      <c r="W216" t="e">
        <f>+VLOOKUP(V216,Catalogos!P:R,3,0)</f>
        <v>#N/A</v>
      </c>
      <c r="X216">
        <f>+VLOOKUP(A216,[2]BaseSAPAR!$B:$S,18,0)</f>
        <v>0</v>
      </c>
    </row>
    <row r="217" spans="1:24" x14ac:dyDescent="0.25">
      <c r="A217" s="86" t="s">
        <v>2951</v>
      </c>
      <c r="B217" s="87">
        <f>+VLOOKUP(A217,[2]BaseSAPAR!$B:$AB,15,0)</f>
        <v>42639</v>
      </c>
      <c r="C217" t="str">
        <f>+VLOOKUP(LEFT(A217,5),Catalogos!$A$1:$B$6,2,0)</f>
        <v>BM</v>
      </c>
      <c r="D217" t="str">
        <f>+VLOOKUP(LEFT(A217,5),Catalogos!$A$1:$C$6,3,0)</f>
        <v>Otro</v>
      </c>
      <c r="E217" s="87">
        <f>+VLOOKUP(A217,[2]BaseSAPAR!$B:$AB,27,0)</f>
        <v>42642</v>
      </c>
      <c r="F217">
        <f t="shared" si="15"/>
        <v>9</v>
      </c>
      <c r="G217">
        <f t="shared" si="16"/>
        <v>9</v>
      </c>
      <c r="H217">
        <v>0</v>
      </c>
      <c r="I217" s="89">
        <v>6</v>
      </c>
      <c r="J217" t="str">
        <f>+VLOOKUP(I217,Catalogos!$E$2:$F$5,2,0)</f>
        <v>Otro medio</v>
      </c>
      <c r="K217">
        <f>IF(E217&lt;&gt;0,NETWORKDAYS.INTL(B217,E217,1,Inhabiles!A:A)-1,0)</f>
        <v>3</v>
      </c>
      <c r="L217">
        <v>0</v>
      </c>
      <c r="M217">
        <f t="shared" si="18"/>
        <v>1</v>
      </c>
      <c r="N217">
        <f t="shared" si="19"/>
        <v>0</v>
      </c>
      <c r="O217">
        <v>14</v>
      </c>
      <c r="P217">
        <f>+VLOOKUP(O217,Catalogos!$H$2:$I$102,2,0)</f>
        <v>1</v>
      </c>
      <c r="Q217" t="s">
        <v>2985</v>
      </c>
      <c r="R217">
        <v>0</v>
      </c>
      <c r="S217" t="str">
        <f>+VLOOKUP(A217,[2]BaseSAPAR!$B:$T,19,0)</f>
        <v>Cajeros, tarjetas y operaciones relativas</v>
      </c>
      <c r="T217" t="e">
        <f>+VLOOKUP(S217,Catalogos!$K$2:$L$47,2,0)</f>
        <v>#N/A</v>
      </c>
      <c r="U217" t="e">
        <f>+VLOOKUP(A217,[3]LosTres!$A:$P,16,0)</f>
        <v>#N/A</v>
      </c>
      <c r="V217" t="e">
        <f>+VLOOKUP(A217,[3]LosTres!$A:$Y,25,0)</f>
        <v>#N/A</v>
      </c>
      <c r="W217" t="e">
        <f>+VLOOKUP(V217,Catalogos!P:R,3,0)</f>
        <v>#N/A</v>
      </c>
      <c r="X217" t="str">
        <f>+VLOOKUP(A217,[2]BaseSAPAR!$B:$S,18,0)</f>
        <v>Información pública</v>
      </c>
    </row>
    <row r="218" spans="1:24" x14ac:dyDescent="0.25">
      <c r="A218" s="86" t="s">
        <v>2952</v>
      </c>
      <c r="B218" s="87">
        <f>+VLOOKUP(A218,[2]BaseSAPAR!$B:$AB,15,0)</f>
        <v>42639</v>
      </c>
      <c r="C218" t="str">
        <f>+VLOOKUP(LEFT(A218,5),Catalogos!$A$1:$B$6,2,0)</f>
        <v>BM</v>
      </c>
      <c r="D218" t="str">
        <f>+VLOOKUP(LEFT(A218,5),Catalogos!$A$1:$C$6,3,0)</f>
        <v>Otro</v>
      </c>
      <c r="E218" s="87">
        <f>+VLOOKUP(A218,[2]BaseSAPAR!$B:$AB,27,0)</f>
        <v>0</v>
      </c>
      <c r="F218">
        <f t="shared" si="15"/>
        <v>9</v>
      </c>
      <c r="G218">
        <f t="shared" si="16"/>
        <v>0</v>
      </c>
      <c r="H218">
        <v>0</v>
      </c>
      <c r="I218" s="89">
        <v>6</v>
      </c>
      <c r="J218" t="str">
        <f>+VLOOKUP(I218,Catalogos!$E$2:$F$5,2,0)</f>
        <v>Otro medio</v>
      </c>
      <c r="K218">
        <f>IF(E218&lt;&gt;0,NETWORKDAYS.INTL(B218,E218,1,Inhabiles!A:A)-1,0)</f>
        <v>0</v>
      </c>
      <c r="L218">
        <v>0</v>
      </c>
      <c r="M218">
        <f t="shared" si="18"/>
        <v>1</v>
      </c>
      <c r="N218">
        <f t="shared" si="19"/>
        <v>0</v>
      </c>
      <c r="O218">
        <v>14</v>
      </c>
      <c r="P218">
        <f>+VLOOKUP(O218,Catalogos!$H$2:$I$102,2,0)</f>
        <v>1</v>
      </c>
      <c r="Q218" t="s">
        <v>2985</v>
      </c>
      <c r="R218">
        <v>0</v>
      </c>
      <c r="S218">
        <f>+VLOOKUP(A218,[2]BaseSAPAR!$B:$T,19,0)</f>
        <v>0</v>
      </c>
      <c r="T218" t="e">
        <f>+VLOOKUP(S218,Catalogos!$K$2:$L$47,2,0)</f>
        <v>#N/A</v>
      </c>
      <c r="U218" t="e">
        <f>+VLOOKUP(A218,[3]LosTres!$A:$P,16,0)</f>
        <v>#N/A</v>
      </c>
      <c r="V218" t="e">
        <f>+VLOOKUP(A218,[3]LosTres!$A:$Y,25,0)</f>
        <v>#N/A</v>
      </c>
      <c r="W218" t="e">
        <f>+VLOOKUP(V218,Catalogos!P:R,3,0)</f>
        <v>#N/A</v>
      </c>
      <c r="X218">
        <f>+VLOOKUP(A218,[2]BaseSAPAR!$B:$S,18,0)</f>
        <v>0</v>
      </c>
    </row>
    <row r="219" spans="1:24" x14ac:dyDescent="0.25">
      <c r="A219" s="86" t="s">
        <v>2953</v>
      </c>
      <c r="B219" s="87">
        <f>+VLOOKUP(A219,[2]BaseSAPAR!$B:$AB,15,0)</f>
        <v>42640</v>
      </c>
      <c r="C219" t="str">
        <f>+VLOOKUP(LEFT(A219,5),Catalogos!$A$1:$B$6,2,0)</f>
        <v>BM</v>
      </c>
      <c r="D219" t="str">
        <f>+VLOOKUP(LEFT(A219,5),Catalogos!$A$1:$C$6,3,0)</f>
        <v>Otro</v>
      </c>
      <c r="E219" s="87">
        <f>+VLOOKUP(A219,[2]BaseSAPAR!$B:$AB,27,0)</f>
        <v>0</v>
      </c>
      <c r="F219">
        <f t="shared" si="15"/>
        <v>9</v>
      </c>
      <c r="G219">
        <f t="shared" si="16"/>
        <v>0</v>
      </c>
      <c r="H219">
        <v>0</v>
      </c>
      <c r="I219" s="89">
        <v>6</v>
      </c>
      <c r="J219" t="str">
        <f>+VLOOKUP(I219,Catalogos!$E$2:$F$5,2,0)</f>
        <v>Otro medio</v>
      </c>
      <c r="K219">
        <f>IF(E219&lt;&gt;0,NETWORKDAYS.INTL(B219,E219,1,Inhabiles!A:A)-1,0)</f>
        <v>0</v>
      </c>
      <c r="L219">
        <v>0</v>
      </c>
      <c r="M219">
        <f t="shared" si="18"/>
        <v>1</v>
      </c>
      <c r="N219">
        <f t="shared" si="19"/>
        <v>0</v>
      </c>
      <c r="O219">
        <v>14</v>
      </c>
      <c r="P219">
        <f>+VLOOKUP(O219,Catalogos!$H$2:$I$102,2,0)</f>
        <v>1</v>
      </c>
      <c r="Q219" t="s">
        <v>2985</v>
      </c>
      <c r="R219">
        <v>0</v>
      </c>
      <c r="S219">
        <f>+VLOOKUP(A219,[2]BaseSAPAR!$B:$T,19,0)</f>
        <v>0</v>
      </c>
      <c r="T219" t="e">
        <f>+VLOOKUP(S219,Catalogos!$K$2:$L$47,2,0)</f>
        <v>#N/A</v>
      </c>
      <c r="U219" t="e">
        <f>+VLOOKUP(A219,[3]LosTres!$A:$P,16,0)</f>
        <v>#N/A</v>
      </c>
      <c r="V219" t="e">
        <f>+VLOOKUP(A219,[3]LosTres!$A:$Y,25,0)</f>
        <v>#N/A</v>
      </c>
      <c r="W219" t="e">
        <f>+VLOOKUP(V219,Catalogos!P:R,3,0)</f>
        <v>#N/A</v>
      </c>
      <c r="X219">
        <f>+VLOOKUP(A219,[2]BaseSAPAR!$B:$S,18,0)</f>
        <v>0</v>
      </c>
    </row>
    <row r="220" spans="1:24" x14ac:dyDescent="0.25">
      <c r="A220" s="86" t="s">
        <v>2945</v>
      </c>
      <c r="B220" s="87">
        <f>+VLOOKUP(A220,[2]BaseSAPAR!$B:$AB,15,0)</f>
        <v>42625</v>
      </c>
      <c r="C220" t="str">
        <f>+VLOOKUP(LEFT(A220,5),Catalogos!$A$1:$B$6,2,0)</f>
        <v>BM</v>
      </c>
      <c r="D220" t="str">
        <f>+VLOOKUP(LEFT(A220,5),Catalogos!$A$1:$C$6,3,0)</f>
        <v>Otro</v>
      </c>
      <c r="E220" s="87">
        <f>+VLOOKUP(A220,[2]BaseSAPAR!$B:$AB,27,0)</f>
        <v>0</v>
      </c>
      <c r="F220">
        <f t="shared" si="15"/>
        <v>9</v>
      </c>
      <c r="G220">
        <f t="shared" si="16"/>
        <v>0</v>
      </c>
      <c r="H220">
        <v>0</v>
      </c>
      <c r="I220" s="89">
        <v>6</v>
      </c>
      <c r="J220" t="str">
        <f>+VLOOKUP(I220,Catalogos!$E$2:$F$5,2,0)</f>
        <v>Otro medio</v>
      </c>
      <c r="K220">
        <f>IF(E220&lt;&gt;0,NETWORKDAYS.INTL(B220,E220,1,Inhabiles!A:A)-1,0)</f>
        <v>0</v>
      </c>
      <c r="L220">
        <v>0</v>
      </c>
      <c r="M220">
        <f t="shared" si="18"/>
        <v>1</v>
      </c>
      <c r="N220">
        <f t="shared" si="19"/>
        <v>0</v>
      </c>
      <c r="O220">
        <v>14</v>
      </c>
      <c r="P220">
        <f>+VLOOKUP(O220,Catalogos!$H$2:$I$102,2,0)</f>
        <v>1</v>
      </c>
      <c r="Q220" t="s">
        <v>2985</v>
      </c>
      <c r="R220">
        <v>0</v>
      </c>
      <c r="S220">
        <f>+VLOOKUP(A220,[2]BaseSAPAR!$B:$T,19,0)</f>
        <v>0</v>
      </c>
      <c r="T220" t="e">
        <f>+VLOOKUP(S220,Catalogos!$K$2:$L$47,2,0)</f>
        <v>#N/A</v>
      </c>
      <c r="U220" t="e">
        <f>+VLOOKUP(A220,[3]LosTres!$A:$P,16,0)</f>
        <v>#N/A</v>
      </c>
      <c r="V220" t="e">
        <f>+VLOOKUP(A220,[3]LosTres!$A:$Y,25,0)</f>
        <v>#N/A</v>
      </c>
      <c r="W220" t="e">
        <f>+VLOOKUP(V220,Catalogos!P:R,3,0)</f>
        <v>#N/A</v>
      </c>
      <c r="X220">
        <f>+VLOOKUP(A220,[2]BaseSAPAR!$B:$S,18,0)</f>
        <v>0</v>
      </c>
    </row>
    <row r="221" spans="1:24" hidden="1" x14ac:dyDescent="0.25">
      <c r="A221" s="86" t="s">
        <v>2936</v>
      </c>
      <c r="B221" s="87">
        <f>+VLOOKUP(A221,[2]BaseSAPAR!$B:$AB,15,0)</f>
        <v>42579</v>
      </c>
      <c r="C221" t="str">
        <f>+VLOOKUP(LEFT(A221,5),Catalogos!$A$1:$B$6,2,0)</f>
        <v>FMP</v>
      </c>
      <c r="D221" t="str">
        <f>+VLOOKUP(LEFT(A221,5),Catalogos!$A$1:$C$6,3,0)</f>
        <v>Otro</v>
      </c>
      <c r="E221" s="87">
        <f>+VLOOKUP(A221,[2]BaseSAPAR!$B:$AB,27,0)</f>
        <v>42583</v>
      </c>
      <c r="F221">
        <f t="shared" si="15"/>
        <v>7</v>
      </c>
      <c r="G221">
        <f t="shared" si="16"/>
        <v>8</v>
      </c>
      <c r="H221">
        <v>0</v>
      </c>
      <c r="I221" s="89">
        <v>6</v>
      </c>
      <c r="J221" t="str">
        <f>+VLOOKUP(I221,Catalogos!$E$2:$F$5,2,0)</f>
        <v>Otro medio</v>
      </c>
      <c r="K221">
        <f>IF(E221&lt;&gt;0,NETWORKDAYS.INTL(B221,E221,1,Inhabiles!A:A)-1,0)</f>
        <v>0</v>
      </c>
      <c r="L221">
        <v>0</v>
      </c>
      <c r="M221">
        <f t="shared" si="18"/>
        <v>1</v>
      </c>
      <c r="N221">
        <f t="shared" si="19"/>
        <v>0</v>
      </c>
      <c r="O221">
        <v>14</v>
      </c>
      <c r="P221">
        <f>+VLOOKUP(O221,Catalogos!$H$2:$I$102,2,0)</f>
        <v>1</v>
      </c>
      <c r="Q221" t="s">
        <v>2985</v>
      </c>
      <c r="R221">
        <v>0</v>
      </c>
      <c r="S221" t="str">
        <f>+VLOOKUP(A221,[2]BaseSAPAR!$B:$T,19,0)</f>
        <v>Acceso a la información</v>
      </c>
      <c r="T221" t="str">
        <f>+VLOOKUP(S221,Catalogos!$K$2:$L$47,2,0)</f>
        <v>h)  Otros*</v>
      </c>
      <c r="U221" t="e">
        <f>+VLOOKUP(A221,[3]LosTres!$A:$P,16,0)</f>
        <v>#N/A</v>
      </c>
      <c r="V221" t="e">
        <f>+VLOOKUP(A221,[3]LosTres!$A:$Y,25,0)</f>
        <v>#N/A</v>
      </c>
      <c r="W221" t="e">
        <f>+VLOOKUP(V221,Catalogos!P:R,3,0)</f>
        <v>#N/A</v>
      </c>
      <c r="X221" t="str">
        <f>+VLOOKUP(A221,[2]BaseSAPAR!$B:$S,18,0)</f>
        <v>Información pública</v>
      </c>
    </row>
  </sheetData>
  <autoFilter ref="A1:X221">
    <filterColumn colId="2">
      <filters>
        <filter val="BM"/>
      </filters>
    </filterColumn>
    <filterColumn colId="12">
      <filters>
        <filter val="1"/>
      </filters>
    </filterColumn>
  </autoFilter>
  <sortState ref="A2:A221">
    <sortCondition ref="A2:A221"/>
  </sortState>
  <pageMargins left="0.7" right="0.7" top="0.75" bottom="0.75" header="0.3" footer="0.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32"/>
  <sheetViews>
    <sheetView topLeftCell="D1" workbookViewId="0">
      <selection activeCell="M1" sqref="M1"/>
    </sheetView>
  </sheetViews>
  <sheetFormatPr baseColWidth="10" defaultRowHeight="15" x14ac:dyDescent="0.25"/>
  <cols>
    <col min="3" max="3" width="60.5703125" bestFit="1" customWidth="1"/>
    <col min="6" max="6" width="45.140625" bestFit="1" customWidth="1"/>
    <col min="11" max="11" width="34.7109375" bestFit="1" customWidth="1"/>
  </cols>
  <sheetData>
    <row r="1" spans="1:18" x14ac:dyDescent="0.25">
      <c r="A1" t="s">
        <v>2958</v>
      </c>
      <c r="B1" t="s">
        <v>2959</v>
      </c>
      <c r="E1" t="s">
        <v>2969</v>
      </c>
      <c r="F1" t="s">
        <v>2959</v>
      </c>
      <c r="H1" t="s">
        <v>2976</v>
      </c>
      <c r="I1" t="s">
        <v>2977</v>
      </c>
      <c r="K1" t="s">
        <v>2986</v>
      </c>
      <c r="P1" s="42" t="s">
        <v>3036</v>
      </c>
    </row>
    <row r="2" spans="1:18" x14ac:dyDescent="0.25">
      <c r="A2" s="88" t="s">
        <v>2956</v>
      </c>
      <c r="B2" t="s">
        <v>2960</v>
      </c>
      <c r="C2" t="s">
        <v>17</v>
      </c>
      <c r="E2">
        <v>2</v>
      </c>
      <c r="F2" t="s">
        <v>4</v>
      </c>
      <c r="H2">
        <v>0</v>
      </c>
      <c r="I2">
        <v>14</v>
      </c>
      <c r="K2" t="s">
        <v>2987</v>
      </c>
      <c r="L2" t="s">
        <v>74</v>
      </c>
      <c r="P2" s="42">
        <v>22</v>
      </c>
      <c r="Q2" s="12" t="s">
        <v>2663</v>
      </c>
      <c r="R2" s="33" t="s">
        <v>2665</v>
      </c>
    </row>
    <row r="3" spans="1:18" x14ac:dyDescent="0.25">
      <c r="A3" s="88" t="s">
        <v>2957</v>
      </c>
      <c r="B3" t="s">
        <v>2961</v>
      </c>
      <c r="C3" t="s">
        <v>17</v>
      </c>
      <c r="E3">
        <v>3</v>
      </c>
      <c r="F3" t="s">
        <v>5</v>
      </c>
      <c r="H3">
        <v>1</v>
      </c>
      <c r="I3">
        <v>1</v>
      </c>
      <c r="K3" t="s">
        <v>2988</v>
      </c>
      <c r="L3" t="s">
        <v>71</v>
      </c>
      <c r="P3" s="42">
        <v>21</v>
      </c>
      <c r="Q3" s="12" t="s">
        <v>2663</v>
      </c>
      <c r="R3" s="33" t="s">
        <v>2664</v>
      </c>
    </row>
    <row r="4" spans="1:18" x14ac:dyDescent="0.25">
      <c r="A4" t="s">
        <v>2962</v>
      </c>
      <c r="B4" t="s">
        <v>2960</v>
      </c>
      <c r="C4" t="s">
        <v>25</v>
      </c>
      <c r="E4">
        <v>5</v>
      </c>
      <c r="F4" t="s">
        <v>7</v>
      </c>
      <c r="H4">
        <v>2</v>
      </c>
      <c r="I4">
        <v>1</v>
      </c>
      <c r="K4" t="s">
        <v>2989</v>
      </c>
      <c r="L4" t="s">
        <v>130</v>
      </c>
      <c r="P4" s="42">
        <v>40</v>
      </c>
      <c r="Q4" s="12" t="s">
        <v>2676</v>
      </c>
      <c r="R4" s="12" t="s">
        <v>2676</v>
      </c>
    </row>
    <row r="5" spans="1:18" x14ac:dyDescent="0.25">
      <c r="A5" t="s">
        <v>2963</v>
      </c>
      <c r="B5" t="s">
        <v>2961</v>
      </c>
      <c r="C5" t="s">
        <v>25</v>
      </c>
      <c r="E5">
        <v>6</v>
      </c>
      <c r="F5" t="s">
        <v>8</v>
      </c>
      <c r="H5">
        <v>3</v>
      </c>
      <c r="I5">
        <v>1</v>
      </c>
      <c r="K5" t="s">
        <v>2990</v>
      </c>
      <c r="L5" t="s">
        <v>130</v>
      </c>
      <c r="P5" s="42">
        <v>51</v>
      </c>
      <c r="Q5" s="12" t="s">
        <v>2658</v>
      </c>
      <c r="R5" s="33" t="s">
        <v>2661</v>
      </c>
    </row>
    <row r="6" spans="1:18" x14ac:dyDescent="0.25">
      <c r="A6" t="s">
        <v>2964</v>
      </c>
      <c r="B6" t="s">
        <v>2960</v>
      </c>
      <c r="C6" t="s">
        <v>25</v>
      </c>
      <c r="E6" s="98">
        <v>7</v>
      </c>
      <c r="F6" s="98" t="s">
        <v>3034</v>
      </c>
      <c r="H6">
        <v>4</v>
      </c>
      <c r="I6">
        <v>1</v>
      </c>
      <c r="K6" t="s">
        <v>2991</v>
      </c>
      <c r="L6" t="s">
        <v>89</v>
      </c>
      <c r="P6" s="42">
        <v>0</v>
      </c>
    </row>
    <row r="7" spans="1:18" x14ac:dyDescent="0.25">
      <c r="H7">
        <v>5</v>
      </c>
      <c r="I7">
        <v>1</v>
      </c>
      <c r="K7" t="s">
        <v>2992</v>
      </c>
      <c r="L7" t="s">
        <v>73</v>
      </c>
      <c r="P7" s="42">
        <v>13</v>
      </c>
      <c r="Q7" s="12" t="s">
        <v>2658</v>
      </c>
      <c r="R7" s="33" t="s">
        <v>2661</v>
      </c>
    </row>
    <row r="8" spans="1:18" x14ac:dyDescent="0.25">
      <c r="H8">
        <v>6</v>
      </c>
      <c r="I8">
        <v>1</v>
      </c>
      <c r="K8" t="s">
        <v>2993</v>
      </c>
      <c r="L8" t="s">
        <v>66</v>
      </c>
      <c r="P8" s="42">
        <v>50</v>
      </c>
      <c r="Q8" s="12" t="s">
        <v>2683</v>
      </c>
      <c r="R8" s="12" t="s">
        <v>2683</v>
      </c>
    </row>
    <row r="9" spans="1:18" x14ac:dyDescent="0.25">
      <c r="H9">
        <v>7</v>
      </c>
      <c r="I9">
        <v>1</v>
      </c>
      <c r="K9" t="s">
        <v>2994</v>
      </c>
      <c r="L9" t="s">
        <v>112</v>
      </c>
      <c r="P9" s="42">
        <v>32</v>
      </c>
      <c r="Q9" s="12" t="s">
        <v>2672</v>
      </c>
      <c r="R9" s="33" t="s">
        <v>2674</v>
      </c>
    </row>
    <row r="10" spans="1:18" x14ac:dyDescent="0.25">
      <c r="H10">
        <v>8</v>
      </c>
      <c r="I10">
        <v>1</v>
      </c>
      <c r="K10" t="s">
        <v>2995</v>
      </c>
      <c r="L10" t="s">
        <v>71</v>
      </c>
      <c r="P10" s="42">
        <v>20</v>
      </c>
      <c r="Q10" s="12" t="s">
        <v>2663</v>
      </c>
      <c r="R10" s="12" t="s">
        <v>2663</v>
      </c>
    </row>
    <row r="11" spans="1:18" x14ac:dyDescent="0.25">
      <c r="H11">
        <v>9</v>
      </c>
      <c r="I11">
        <v>1</v>
      </c>
      <c r="K11" t="s">
        <v>2996</v>
      </c>
      <c r="L11" t="s">
        <v>74</v>
      </c>
      <c r="P11" s="42">
        <v>24</v>
      </c>
      <c r="Q11" s="12" t="s">
        <v>2663</v>
      </c>
      <c r="R11" s="33" t="s">
        <v>2667</v>
      </c>
    </row>
    <row r="12" spans="1:18" x14ac:dyDescent="0.25">
      <c r="H12">
        <v>10</v>
      </c>
      <c r="I12">
        <v>1</v>
      </c>
      <c r="K12" t="s">
        <v>2997</v>
      </c>
      <c r="L12" t="s">
        <v>112</v>
      </c>
      <c r="P12" s="42">
        <v>14</v>
      </c>
      <c r="Q12" s="12" t="s">
        <v>2658</v>
      </c>
      <c r="R12" s="33" t="s">
        <v>2662</v>
      </c>
    </row>
    <row r="13" spans="1:18" x14ac:dyDescent="0.25">
      <c r="H13">
        <v>11</v>
      </c>
      <c r="I13">
        <v>1</v>
      </c>
      <c r="K13" t="s">
        <v>2998</v>
      </c>
      <c r="L13" t="s">
        <v>73</v>
      </c>
      <c r="P13" s="42">
        <v>31</v>
      </c>
      <c r="Q13" s="12" t="s">
        <v>2672</v>
      </c>
      <c r="R13" s="33" t="s">
        <v>2673</v>
      </c>
    </row>
    <row r="14" spans="1:18" x14ac:dyDescent="0.25">
      <c r="H14">
        <v>12</v>
      </c>
      <c r="I14">
        <v>1</v>
      </c>
      <c r="K14" t="s">
        <v>2999</v>
      </c>
      <c r="L14" t="s">
        <v>66</v>
      </c>
      <c r="P14" s="42">
        <v>10</v>
      </c>
      <c r="Q14" s="12" t="s">
        <v>2658</v>
      </c>
      <c r="R14" s="12" t="s">
        <v>2658</v>
      </c>
    </row>
    <row r="15" spans="1:18" x14ac:dyDescent="0.25">
      <c r="H15">
        <v>13</v>
      </c>
      <c r="I15">
        <v>1</v>
      </c>
      <c r="K15" t="s">
        <v>3000</v>
      </c>
      <c r="L15" t="s">
        <v>74</v>
      </c>
      <c r="P15" s="42">
        <v>44</v>
      </c>
      <c r="Q15" s="12" t="s">
        <v>2676</v>
      </c>
      <c r="R15" s="33" t="s">
        <v>2680</v>
      </c>
    </row>
    <row r="16" spans="1:18" x14ac:dyDescent="0.25">
      <c r="H16">
        <v>14</v>
      </c>
      <c r="I16">
        <v>1</v>
      </c>
      <c r="K16" t="s">
        <v>3001</v>
      </c>
      <c r="L16" t="s">
        <v>65</v>
      </c>
      <c r="P16" s="42">
        <v>99</v>
      </c>
      <c r="Q16" s="12" t="s">
        <v>2683</v>
      </c>
      <c r="R16" s="33" t="s">
        <v>2693</v>
      </c>
    </row>
    <row r="17" spans="8:18" x14ac:dyDescent="0.25">
      <c r="H17">
        <v>15</v>
      </c>
      <c r="I17">
        <v>1</v>
      </c>
      <c r="K17" t="s">
        <v>3002</v>
      </c>
      <c r="L17" t="s">
        <v>73</v>
      </c>
      <c r="P17" s="42">
        <v>55</v>
      </c>
      <c r="Q17" s="12" t="s">
        <v>2683</v>
      </c>
      <c r="R17" s="33" t="s">
        <v>2688</v>
      </c>
    </row>
    <row r="18" spans="8:18" x14ac:dyDescent="0.25">
      <c r="H18">
        <v>16</v>
      </c>
      <c r="I18">
        <v>1</v>
      </c>
      <c r="K18" t="s">
        <v>3003</v>
      </c>
      <c r="L18" t="s">
        <v>71</v>
      </c>
      <c r="P18" s="42">
        <v>45</v>
      </c>
      <c r="Q18" s="12" t="s">
        <v>2676</v>
      </c>
      <c r="R18" s="33" t="s">
        <v>2681</v>
      </c>
    </row>
    <row r="19" spans="8:18" x14ac:dyDescent="0.25">
      <c r="H19">
        <v>17</v>
      </c>
      <c r="I19">
        <v>1</v>
      </c>
      <c r="K19" t="s">
        <v>3004</v>
      </c>
      <c r="L19" t="s">
        <v>84</v>
      </c>
      <c r="P19" s="42">
        <v>30</v>
      </c>
      <c r="Q19" s="12" t="s">
        <v>2672</v>
      </c>
      <c r="R19" s="12" t="s">
        <v>2672</v>
      </c>
    </row>
    <row r="20" spans="8:18" x14ac:dyDescent="0.25">
      <c r="H20">
        <v>18</v>
      </c>
      <c r="I20">
        <v>2</v>
      </c>
      <c r="K20" t="s">
        <v>3005</v>
      </c>
      <c r="L20" t="s">
        <v>84</v>
      </c>
      <c r="P20" s="42">
        <v>28</v>
      </c>
      <c r="Q20" s="12" t="s">
        <v>2663</v>
      </c>
      <c r="R20" s="33" t="s">
        <v>2671</v>
      </c>
    </row>
    <row r="21" spans="8:18" x14ac:dyDescent="0.25">
      <c r="H21">
        <v>19</v>
      </c>
      <c r="I21">
        <v>2</v>
      </c>
      <c r="K21" t="s">
        <v>3006</v>
      </c>
      <c r="L21" t="s">
        <v>71</v>
      </c>
      <c r="P21" s="42">
        <v>26</v>
      </c>
      <c r="Q21" s="12" t="s">
        <v>2663</v>
      </c>
      <c r="R21" s="33" t="s">
        <v>2669</v>
      </c>
    </row>
    <row r="22" spans="8:18" x14ac:dyDescent="0.25">
      <c r="H22">
        <v>20</v>
      </c>
      <c r="I22">
        <v>3</v>
      </c>
      <c r="K22" t="s">
        <v>3007</v>
      </c>
      <c r="L22" t="s">
        <v>74</v>
      </c>
    </row>
    <row r="23" spans="8:18" x14ac:dyDescent="0.25">
      <c r="H23">
        <v>21</v>
      </c>
      <c r="I23">
        <v>3</v>
      </c>
      <c r="K23" t="s">
        <v>3008</v>
      </c>
      <c r="L23" t="s">
        <v>71</v>
      </c>
    </row>
    <row r="24" spans="8:18" x14ac:dyDescent="0.25">
      <c r="H24">
        <v>22</v>
      </c>
      <c r="I24">
        <v>3</v>
      </c>
      <c r="K24" t="s">
        <v>3009</v>
      </c>
      <c r="L24" t="s">
        <v>71</v>
      </c>
    </row>
    <row r="25" spans="8:18" x14ac:dyDescent="0.25">
      <c r="H25">
        <v>23</v>
      </c>
      <c r="I25">
        <v>3</v>
      </c>
      <c r="K25" t="s">
        <v>3010</v>
      </c>
      <c r="L25" t="s">
        <v>130</v>
      </c>
    </row>
    <row r="26" spans="8:18" x14ac:dyDescent="0.25">
      <c r="H26">
        <v>24</v>
      </c>
      <c r="I26">
        <v>3</v>
      </c>
      <c r="K26" t="s">
        <v>3011</v>
      </c>
      <c r="L26" t="s">
        <v>71</v>
      </c>
    </row>
    <row r="27" spans="8:18" x14ac:dyDescent="0.25">
      <c r="H27">
        <v>25</v>
      </c>
      <c r="I27">
        <v>4</v>
      </c>
      <c r="K27" t="s">
        <v>3012</v>
      </c>
      <c r="L27" t="s">
        <v>71</v>
      </c>
    </row>
    <row r="28" spans="8:18" x14ac:dyDescent="0.25">
      <c r="H28">
        <v>26</v>
      </c>
      <c r="I28">
        <v>4</v>
      </c>
      <c r="K28" t="s">
        <v>3013</v>
      </c>
      <c r="L28" t="s">
        <v>71</v>
      </c>
    </row>
    <row r="29" spans="8:18" x14ac:dyDescent="0.25">
      <c r="H29">
        <v>27</v>
      </c>
      <c r="I29">
        <v>4</v>
      </c>
      <c r="K29" t="s">
        <v>3014</v>
      </c>
      <c r="L29" t="s">
        <v>63</v>
      </c>
    </row>
    <row r="30" spans="8:18" x14ac:dyDescent="0.25">
      <c r="H30">
        <v>28</v>
      </c>
      <c r="I30">
        <v>4</v>
      </c>
      <c r="K30" t="s">
        <v>3015</v>
      </c>
      <c r="L30" t="s">
        <v>112</v>
      </c>
    </row>
    <row r="31" spans="8:18" x14ac:dyDescent="0.25">
      <c r="H31">
        <v>29</v>
      </c>
      <c r="I31">
        <v>4</v>
      </c>
      <c r="K31" t="s">
        <v>3016</v>
      </c>
      <c r="L31" t="s">
        <v>71</v>
      </c>
    </row>
    <row r="32" spans="8:18" x14ac:dyDescent="0.25">
      <c r="H32">
        <v>30</v>
      </c>
      <c r="I32">
        <v>5</v>
      </c>
      <c r="K32" t="s">
        <v>3017</v>
      </c>
      <c r="L32" t="s">
        <v>71</v>
      </c>
    </row>
    <row r="33" spans="8:12" x14ac:dyDescent="0.25">
      <c r="H33">
        <v>31</v>
      </c>
      <c r="I33">
        <v>5</v>
      </c>
      <c r="K33" t="s">
        <v>3018</v>
      </c>
      <c r="L33" t="s">
        <v>71</v>
      </c>
    </row>
    <row r="34" spans="8:12" x14ac:dyDescent="0.25">
      <c r="H34">
        <v>32</v>
      </c>
      <c r="I34">
        <v>5</v>
      </c>
      <c r="K34" t="s">
        <v>3019</v>
      </c>
      <c r="L34" t="s">
        <v>71</v>
      </c>
    </row>
    <row r="35" spans="8:12" x14ac:dyDescent="0.25">
      <c r="H35">
        <v>33</v>
      </c>
      <c r="I35">
        <v>5</v>
      </c>
      <c r="K35" t="s">
        <v>3020</v>
      </c>
      <c r="L35" t="s">
        <v>71</v>
      </c>
    </row>
    <row r="36" spans="8:12" x14ac:dyDescent="0.25">
      <c r="H36">
        <v>34</v>
      </c>
      <c r="I36">
        <v>5</v>
      </c>
      <c r="K36" t="s">
        <v>3021</v>
      </c>
      <c r="L36" t="s">
        <v>71</v>
      </c>
    </row>
    <row r="37" spans="8:12" x14ac:dyDescent="0.25">
      <c r="H37">
        <v>35</v>
      </c>
      <c r="I37">
        <v>6</v>
      </c>
      <c r="K37" t="s">
        <v>3022</v>
      </c>
      <c r="L37" t="s">
        <v>67</v>
      </c>
    </row>
    <row r="38" spans="8:12" x14ac:dyDescent="0.25">
      <c r="H38">
        <v>36</v>
      </c>
      <c r="I38">
        <v>6</v>
      </c>
      <c r="K38" t="s">
        <v>3023</v>
      </c>
      <c r="L38" t="s">
        <v>130</v>
      </c>
    </row>
    <row r="39" spans="8:12" x14ac:dyDescent="0.25">
      <c r="H39">
        <v>37</v>
      </c>
      <c r="I39">
        <v>6</v>
      </c>
      <c r="K39" t="s">
        <v>3024</v>
      </c>
      <c r="L39" t="s">
        <v>130</v>
      </c>
    </row>
    <row r="40" spans="8:12" x14ac:dyDescent="0.25">
      <c r="H40">
        <v>38</v>
      </c>
      <c r="I40">
        <v>6</v>
      </c>
      <c r="K40" t="s">
        <v>3025</v>
      </c>
      <c r="L40" t="s">
        <v>66</v>
      </c>
    </row>
    <row r="41" spans="8:12" x14ac:dyDescent="0.25">
      <c r="H41">
        <v>39</v>
      </c>
      <c r="I41">
        <v>6</v>
      </c>
      <c r="K41" t="s">
        <v>3026</v>
      </c>
      <c r="L41" t="s">
        <v>63</v>
      </c>
    </row>
    <row r="42" spans="8:12" x14ac:dyDescent="0.25">
      <c r="H42">
        <v>40</v>
      </c>
      <c r="I42">
        <v>7</v>
      </c>
      <c r="K42" t="s">
        <v>3027</v>
      </c>
      <c r="L42" t="s">
        <v>71</v>
      </c>
    </row>
    <row r="43" spans="8:12" x14ac:dyDescent="0.25">
      <c r="H43">
        <v>41</v>
      </c>
      <c r="I43">
        <v>7</v>
      </c>
      <c r="K43" t="s">
        <v>3028</v>
      </c>
      <c r="L43" t="s">
        <v>71</v>
      </c>
    </row>
    <row r="44" spans="8:12" x14ac:dyDescent="0.25">
      <c r="H44">
        <v>42</v>
      </c>
      <c r="I44">
        <v>7</v>
      </c>
      <c r="K44" t="s">
        <v>3029</v>
      </c>
      <c r="L44" t="s">
        <v>71</v>
      </c>
    </row>
    <row r="45" spans="8:12" x14ac:dyDescent="0.25">
      <c r="H45">
        <v>43</v>
      </c>
      <c r="I45">
        <v>7</v>
      </c>
      <c r="K45" t="s">
        <v>3030</v>
      </c>
      <c r="L45" t="s">
        <v>71</v>
      </c>
    </row>
    <row r="46" spans="8:12" x14ac:dyDescent="0.25">
      <c r="H46">
        <v>44</v>
      </c>
      <c r="I46">
        <v>7</v>
      </c>
      <c r="K46" t="s">
        <v>3031</v>
      </c>
      <c r="L46" t="s">
        <v>71</v>
      </c>
    </row>
    <row r="47" spans="8:12" x14ac:dyDescent="0.25">
      <c r="H47">
        <v>45</v>
      </c>
      <c r="I47">
        <v>8</v>
      </c>
      <c r="K47" t="s">
        <v>3032</v>
      </c>
      <c r="L47" t="s">
        <v>71</v>
      </c>
    </row>
    <row r="48" spans="8:12" x14ac:dyDescent="0.25">
      <c r="H48">
        <v>46</v>
      </c>
      <c r="I48">
        <v>8</v>
      </c>
      <c r="L48" s="4" t="s">
        <v>60</v>
      </c>
    </row>
    <row r="49" spans="8:12" x14ac:dyDescent="0.25">
      <c r="H49">
        <v>47</v>
      </c>
      <c r="I49">
        <v>8</v>
      </c>
      <c r="L49" s="5" t="s">
        <v>61</v>
      </c>
    </row>
    <row r="50" spans="8:12" x14ac:dyDescent="0.25">
      <c r="H50">
        <v>48</v>
      </c>
      <c r="I50">
        <v>8</v>
      </c>
      <c r="L50" s="4" t="s">
        <v>62</v>
      </c>
    </row>
    <row r="51" spans="8:12" x14ac:dyDescent="0.25">
      <c r="H51">
        <v>49</v>
      </c>
      <c r="I51">
        <v>8</v>
      </c>
      <c r="L51" s="5" t="s">
        <v>63</v>
      </c>
    </row>
    <row r="52" spans="8:12" ht="30" x14ac:dyDescent="0.25">
      <c r="H52">
        <v>50</v>
      </c>
      <c r="I52">
        <v>9</v>
      </c>
      <c r="L52" s="2" t="s">
        <v>64</v>
      </c>
    </row>
    <row r="53" spans="8:12" x14ac:dyDescent="0.25">
      <c r="H53">
        <v>51</v>
      </c>
      <c r="I53">
        <v>9</v>
      </c>
      <c r="L53" s="5" t="s">
        <v>65</v>
      </c>
    </row>
    <row r="54" spans="8:12" x14ac:dyDescent="0.25">
      <c r="H54">
        <v>52</v>
      </c>
      <c r="I54">
        <v>9</v>
      </c>
      <c r="L54" s="4" t="s">
        <v>66</v>
      </c>
    </row>
    <row r="55" spans="8:12" x14ac:dyDescent="0.25">
      <c r="H55">
        <v>53</v>
      </c>
      <c r="I55">
        <v>9</v>
      </c>
      <c r="L55" s="5" t="s">
        <v>67</v>
      </c>
    </row>
    <row r="56" spans="8:12" ht="105" x14ac:dyDescent="0.25">
      <c r="H56">
        <v>54</v>
      </c>
      <c r="I56">
        <v>9</v>
      </c>
      <c r="L56" s="2" t="s">
        <v>68</v>
      </c>
    </row>
    <row r="57" spans="8:12" x14ac:dyDescent="0.25">
      <c r="H57">
        <v>55</v>
      </c>
      <c r="I57">
        <v>10</v>
      </c>
      <c r="L57" s="5" t="s">
        <v>69</v>
      </c>
    </row>
    <row r="58" spans="8:12" x14ac:dyDescent="0.25">
      <c r="H58">
        <v>56</v>
      </c>
      <c r="I58">
        <v>10</v>
      </c>
      <c r="L58" s="4" t="s">
        <v>70</v>
      </c>
    </row>
    <row r="59" spans="8:12" x14ac:dyDescent="0.25">
      <c r="H59">
        <v>57</v>
      </c>
      <c r="I59">
        <v>10</v>
      </c>
      <c r="L59" s="5" t="s">
        <v>71</v>
      </c>
    </row>
    <row r="60" spans="8:12" x14ac:dyDescent="0.25">
      <c r="H60">
        <v>58</v>
      </c>
      <c r="I60">
        <v>10</v>
      </c>
      <c r="L60" s="4" t="s">
        <v>72</v>
      </c>
    </row>
    <row r="61" spans="8:12" x14ac:dyDescent="0.25">
      <c r="H61">
        <v>59</v>
      </c>
      <c r="I61">
        <v>10</v>
      </c>
      <c r="L61" s="5" t="s">
        <v>73</v>
      </c>
    </row>
    <row r="62" spans="8:12" x14ac:dyDescent="0.25">
      <c r="H62">
        <v>60</v>
      </c>
      <c r="I62">
        <v>11</v>
      </c>
      <c r="L62" s="4" t="s">
        <v>74</v>
      </c>
    </row>
    <row r="63" spans="8:12" x14ac:dyDescent="0.25">
      <c r="H63">
        <v>61</v>
      </c>
      <c r="I63">
        <v>11</v>
      </c>
      <c r="L63" s="5" t="s">
        <v>75</v>
      </c>
    </row>
    <row r="64" spans="8:12" ht="30" x14ac:dyDescent="0.25">
      <c r="H64">
        <v>62</v>
      </c>
      <c r="I64">
        <v>11</v>
      </c>
      <c r="L64" s="2" t="s">
        <v>76</v>
      </c>
    </row>
    <row r="65" spans="8:12" x14ac:dyDescent="0.25">
      <c r="H65">
        <v>63</v>
      </c>
      <c r="I65">
        <v>11</v>
      </c>
      <c r="L65" s="5" t="s">
        <v>77</v>
      </c>
    </row>
    <row r="66" spans="8:12" x14ac:dyDescent="0.25">
      <c r="H66">
        <v>64</v>
      </c>
      <c r="I66">
        <v>11</v>
      </c>
      <c r="L66" s="4" t="s">
        <v>78</v>
      </c>
    </row>
    <row r="67" spans="8:12" x14ac:dyDescent="0.25">
      <c r="H67">
        <v>65</v>
      </c>
      <c r="I67">
        <v>12</v>
      </c>
      <c r="L67" s="5" t="s">
        <v>79</v>
      </c>
    </row>
    <row r="68" spans="8:12" x14ac:dyDescent="0.25">
      <c r="H68">
        <v>66</v>
      </c>
      <c r="I68">
        <v>12</v>
      </c>
      <c r="L68" s="4" t="s">
        <v>80</v>
      </c>
    </row>
    <row r="69" spans="8:12" x14ac:dyDescent="0.25">
      <c r="H69">
        <v>67</v>
      </c>
      <c r="I69">
        <v>12</v>
      </c>
      <c r="L69" s="5" t="s">
        <v>81</v>
      </c>
    </row>
    <row r="70" spans="8:12" x14ac:dyDescent="0.25">
      <c r="H70">
        <v>68</v>
      </c>
      <c r="I70">
        <v>12</v>
      </c>
      <c r="L70" s="4" t="s">
        <v>82</v>
      </c>
    </row>
    <row r="71" spans="8:12" ht="45" x14ac:dyDescent="0.25">
      <c r="H71">
        <v>69</v>
      </c>
      <c r="I71">
        <v>12</v>
      </c>
      <c r="L71" s="2" t="s">
        <v>83</v>
      </c>
    </row>
    <row r="72" spans="8:12" x14ac:dyDescent="0.25">
      <c r="H72">
        <v>70</v>
      </c>
      <c r="I72">
        <v>13</v>
      </c>
      <c r="L72" s="4" t="s">
        <v>84</v>
      </c>
    </row>
    <row r="73" spans="8:12" x14ac:dyDescent="0.25">
      <c r="H73">
        <v>71</v>
      </c>
      <c r="I73">
        <v>13</v>
      </c>
      <c r="L73" s="5" t="s">
        <v>85</v>
      </c>
    </row>
    <row r="74" spans="8:12" x14ac:dyDescent="0.25">
      <c r="H74">
        <v>72</v>
      </c>
      <c r="I74">
        <v>13</v>
      </c>
      <c r="L74" s="4" t="s">
        <v>86</v>
      </c>
    </row>
    <row r="75" spans="8:12" x14ac:dyDescent="0.25">
      <c r="H75">
        <v>73</v>
      </c>
      <c r="I75">
        <v>13</v>
      </c>
      <c r="L75" s="5" t="s">
        <v>63</v>
      </c>
    </row>
    <row r="76" spans="8:12" ht="60" x14ac:dyDescent="0.25">
      <c r="H76">
        <v>74</v>
      </c>
      <c r="I76">
        <v>13</v>
      </c>
      <c r="L76" s="2" t="s">
        <v>87</v>
      </c>
    </row>
    <row r="77" spans="8:12" x14ac:dyDescent="0.25">
      <c r="H77">
        <v>75</v>
      </c>
      <c r="I77">
        <v>13</v>
      </c>
      <c r="L77" s="5" t="s">
        <v>88</v>
      </c>
    </row>
    <row r="78" spans="8:12" x14ac:dyDescent="0.25">
      <c r="H78">
        <v>76</v>
      </c>
      <c r="I78">
        <v>13</v>
      </c>
      <c r="L78" s="4" t="s">
        <v>89</v>
      </c>
    </row>
    <row r="79" spans="8:12" x14ac:dyDescent="0.25">
      <c r="H79">
        <v>77</v>
      </c>
      <c r="I79">
        <v>13</v>
      </c>
      <c r="L79" s="5" t="s">
        <v>90</v>
      </c>
    </row>
    <row r="80" spans="8:12" x14ac:dyDescent="0.25">
      <c r="H80">
        <v>78</v>
      </c>
      <c r="I80">
        <v>13</v>
      </c>
      <c r="L80" s="4" t="s">
        <v>91</v>
      </c>
    </row>
    <row r="81" spans="8:12" x14ac:dyDescent="0.25">
      <c r="H81">
        <v>79</v>
      </c>
      <c r="I81">
        <v>13</v>
      </c>
      <c r="L81" s="5" t="s">
        <v>92</v>
      </c>
    </row>
    <row r="82" spans="8:12" x14ac:dyDescent="0.25">
      <c r="H82">
        <v>80</v>
      </c>
      <c r="I82">
        <v>13</v>
      </c>
      <c r="L82" s="4" t="s">
        <v>82</v>
      </c>
    </row>
    <row r="83" spans="8:12" x14ac:dyDescent="0.25">
      <c r="H83">
        <v>81</v>
      </c>
      <c r="I83">
        <v>13</v>
      </c>
      <c r="L83" s="2" t="s">
        <v>93</v>
      </c>
    </row>
    <row r="84" spans="8:12" x14ac:dyDescent="0.25">
      <c r="H84">
        <v>82</v>
      </c>
      <c r="I84">
        <v>13</v>
      </c>
      <c r="L84" s="4" t="s">
        <v>94</v>
      </c>
    </row>
    <row r="85" spans="8:12" x14ac:dyDescent="0.25">
      <c r="H85">
        <v>83</v>
      </c>
      <c r="I85">
        <v>13</v>
      </c>
      <c r="L85" s="5" t="s">
        <v>95</v>
      </c>
    </row>
    <row r="86" spans="8:12" x14ac:dyDescent="0.25">
      <c r="H86">
        <v>84</v>
      </c>
      <c r="I86">
        <v>13</v>
      </c>
      <c r="L86" s="4" t="s">
        <v>96</v>
      </c>
    </row>
    <row r="87" spans="8:12" x14ac:dyDescent="0.25">
      <c r="H87">
        <v>85</v>
      </c>
      <c r="I87">
        <v>13</v>
      </c>
      <c r="L87" s="5" t="s">
        <v>63</v>
      </c>
    </row>
    <row r="88" spans="8:12" ht="60" x14ac:dyDescent="0.25">
      <c r="H88">
        <v>86</v>
      </c>
      <c r="I88">
        <v>13</v>
      </c>
      <c r="L88" s="2" t="s">
        <v>97</v>
      </c>
    </row>
    <row r="89" spans="8:12" x14ac:dyDescent="0.25">
      <c r="H89">
        <v>87</v>
      </c>
      <c r="I89">
        <v>13</v>
      </c>
      <c r="L89" s="5" t="s">
        <v>98</v>
      </c>
    </row>
    <row r="90" spans="8:12" x14ac:dyDescent="0.25">
      <c r="H90">
        <v>88</v>
      </c>
      <c r="I90">
        <v>13</v>
      </c>
      <c r="L90" s="4" t="s">
        <v>99</v>
      </c>
    </row>
    <row r="91" spans="8:12" x14ac:dyDescent="0.25">
      <c r="H91">
        <v>89</v>
      </c>
      <c r="I91">
        <v>13</v>
      </c>
      <c r="L91" s="5" t="s">
        <v>67</v>
      </c>
    </row>
    <row r="92" spans="8:12" ht="30" x14ac:dyDescent="0.25">
      <c r="H92">
        <v>90</v>
      </c>
      <c r="I92">
        <v>13</v>
      </c>
      <c r="L92" s="2" t="s">
        <v>100</v>
      </c>
    </row>
    <row r="93" spans="8:12" x14ac:dyDescent="0.25">
      <c r="H93">
        <v>91</v>
      </c>
      <c r="I93">
        <v>13</v>
      </c>
      <c r="L93" s="5" t="s">
        <v>101</v>
      </c>
    </row>
    <row r="94" spans="8:12" x14ac:dyDescent="0.25">
      <c r="H94">
        <v>92</v>
      </c>
      <c r="I94">
        <v>13</v>
      </c>
      <c r="L94" s="4" t="s">
        <v>102</v>
      </c>
    </row>
    <row r="95" spans="8:12" x14ac:dyDescent="0.25">
      <c r="H95">
        <v>93</v>
      </c>
      <c r="I95">
        <v>13</v>
      </c>
      <c r="L95" s="5" t="s">
        <v>103</v>
      </c>
    </row>
    <row r="96" spans="8:12" x14ac:dyDescent="0.25">
      <c r="H96">
        <v>94</v>
      </c>
      <c r="I96">
        <v>13</v>
      </c>
      <c r="L96" s="4" t="s">
        <v>63</v>
      </c>
    </row>
    <row r="97" spans="8:12" ht="30" x14ac:dyDescent="0.25">
      <c r="H97">
        <v>95</v>
      </c>
      <c r="I97">
        <v>13</v>
      </c>
      <c r="L97" s="2" t="s">
        <v>104</v>
      </c>
    </row>
    <row r="98" spans="8:12" x14ac:dyDescent="0.25">
      <c r="H98">
        <v>96</v>
      </c>
      <c r="I98">
        <v>13</v>
      </c>
      <c r="L98" s="4" t="s">
        <v>105</v>
      </c>
    </row>
    <row r="99" spans="8:12" x14ac:dyDescent="0.25">
      <c r="H99">
        <v>97</v>
      </c>
      <c r="I99">
        <v>13</v>
      </c>
      <c r="L99" s="5" t="s">
        <v>106</v>
      </c>
    </row>
    <row r="100" spans="8:12" x14ac:dyDescent="0.25">
      <c r="H100">
        <v>98</v>
      </c>
      <c r="I100">
        <v>13</v>
      </c>
      <c r="L100" s="4" t="s">
        <v>107</v>
      </c>
    </row>
    <row r="101" spans="8:12" x14ac:dyDescent="0.25">
      <c r="H101">
        <v>99</v>
      </c>
      <c r="I101">
        <v>13</v>
      </c>
      <c r="L101" s="5" t="s">
        <v>108</v>
      </c>
    </row>
    <row r="102" spans="8:12" x14ac:dyDescent="0.25">
      <c r="H102">
        <v>100</v>
      </c>
      <c r="I102">
        <v>13</v>
      </c>
      <c r="L102" s="4" t="s">
        <v>109</v>
      </c>
    </row>
    <row r="103" spans="8:12" x14ac:dyDescent="0.25">
      <c r="L103" s="5" t="s">
        <v>110</v>
      </c>
    </row>
    <row r="104" spans="8:12" ht="30" x14ac:dyDescent="0.25">
      <c r="L104" s="2" t="s">
        <v>111</v>
      </c>
    </row>
    <row r="105" spans="8:12" x14ac:dyDescent="0.25">
      <c r="L105" s="5" t="s">
        <v>112</v>
      </c>
    </row>
    <row r="106" spans="8:12" x14ac:dyDescent="0.25">
      <c r="L106" s="4" t="s">
        <v>113</v>
      </c>
    </row>
    <row r="107" spans="8:12" x14ac:dyDescent="0.25">
      <c r="L107" s="5" t="s">
        <v>114</v>
      </c>
    </row>
    <row r="108" spans="8:12" x14ac:dyDescent="0.25">
      <c r="L108" s="4" t="s">
        <v>115</v>
      </c>
    </row>
    <row r="109" spans="8:12" x14ac:dyDescent="0.25">
      <c r="L109" s="5" t="s">
        <v>116</v>
      </c>
    </row>
    <row r="110" spans="8:12" x14ac:dyDescent="0.25">
      <c r="L110" s="4" t="s">
        <v>117</v>
      </c>
    </row>
    <row r="111" spans="8:12" x14ac:dyDescent="0.25">
      <c r="L111" s="5" t="s">
        <v>118</v>
      </c>
    </row>
    <row r="112" spans="8:12" ht="45" x14ac:dyDescent="0.25">
      <c r="L112" s="2" t="s">
        <v>119</v>
      </c>
    </row>
    <row r="113" spans="12:12" x14ac:dyDescent="0.25">
      <c r="L113" s="5" t="s">
        <v>120</v>
      </c>
    </row>
    <row r="114" spans="12:12" x14ac:dyDescent="0.25">
      <c r="L114" s="4" t="s">
        <v>121</v>
      </c>
    </row>
    <row r="115" spans="12:12" x14ac:dyDescent="0.25">
      <c r="L115" s="5" t="s">
        <v>122</v>
      </c>
    </row>
    <row r="116" spans="12:12" x14ac:dyDescent="0.25">
      <c r="L116" s="4" t="s">
        <v>123</v>
      </c>
    </row>
    <row r="117" spans="12:12" x14ac:dyDescent="0.25">
      <c r="L117" s="5" t="s">
        <v>124</v>
      </c>
    </row>
    <row r="118" spans="12:12" x14ac:dyDescent="0.25">
      <c r="L118" s="4" t="s">
        <v>125</v>
      </c>
    </row>
    <row r="119" spans="12:12" x14ac:dyDescent="0.25">
      <c r="L119" s="5" t="s">
        <v>118</v>
      </c>
    </row>
    <row r="120" spans="12:12" ht="30" x14ac:dyDescent="0.25">
      <c r="L120" s="2" t="s">
        <v>126</v>
      </c>
    </row>
    <row r="121" spans="12:12" x14ac:dyDescent="0.25">
      <c r="L121" s="5" t="s">
        <v>127</v>
      </c>
    </row>
    <row r="122" spans="12:12" x14ac:dyDescent="0.25">
      <c r="L122" s="4" t="s">
        <v>128</v>
      </c>
    </row>
    <row r="123" spans="12:12" x14ac:dyDescent="0.25">
      <c r="L123" s="5" t="s">
        <v>129</v>
      </c>
    </row>
    <row r="124" spans="12:12" x14ac:dyDescent="0.25">
      <c r="L124" s="4" t="s">
        <v>130</v>
      </c>
    </row>
    <row r="125" spans="12:12" ht="45" x14ac:dyDescent="0.25">
      <c r="L125" s="2" t="s">
        <v>131</v>
      </c>
    </row>
    <row r="126" spans="12:12" x14ac:dyDescent="0.25">
      <c r="L126" s="4" t="s">
        <v>132</v>
      </c>
    </row>
    <row r="127" spans="12:12" x14ac:dyDescent="0.25">
      <c r="L127" s="5" t="s">
        <v>133</v>
      </c>
    </row>
    <row r="128" spans="12:12" ht="30" x14ac:dyDescent="0.25">
      <c r="L128" s="2" t="s">
        <v>134</v>
      </c>
    </row>
    <row r="129" spans="12:12" x14ac:dyDescent="0.25">
      <c r="L129" s="5" t="s">
        <v>135</v>
      </c>
    </row>
    <row r="130" spans="12:12" x14ac:dyDescent="0.25">
      <c r="L130" s="4" t="s">
        <v>136</v>
      </c>
    </row>
    <row r="131" spans="12:12" x14ac:dyDescent="0.25">
      <c r="L131" s="5" t="s">
        <v>137</v>
      </c>
    </row>
    <row r="132" spans="12:12" x14ac:dyDescent="0.25">
      <c r="L132" s="4" t="s">
        <v>138</v>
      </c>
    </row>
  </sheetData>
  <pageMargins left="0.7" right="0.7" top="0.75" bottom="0.75" header="0.3" footer="0.3"/>
  <legacy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workbookViewId="0">
      <selection activeCell="M1" sqref="M1"/>
    </sheetView>
  </sheetViews>
  <sheetFormatPr baseColWidth="10" defaultRowHeight="15" x14ac:dyDescent="0.25"/>
  <sheetData>
    <row r="1" spans="1:1" x14ac:dyDescent="0.25">
      <c r="A1" s="90">
        <v>42569</v>
      </c>
    </row>
    <row r="2" spans="1:1" x14ac:dyDescent="0.25">
      <c r="A2" s="90">
        <v>42570</v>
      </c>
    </row>
    <row r="3" spans="1:1" x14ac:dyDescent="0.25">
      <c r="A3" s="90">
        <v>42571</v>
      </c>
    </row>
    <row r="4" spans="1:1" x14ac:dyDescent="0.25">
      <c r="A4" s="90">
        <v>42572</v>
      </c>
    </row>
    <row r="5" spans="1:1" x14ac:dyDescent="0.25">
      <c r="A5" s="90">
        <v>42573</v>
      </c>
    </row>
    <row r="6" spans="1:1" x14ac:dyDescent="0.25">
      <c r="A6" s="90">
        <v>42574</v>
      </c>
    </row>
    <row r="7" spans="1:1" x14ac:dyDescent="0.25">
      <c r="A7" s="90">
        <v>42575</v>
      </c>
    </row>
    <row r="8" spans="1:1" x14ac:dyDescent="0.25">
      <c r="A8" s="90">
        <v>42576</v>
      </c>
    </row>
    <row r="9" spans="1:1" x14ac:dyDescent="0.25">
      <c r="A9" s="90">
        <v>42577</v>
      </c>
    </row>
    <row r="10" spans="1:1" x14ac:dyDescent="0.25">
      <c r="A10" s="90">
        <v>42578</v>
      </c>
    </row>
    <row r="11" spans="1:1" x14ac:dyDescent="0.25">
      <c r="A11" s="90">
        <v>42579</v>
      </c>
    </row>
    <row r="12" spans="1:1" x14ac:dyDescent="0.25">
      <c r="A12" s="90">
        <v>42580</v>
      </c>
    </row>
    <row r="13" spans="1:1" x14ac:dyDescent="0.25">
      <c r="A13" s="90">
        <v>42629</v>
      </c>
    </row>
    <row r="14" spans="1:1" x14ac:dyDescent="0.25">
      <c r="A14" s="90"/>
    </row>
    <row r="15" spans="1:1" x14ac:dyDescent="0.25">
      <c r="A15" s="90"/>
    </row>
    <row r="16" spans="1:1" x14ac:dyDescent="0.25">
      <c r="A16" s="90"/>
    </row>
    <row r="17" spans="1:1" x14ac:dyDescent="0.25">
      <c r="A17" s="90"/>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8"/>
  <sheetViews>
    <sheetView zoomScale="120" zoomScaleNormal="120" zoomScalePageLayoutView="125" workbookViewId="0">
      <selection activeCell="A40" sqref="A40"/>
    </sheetView>
  </sheetViews>
  <sheetFormatPr baseColWidth="10" defaultRowHeight="15" x14ac:dyDescent="0.25"/>
  <cols>
    <col min="1" max="2" width="52.7109375" customWidth="1"/>
  </cols>
  <sheetData>
    <row r="1" spans="1:8" s="8" customFormat="1" x14ac:dyDescent="0.25">
      <c r="A1" s="10" t="s">
        <v>2922</v>
      </c>
      <c r="H1" s="10"/>
    </row>
    <row r="2" spans="1:8" x14ac:dyDescent="0.25">
      <c r="A2" s="1" t="s">
        <v>0</v>
      </c>
    </row>
    <row r="3" spans="1:8" x14ac:dyDescent="0.25">
      <c r="A3" s="65" t="s">
        <v>1</v>
      </c>
    </row>
    <row r="4" spans="1:8" ht="30" customHeight="1" x14ac:dyDescent="0.25">
      <c r="A4" s="74" t="s">
        <v>2920</v>
      </c>
      <c r="B4" s="2" t="s">
        <v>3039</v>
      </c>
    </row>
    <row r="5" spans="1:8" ht="15" customHeight="1" x14ac:dyDescent="0.25">
      <c r="A5" t="s">
        <v>2</v>
      </c>
      <c r="B5">
        <v>0</v>
      </c>
    </row>
    <row r="6" spans="1:8" x14ac:dyDescent="0.25">
      <c r="A6" t="s">
        <v>3</v>
      </c>
      <c r="B6">
        <v>0</v>
      </c>
    </row>
    <row r="7" spans="1:8" x14ac:dyDescent="0.25">
      <c r="A7" t="s">
        <v>4</v>
      </c>
      <c r="B7">
        <v>7</v>
      </c>
    </row>
    <row r="8" spans="1:8" x14ac:dyDescent="0.25">
      <c r="A8" t="s">
        <v>5</v>
      </c>
      <c r="B8">
        <v>5</v>
      </c>
    </row>
    <row r="9" spans="1:8" x14ac:dyDescent="0.25">
      <c r="A9" t="s">
        <v>6</v>
      </c>
      <c r="B9">
        <v>4</v>
      </c>
    </row>
    <row r="10" spans="1:8" x14ac:dyDescent="0.25">
      <c r="A10" t="s">
        <v>7</v>
      </c>
      <c r="B10">
        <v>157</v>
      </c>
    </row>
    <row r="11" spans="1:8" x14ac:dyDescent="0.25">
      <c r="A11" t="s">
        <v>8</v>
      </c>
      <c r="B11">
        <v>36</v>
      </c>
    </row>
    <row r="12" spans="1:8" x14ac:dyDescent="0.25">
      <c r="A12" t="s">
        <v>9</v>
      </c>
      <c r="B12">
        <v>0</v>
      </c>
    </row>
    <row r="13" spans="1:8" x14ac:dyDescent="0.25">
      <c r="A13" s="3" t="s">
        <v>10</v>
      </c>
      <c r="B13" s="3">
        <v>209</v>
      </c>
    </row>
    <row r="15" spans="1:8" x14ac:dyDescent="0.25">
      <c r="A15" t="s">
        <v>11</v>
      </c>
    </row>
    <row r="16" spans="1:8" x14ac:dyDescent="0.25">
      <c r="A16" s="63" t="s">
        <v>2924</v>
      </c>
    </row>
    <row r="17" spans="1:3" x14ac:dyDescent="0.25">
      <c r="A17" s="63" t="s">
        <v>2923</v>
      </c>
    </row>
    <row r="18" spans="1:3" ht="30.75" customHeight="1" x14ac:dyDescent="0.25">
      <c r="A18" s="119" t="s">
        <v>12</v>
      </c>
      <c r="B18" s="119"/>
    </row>
    <row r="21" spans="1:3" hidden="1" x14ac:dyDescent="0.25">
      <c r="A21" s="94"/>
      <c r="B21" s="94" t="s">
        <v>2960</v>
      </c>
      <c r="C21" s="94"/>
    </row>
    <row r="22" spans="1:3" hidden="1" x14ac:dyDescent="0.25">
      <c r="A22" s="94">
        <v>2</v>
      </c>
      <c r="B22" s="94">
        <f>+COUNTIFS(BaseSAP!$I:$I,II!A22,BaseSAP!C:C,II!B$21)</f>
        <v>7</v>
      </c>
      <c r="C22" s="94" t="s">
        <v>4</v>
      </c>
    </row>
    <row r="23" spans="1:3" hidden="1" x14ac:dyDescent="0.25">
      <c r="A23" s="94">
        <v>3</v>
      </c>
      <c r="B23" s="94">
        <f>+COUNTIFS(BaseSAP!$I:$I,II!A23,BaseSAP!C:C,II!B$21)</f>
        <v>5</v>
      </c>
      <c r="C23" s="94" t="s">
        <v>5</v>
      </c>
    </row>
    <row r="24" spans="1:3" hidden="1" x14ac:dyDescent="0.25">
      <c r="A24" s="94">
        <v>7</v>
      </c>
      <c r="B24" s="94">
        <f>+COUNTIFS(BaseSAP!$I:$I,II!A24,BaseSAP!C:C,II!B$21)</f>
        <v>4</v>
      </c>
      <c r="C24" s="94" t="s">
        <v>3034</v>
      </c>
    </row>
    <row r="25" spans="1:3" hidden="1" x14ac:dyDescent="0.25">
      <c r="A25" s="94">
        <v>5</v>
      </c>
      <c r="B25" s="94">
        <f>+COUNTIFS(BaseSAP!$I:$I,II!A25,BaseSAP!C:C,II!B$21)</f>
        <v>157</v>
      </c>
      <c r="C25" s="94" t="s">
        <v>7</v>
      </c>
    </row>
    <row r="26" spans="1:3" hidden="1" x14ac:dyDescent="0.25">
      <c r="A26" s="94">
        <v>6</v>
      </c>
      <c r="B26" s="94">
        <f>+COUNTIFS(BaseSAP!$I:$I,II!A26,BaseSAP!C:C,II!B$21)</f>
        <v>36</v>
      </c>
      <c r="C26" s="94" t="s">
        <v>8</v>
      </c>
    </row>
    <row r="27" spans="1:3" hidden="1" x14ac:dyDescent="0.25">
      <c r="A27" s="94"/>
      <c r="B27" s="94"/>
      <c r="C27" s="94"/>
    </row>
    <row r="28" spans="1:3" hidden="1" x14ac:dyDescent="0.25"/>
  </sheetData>
  <mergeCells count="1">
    <mergeCell ref="A18:B18"/>
  </mergeCells>
  <pageMargins left="0.70866141732283472" right="0.70866141732283472" top="0.74803149606299213" bottom="0.74803149606299213" header="0.31496062992125984" footer="0.31496062992125984"/>
  <pageSetup orientation="landscape" horizontalDpi="300" verticalDpi="300" r:id="rId1"/>
  <tableParts count="1">
    <tablePart r:id="rId2"/>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view="pageBreakPreview" zoomScale="80" zoomScaleNormal="100" zoomScaleSheetLayoutView="80" workbookViewId="0">
      <pane xSplit="1" ySplit="3" topLeftCell="B4" activePane="bottomRight" state="frozen"/>
      <selection pane="topRight" activeCell="B1" sqref="B1"/>
      <selection pane="bottomLeft" activeCell="A3" sqref="A3"/>
      <selection pane="bottomRight" activeCell="C20" sqref="C20"/>
    </sheetView>
  </sheetViews>
  <sheetFormatPr baseColWidth="10" defaultRowHeight="15" x14ac:dyDescent="0.25"/>
  <cols>
    <col min="1" max="1" width="69.7109375" customWidth="1"/>
    <col min="2" max="2" width="20.7109375" customWidth="1"/>
    <col min="3" max="7" width="35.42578125" bestFit="1" customWidth="1"/>
    <col min="8" max="11" width="0" hidden="1" customWidth="1"/>
  </cols>
  <sheetData>
    <row r="1" spans="1:8" s="8" customFormat="1" x14ac:dyDescent="0.25">
      <c r="A1" s="10" t="s">
        <v>2922</v>
      </c>
    </row>
    <row r="2" spans="1:8" x14ac:dyDescent="0.25">
      <c r="A2" s="1" t="s">
        <v>31</v>
      </c>
      <c r="B2" s="1"/>
    </row>
    <row r="3" spans="1:8" ht="45" customHeight="1" x14ac:dyDescent="0.25">
      <c r="A3" s="18" t="s">
        <v>1</v>
      </c>
      <c r="B3" s="19" t="s">
        <v>32</v>
      </c>
      <c r="C3" s="2" t="s">
        <v>3039</v>
      </c>
      <c r="D3" s="2" t="s">
        <v>3040</v>
      </c>
      <c r="E3" s="2" t="s">
        <v>3041</v>
      </c>
      <c r="F3" s="2" t="s">
        <v>3042</v>
      </c>
      <c r="G3" s="2" t="s">
        <v>3043</v>
      </c>
      <c r="H3" s="100"/>
    </row>
    <row r="4" spans="1:8" ht="15" customHeight="1" x14ac:dyDescent="0.25">
      <c r="A4" s="4" t="s">
        <v>33</v>
      </c>
      <c r="B4" s="4">
        <v>3</v>
      </c>
      <c r="C4" s="4">
        <v>35</v>
      </c>
      <c r="D4" s="4">
        <v>0</v>
      </c>
      <c r="E4" s="4">
        <v>0</v>
      </c>
      <c r="F4" s="4">
        <v>0</v>
      </c>
      <c r="G4" s="4">
        <v>0</v>
      </c>
    </row>
    <row r="5" spans="1:8" ht="15" customHeight="1" x14ac:dyDescent="0.25">
      <c r="A5" s="4" t="s">
        <v>34</v>
      </c>
      <c r="B5" s="4">
        <v>0</v>
      </c>
      <c r="C5" s="4">
        <v>0</v>
      </c>
      <c r="D5" s="4">
        <v>0</v>
      </c>
      <c r="E5" s="4">
        <v>0</v>
      </c>
      <c r="F5" s="4">
        <v>0</v>
      </c>
      <c r="G5" s="4">
        <v>0</v>
      </c>
    </row>
    <row r="6" spans="1:8" x14ac:dyDescent="0.25">
      <c r="A6" t="s">
        <v>35</v>
      </c>
      <c r="B6">
        <v>0</v>
      </c>
      <c r="C6">
        <v>0</v>
      </c>
      <c r="D6">
        <v>0</v>
      </c>
      <c r="E6">
        <v>0</v>
      </c>
      <c r="F6">
        <v>0</v>
      </c>
      <c r="G6">
        <v>0</v>
      </c>
    </row>
    <row r="7" spans="1:8" x14ac:dyDescent="0.25">
      <c r="A7" t="s">
        <v>36</v>
      </c>
      <c r="B7">
        <v>0</v>
      </c>
      <c r="C7">
        <v>0</v>
      </c>
      <c r="D7">
        <v>0</v>
      </c>
      <c r="E7">
        <v>0</v>
      </c>
      <c r="F7">
        <v>0</v>
      </c>
      <c r="G7">
        <v>0</v>
      </c>
    </row>
    <row r="8" spans="1:8" x14ac:dyDescent="0.25">
      <c r="A8" s="4" t="s">
        <v>37</v>
      </c>
      <c r="B8" s="4">
        <v>3</v>
      </c>
      <c r="C8" s="4">
        <v>101</v>
      </c>
      <c r="D8" s="4">
        <v>0</v>
      </c>
      <c r="E8" s="4">
        <v>0</v>
      </c>
      <c r="F8" s="4">
        <v>0</v>
      </c>
      <c r="G8" s="4">
        <v>0</v>
      </c>
    </row>
    <row r="9" spans="1:8" x14ac:dyDescent="0.25">
      <c r="A9" s="4" t="s">
        <v>38</v>
      </c>
      <c r="B9" s="4">
        <v>9</v>
      </c>
      <c r="C9" s="4">
        <v>73</v>
      </c>
      <c r="D9" s="4">
        <v>0</v>
      </c>
      <c r="E9" s="4">
        <v>0</v>
      </c>
      <c r="F9" s="4">
        <v>0</v>
      </c>
      <c r="G9" s="4">
        <v>0</v>
      </c>
    </row>
    <row r="10" spans="1:8" x14ac:dyDescent="0.25">
      <c r="A10" s="4" t="s">
        <v>39</v>
      </c>
      <c r="B10" s="4">
        <v>0</v>
      </c>
      <c r="C10" s="4">
        <v>0</v>
      </c>
      <c r="D10" s="4">
        <v>0</v>
      </c>
      <c r="E10" s="4">
        <v>0</v>
      </c>
      <c r="F10" s="4">
        <v>0</v>
      </c>
      <c r="G10" s="4">
        <v>0</v>
      </c>
    </row>
    <row r="11" spans="1:8" x14ac:dyDescent="0.25">
      <c r="A11" t="s">
        <v>40</v>
      </c>
      <c r="B11">
        <v>0</v>
      </c>
      <c r="C11">
        <v>0</v>
      </c>
      <c r="D11">
        <v>0</v>
      </c>
      <c r="E11">
        <v>0</v>
      </c>
      <c r="F11">
        <v>0</v>
      </c>
      <c r="G11">
        <v>0</v>
      </c>
    </row>
    <row r="12" spans="1:8" x14ac:dyDescent="0.25">
      <c r="A12" t="s">
        <v>41</v>
      </c>
      <c r="B12">
        <v>0</v>
      </c>
      <c r="C12">
        <v>0</v>
      </c>
      <c r="D12">
        <v>0</v>
      </c>
      <c r="E12">
        <v>0</v>
      </c>
      <c r="F12">
        <v>0</v>
      </c>
      <c r="G12">
        <v>0</v>
      </c>
    </row>
    <row r="13" spans="1:8" x14ac:dyDescent="0.25">
      <c r="A13" s="4" t="s">
        <v>42</v>
      </c>
      <c r="B13" s="4">
        <v>0</v>
      </c>
      <c r="C13" s="4">
        <v>0</v>
      </c>
      <c r="D13" s="4">
        <v>0</v>
      </c>
      <c r="E13" s="4">
        <v>0</v>
      </c>
      <c r="F13" s="4">
        <v>0</v>
      </c>
      <c r="G13" s="4">
        <v>0</v>
      </c>
    </row>
    <row r="14" spans="1:8" x14ac:dyDescent="0.25">
      <c r="A14" s="20" t="s">
        <v>43</v>
      </c>
      <c r="B14" s="20">
        <v>0</v>
      </c>
      <c r="C14" s="20">
        <v>0</v>
      </c>
      <c r="D14" s="20">
        <v>0</v>
      </c>
      <c r="E14" s="20">
        <v>0</v>
      </c>
      <c r="F14" s="20">
        <v>0</v>
      </c>
      <c r="G14" s="20">
        <v>0</v>
      </c>
    </row>
    <row r="15" spans="1:8" x14ac:dyDescent="0.25">
      <c r="A15" t="s">
        <v>44</v>
      </c>
      <c r="B15">
        <v>0</v>
      </c>
      <c r="C15">
        <v>0</v>
      </c>
      <c r="D15">
        <v>0</v>
      </c>
      <c r="E15">
        <v>0</v>
      </c>
      <c r="F15">
        <v>0</v>
      </c>
      <c r="G15">
        <v>0</v>
      </c>
    </row>
    <row r="16" spans="1:8" x14ac:dyDescent="0.25">
      <c r="A16" t="s">
        <v>45</v>
      </c>
      <c r="B16">
        <v>0</v>
      </c>
      <c r="C16">
        <v>0</v>
      </c>
      <c r="D16">
        <v>0</v>
      </c>
      <c r="E16">
        <v>0</v>
      </c>
      <c r="F16">
        <v>0</v>
      </c>
      <c r="G16">
        <v>0</v>
      </c>
    </row>
    <row r="17" spans="1:7" x14ac:dyDescent="0.25">
      <c r="A17" t="s">
        <v>46</v>
      </c>
      <c r="B17">
        <v>0</v>
      </c>
      <c r="C17">
        <v>0</v>
      </c>
      <c r="D17">
        <v>0</v>
      </c>
      <c r="E17">
        <v>0</v>
      </c>
      <c r="F17">
        <v>0</v>
      </c>
      <c r="G17">
        <v>0</v>
      </c>
    </row>
    <row r="18" spans="1:7" x14ac:dyDescent="0.25">
      <c r="A18" s="21" t="s">
        <v>10</v>
      </c>
      <c r="B18" s="21">
        <v>5</v>
      </c>
      <c r="C18" s="21">
        <v>209</v>
      </c>
      <c r="D18" s="21">
        <f t="shared" ref="D18:G18" si="0">D4+D5+D8+D9+D10+D13+D14</f>
        <v>0</v>
      </c>
      <c r="E18" s="21">
        <f t="shared" si="0"/>
        <v>0</v>
      </c>
      <c r="F18" s="21">
        <f t="shared" si="0"/>
        <v>0</v>
      </c>
      <c r="G18" s="21">
        <f t="shared" si="0"/>
        <v>0</v>
      </c>
    </row>
    <row r="19" spans="1:7" ht="45" customHeight="1" x14ac:dyDescent="0.25">
      <c r="A19" s="2" t="s">
        <v>47</v>
      </c>
      <c r="B19" s="2"/>
      <c r="C19" s="2" t="s">
        <v>3039</v>
      </c>
      <c r="D19" s="2" t="s">
        <v>3040</v>
      </c>
      <c r="E19" s="2" t="s">
        <v>3041</v>
      </c>
      <c r="F19" s="2" t="s">
        <v>3042</v>
      </c>
      <c r="G19" s="2" t="s">
        <v>3043</v>
      </c>
    </row>
    <row r="20" spans="1:7" x14ac:dyDescent="0.25">
      <c r="A20" s="4" t="s">
        <v>48</v>
      </c>
      <c r="B20" s="12"/>
      <c r="C20" s="12">
        <v>1</v>
      </c>
      <c r="D20" s="12">
        <v>0</v>
      </c>
      <c r="E20" s="12">
        <v>0</v>
      </c>
      <c r="F20" s="12">
        <v>0</v>
      </c>
      <c r="G20" s="12">
        <v>0</v>
      </c>
    </row>
    <row r="21" spans="1:7" x14ac:dyDescent="0.25">
      <c r="A21" s="5" t="s">
        <v>49</v>
      </c>
      <c r="B21" s="15"/>
      <c r="C21" s="15">
        <v>0</v>
      </c>
      <c r="D21" s="15">
        <v>0</v>
      </c>
      <c r="E21" s="15">
        <v>0</v>
      </c>
      <c r="F21" s="15">
        <v>0</v>
      </c>
      <c r="G21" s="15">
        <v>0</v>
      </c>
    </row>
    <row r="22" spans="1:7" x14ac:dyDescent="0.25">
      <c r="A22" s="4" t="s">
        <v>50</v>
      </c>
      <c r="B22" s="12"/>
      <c r="C22" s="12">
        <v>0</v>
      </c>
      <c r="D22" s="12">
        <v>0</v>
      </c>
      <c r="E22" s="12">
        <v>0</v>
      </c>
      <c r="F22" s="12">
        <v>0</v>
      </c>
      <c r="G22" s="12">
        <v>0</v>
      </c>
    </row>
    <row r="23" spans="1:7" x14ac:dyDescent="0.25">
      <c r="A23" s="5" t="s">
        <v>51</v>
      </c>
      <c r="B23" s="15"/>
      <c r="C23" s="15">
        <v>0</v>
      </c>
      <c r="D23" s="15">
        <v>0</v>
      </c>
      <c r="E23" s="15">
        <v>0</v>
      </c>
      <c r="F23" s="15">
        <v>0</v>
      </c>
      <c r="G23" s="15">
        <v>0</v>
      </c>
    </row>
    <row r="24" spans="1:7" x14ac:dyDescent="0.25">
      <c r="A24" s="6" t="s">
        <v>10</v>
      </c>
      <c r="B24" s="22"/>
      <c r="C24" s="22">
        <f>SUM(C20:C23)</f>
        <v>1</v>
      </c>
      <c r="D24" s="22">
        <f>SUM(D20:D23)</f>
        <v>0</v>
      </c>
      <c r="E24" s="22">
        <f>SUM(E20:E23)</f>
        <v>0</v>
      </c>
      <c r="F24" s="22">
        <f>SUM(F20:F23)</f>
        <v>0</v>
      </c>
      <c r="G24" s="22">
        <f>SUM(G20:G23)</f>
        <v>0</v>
      </c>
    </row>
    <row r="26" spans="1:7" x14ac:dyDescent="0.25">
      <c r="A26" s="23" t="s">
        <v>52</v>
      </c>
    </row>
    <row r="27" spans="1:7" ht="31.5" customHeight="1" x14ac:dyDescent="0.25">
      <c r="A27" s="120" t="s">
        <v>53</v>
      </c>
      <c r="B27" s="120"/>
      <c r="C27" s="120"/>
      <c r="D27" s="120"/>
      <c r="E27" s="120"/>
      <c r="F27" s="120"/>
      <c r="G27" s="120"/>
    </row>
    <row r="29" spans="1:7" x14ac:dyDescent="0.25">
      <c r="A29" t="s">
        <v>11</v>
      </c>
    </row>
    <row r="30" spans="1:7" x14ac:dyDescent="0.25">
      <c r="A30" s="63" t="s">
        <v>2924</v>
      </c>
    </row>
    <row r="31" spans="1:7" x14ac:dyDescent="0.25">
      <c r="A31" s="63" t="s">
        <v>2923</v>
      </c>
    </row>
    <row r="32" spans="1:7" x14ac:dyDescent="0.25">
      <c r="A32" t="s">
        <v>12</v>
      </c>
    </row>
  </sheetData>
  <mergeCells count="1">
    <mergeCell ref="A27:G27"/>
  </mergeCells>
  <pageMargins left="0.70866141732283472" right="0.70866141732283472" top="0.74803149606299213" bottom="0.74803149606299213" header="0.31496062992125984" footer="0.31496062992125984"/>
  <pageSetup scale="46" orientation="landscape" horizontalDpi="300" verticalDpi="300" r:id="rId1"/>
  <tableParts count="1">
    <tablePart r:id="rId2"/>
  </tablePart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9"/>
  <sheetViews>
    <sheetView topLeftCell="A61" zoomScaleNormal="100" workbookViewId="0">
      <selection activeCell="E93" sqref="E93"/>
    </sheetView>
  </sheetViews>
  <sheetFormatPr baseColWidth="10" defaultRowHeight="15" x14ac:dyDescent="0.25"/>
  <cols>
    <col min="1" max="1" width="69.28515625" customWidth="1"/>
    <col min="2" max="2" width="48" customWidth="1"/>
    <col min="3" max="3" width="37.7109375" bestFit="1" customWidth="1"/>
    <col min="6" max="6" width="63.28515625" hidden="1" customWidth="1"/>
    <col min="7" max="8" width="0" hidden="1" customWidth="1"/>
  </cols>
  <sheetData>
    <row r="1" spans="1:8" s="8" customFormat="1" x14ac:dyDescent="0.25">
      <c r="A1" s="10" t="s">
        <v>2922</v>
      </c>
      <c r="H1" s="10"/>
    </row>
    <row r="2" spans="1:8" x14ac:dyDescent="0.25">
      <c r="A2" s="1" t="s">
        <v>54</v>
      </c>
    </row>
    <row r="3" spans="1:8" x14ac:dyDescent="0.25">
      <c r="A3" t="s">
        <v>1</v>
      </c>
    </row>
    <row r="4" spans="1:8" ht="15" customHeight="1" x14ac:dyDescent="0.25">
      <c r="A4" s="2" t="s">
        <v>55</v>
      </c>
      <c r="B4" s="24" t="s">
        <v>56</v>
      </c>
      <c r="C4" s="25" t="s">
        <v>57</v>
      </c>
    </row>
    <row r="5" spans="1:8" ht="15" customHeight="1" x14ac:dyDescent="0.25">
      <c r="A5" s="2" t="s">
        <v>58</v>
      </c>
      <c r="B5" s="103" t="s">
        <v>2925</v>
      </c>
      <c r="C5" s="103" t="s">
        <v>2926</v>
      </c>
    </row>
    <row r="6" spans="1:8" ht="15" customHeight="1" x14ac:dyDescent="0.25">
      <c r="A6" s="2" t="s">
        <v>59</v>
      </c>
      <c r="B6" s="102"/>
      <c r="C6" s="102"/>
      <c r="F6" t="s">
        <v>2960</v>
      </c>
    </row>
    <row r="7" spans="1:8" ht="15" customHeight="1" x14ac:dyDescent="0.25">
      <c r="A7" t="s">
        <v>60</v>
      </c>
      <c r="B7">
        <v>0</v>
      </c>
      <c r="C7" s="27">
        <v>0</v>
      </c>
      <c r="F7" s="95" t="s">
        <v>60</v>
      </c>
      <c r="G7">
        <f>+COUNTIFS(BaseSAP!T:T,IV!F7,BaseSAP!C:C,IV!$F$6)</f>
        <v>0</v>
      </c>
    </row>
    <row r="8" spans="1:8" ht="15" customHeight="1" x14ac:dyDescent="0.25">
      <c r="A8" t="s">
        <v>61</v>
      </c>
      <c r="B8">
        <v>0</v>
      </c>
      <c r="C8" s="36">
        <v>0</v>
      </c>
      <c r="F8" s="96" t="s">
        <v>61</v>
      </c>
      <c r="G8">
        <f>+COUNTIFS(BaseSAP!T:T,IV!F8,BaseSAP!C:C,IV!$F$6)</f>
        <v>0</v>
      </c>
    </row>
    <row r="9" spans="1:8" ht="15" customHeight="1" x14ac:dyDescent="0.25">
      <c r="A9" t="s">
        <v>62</v>
      </c>
      <c r="B9">
        <v>0</v>
      </c>
      <c r="C9" s="27">
        <v>0</v>
      </c>
      <c r="F9" s="95" t="s">
        <v>62</v>
      </c>
      <c r="G9">
        <f>+COUNTIFS(BaseSAP!T:T,IV!F9,BaseSAP!C:C,IV!$F$6)</f>
        <v>0</v>
      </c>
    </row>
    <row r="10" spans="1:8" ht="15" customHeight="1" x14ac:dyDescent="0.25">
      <c r="A10" t="s">
        <v>63</v>
      </c>
      <c r="B10">
        <v>3</v>
      </c>
      <c r="C10" s="27">
        <v>1.5957446808510637E-2</v>
      </c>
      <c r="F10" s="96" t="s">
        <v>63</v>
      </c>
      <c r="G10">
        <f>+COUNTIFS(BaseSAP!T:T,IV!F10,BaseSAP!C:C,IV!$F$6)</f>
        <v>3</v>
      </c>
    </row>
    <row r="11" spans="1:8" ht="15" customHeight="1" x14ac:dyDescent="0.25">
      <c r="A11" s="2" t="s">
        <v>64</v>
      </c>
      <c r="B11" s="102"/>
      <c r="C11" s="102"/>
      <c r="F11" s="97" t="s">
        <v>64</v>
      </c>
      <c r="G11">
        <f>+COUNTIFS(BaseSAP!T:T,IV!F11,BaseSAP!C:C,IV!$F$6)</f>
        <v>0</v>
      </c>
    </row>
    <row r="12" spans="1:8" ht="15" customHeight="1" x14ac:dyDescent="0.25">
      <c r="A12" t="s">
        <v>65</v>
      </c>
      <c r="B12">
        <v>11</v>
      </c>
      <c r="C12" s="27">
        <v>5.8510638297872342E-2</v>
      </c>
      <c r="F12" s="96" t="s">
        <v>65</v>
      </c>
      <c r="G12">
        <f>+COUNTIFS(BaseSAP!T:T,IV!F12,BaseSAP!C:C,IV!$F$6)</f>
        <v>11</v>
      </c>
    </row>
    <row r="13" spans="1:8" ht="15" customHeight="1" x14ac:dyDescent="0.25">
      <c r="A13" t="s">
        <v>66</v>
      </c>
      <c r="B13">
        <v>4</v>
      </c>
      <c r="C13" s="36">
        <v>2.1276595744680851E-2</v>
      </c>
      <c r="F13" s="95" t="s">
        <v>66</v>
      </c>
      <c r="G13">
        <f>+COUNTIFS(BaseSAP!T:T,IV!F13,BaseSAP!C:C,IV!$F$6)</f>
        <v>4</v>
      </c>
    </row>
    <row r="14" spans="1:8" ht="15" customHeight="1" x14ac:dyDescent="0.25">
      <c r="A14" t="s">
        <v>67</v>
      </c>
      <c r="B14">
        <v>2</v>
      </c>
      <c r="C14" s="36">
        <v>1.0638297872340425E-2</v>
      </c>
      <c r="F14" s="96" t="s">
        <v>67</v>
      </c>
      <c r="G14">
        <f>+COUNTIFS(BaseSAP!T:T,IV!F14,BaseSAP!C:C,IV!$F$6)</f>
        <v>2</v>
      </c>
    </row>
    <row r="15" spans="1:8" ht="15" customHeight="1" x14ac:dyDescent="0.25">
      <c r="A15" s="2" t="s">
        <v>68</v>
      </c>
      <c r="B15" s="102"/>
      <c r="C15" s="102"/>
      <c r="F15" s="97" t="s">
        <v>68</v>
      </c>
      <c r="G15">
        <f>+COUNTIFS(BaseSAP!T:T,IV!F15,BaseSAP!C:C,IV!$F$6)</f>
        <v>0</v>
      </c>
    </row>
    <row r="16" spans="1:8" ht="15" customHeight="1" x14ac:dyDescent="0.25">
      <c r="A16" t="s">
        <v>69</v>
      </c>
      <c r="B16">
        <v>0</v>
      </c>
      <c r="C16" s="36">
        <v>0</v>
      </c>
      <c r="F16" s="96" t="s">
        <v>69</v>
      </c>
      <c r="G16">
        <f>+COUNTIFS(BaseSAP!T:T,IV!F16,BaseSAP!C:C,IV!$F$6)</f>
        <v>0</v>
      </c>
    </row>
    <row r="17" spans="1:7" ht="15" customHeight="1" x14ac:dyDescent="0.25">
      <c r="A17" t="s">
        <v>70</v>
      </c>
      <c r="B17">
        <v>0</v>
      </c>
      <c r="C17" s="36">
        <v>0</v>
      </c>
      <c r="F17" s="95" t="s">
        <v>70</v>
      </c>
      <c r="G17">
        <f>+COUNTIFS(BaseSAP!T:T,IV!F17,BaseSAP!C:C,IV!$F$6)</f>
        <v>0</v>
      </c>
    </row>
    <row r="18" spans="1:7" ht="15" customHeight="1" x14ac:dyDescent="0.25">
      <c r="A18" t="s">
        <v>71</v>
      </c>
      <c r="B18">
        <v>51</v>
      </c>
      <c r="C18" s="36">
        <v>0.27127659574468083</v>
      </c>
      <c r="F18" s="96" t="s">
        <v>71</v>
      </c>
      <c r="G18">
        <f>+COUNTIFS(BaseSAP!T:T,IV!F18,BaseSAP!C:C,IV!$F$6)</f>
        <v>51</v>
      </c>
    </row>
    <row r="19" spans="1:7" ht="15" customHeight="1" x14ac:dyDescent="0.25">
      <c r="A19" t="s">
        <v>72</v>
      </c>
      <c r="B19">
        <v>0</v>
      </c>
      <c r="C19" s="27">
        <v>0</v>
      </c>
      <c r="F19" s="95" t="s">
        <v>72</v>
      </c>
      <c r="G19">
        <f>+COUNTIFS(BaseSAP!T:T,IV!F19,BaseSAP!C:C,IV!$F$6)</f>
        <v>0</v>
      </c>
    </row>
    <row r="20" spans="1:7" ht="15" customHeight="1" x14ac:dyDescent="0.25">
      <c r="A20" t="s">
        <v>73</v>
      </c>
      <c r="B20">
        <v>14</v>
      </c>
      <c r="C20" s="27">
        <v>7.4468085106382975E-2</v>
      </c>
      <c r="F20" s="96" t="s">
        <v>73</v>
      </c>
      <c r="G20">
        <f>+COUNTIFS(BaseSAP!T:T,IV!F20,BaseSAP!C:C,IV!$F$6)</f>
        <v>14</v>
      </c>
    </row>
    <row r="21" spans="1:7" ht="15" customHeight="1" x14ac:dyDescent="0.25">
      <c r="A21" t="s">
        <v>74</v>
      </c>
      <c r="B21">
        <v>15</v>
      </c>
      <c r="C21" s="27">
        <v>7.9787234042553196E-2</v>
      </c>
      <c r="F21" s="95" t="s">
        <v>74</v>
      </c>
      <c r="G21">
        <f>+COUNTIFS(BaseSAP!T:T,IV!F21,BaseSAP!C:C,IV!$F$6)</f>
        <v>15</v>
      </c>
    </row>
    <row r="22" spans="1:7" ht="15" customHeight="1" x14ac:dyDescent="0.25">
      <c r="A22" t="s">
        <v>75</v>
      </c>
      <c r="B22">
        <v>0</v>
      </c>
      <c r="C22" s="27">
        <v>0</v>
      </c>
      <c r="F22" s="96" t="s">
        <v>75</v>
      </c>
      <c r="G22">
        <f>+COUNTIFS(BaseSAP!T:T,IV!F22,BaseSAP!C:C,IV!$F$6)</f>
        <v>0</v>
      </c>
    </row>
    <row r="23" spans="1:7" ht="15" customHeight="1" x14ac:dyDescent="0.25">
      <c r="A23" s="2" t="s">
        <v>76</v>
      </c>
      <c r="B23" s="102"/>
      <c r="C23" s="102"/>
      <c r="F23" s="97" t="s">
        <v>76</v>
      </c>
      <c r="G23">
        <f>+COUNTIFS(BaseSAP!T:T,IV!F23,BaseSAP!C:C,IV!$F$6)</f>
        <v>0</v>
      </c>
    </row>
    <row r="24" spans="1:7" ht="15" customHeight="1" x14ac:dyDescent="0.25">
      <c r="A24" t="s">
        <v>77</v>
      </c>
      <c r="B24">
        <v>0</v>
      </c>
      <c r="C24" s="36">
        <v>0</v>
      </c>
      <c r="F24" s="96" t="s">
        <v>77</v>
      </c>
      <c r="G24">
        <f>+COUNTIFS(BaseSAP!T:T,IV!F24,BaseSAP!C:C,IV!$F$6)</f>
        <v>0</v>
      </c>
    </row>
    <row r="25" spans="1:7" ht="15" customHeight="1" x14ac:dyDescent="0.25">
      <c r="A25" t="s">
        <v>78</v>
      </c>
      <c r="B25">
        <v>0</v>
      </c>
      <c r="C25" s="36">
        <v>0</v>
      </c>
      <c r="F25" s="95" t="s">
        <v>78</v>
      </c>
      <c r="G25">
        <f>+COUNTIFS(BaseSAP!T:T,IV!F25,BaseSAP!C:C,IV!$F$6)</f>
        <v>0</v>
      </c>
    </row>
    <row r="26" spans="1:7" ht="15" customHeight="1" x14ac:dyDescent="0.25">
      <c r="A26" t="s">
        <v>79</v>
      </c>
      <c r="B26">
        <v>0</v>
      </c>
      <c r="C26" s="36">
        <v>0</v>
      </c>
      <c r="F26" s="96" t="s">
        <v>79</v>
      </c>
      <c r="G26">
        <f>+COUNTIFS(BaseSAP!T:T,IV!F26,BaseSAP!C:C,IV!$F$6)</f>
        <v>0</v>
      </c>
    </row>
    <row r="27" spans="1:7" ht="15" customHeight="1" x14ac:dyDescent="0.25">
      <c r="A27" t="s">
        <v>80</v>
      </c>
      <c r="B27">
        <v>0</v>
      </c>
      <c r="C27" s="36">
        <v>0</v>
      </c>
      <c r="F27" s="95" t="s">
        <v>80</v>
      </c>
      <c r="G27">
        <f>+COUNTIFS(BaseSAP!T:T,IV!F27,BaseSAP!C:C,IV!$F$6)</f>
        <v>0</v>
      </c>
    </row>
    <row r="28" spans="1:7" ht="15" customHeight="1" x14ac:dyDescent="0.25">
      <c r="A28" t="s">
        <v>81</v>
      </c>
      <c r="B28">
        <v>0</v>
      </c>
      <c r="C28" s="36">
        <v>0</v>
      </c>
      <c r="F28" s="96" t="s">
        <v>81</v>
      </c>
      <c r="G28">
        <f>+COUNTIFS(BaseSAP!T:T,IV!F28,BaseSAP!C:C,IV!$F$6)</f>
        <v>0</v>
      </c>
    </row>
    <row r="29" spans="1:7" ht="15" customHeight="1" x14ac:dyDescent="0.25">
      <c r="A29" t="s">
        <v>82</v>
      </c>
      <c r="B29">
        <v>0</v>
      </c>
      <c r="C29" s="36">
        <v>0</v>
      </c>
      <c r="F29" s="95" t="s">
        <v>82</v>
      </c>
      <c r="G29">
        <f>+COUNTIFS(BaseSAP!T:T,IV!F29,BaseSAP!C:C,IV!$F$6)</f>
        <v>0</v>
      </c>
    </row>
    <row r="30" spans="1:7" ht="15" customHeight="1" x14ac:dyDescent="0.25">
      <c r="A30" s="2" t="s">
        <v>83</v>
      </c>
      <c r="B30" s="102"/>
      <c r="C30" s="102"/>
      <c r="F30" s="97" t="s">
        <v>83</v>
      </c>
      <c r="G30">
        <f>+COUNTIFS(BaseSAP!T:T,IV!F30,BaseSAP!C:C,IV!$F$6)</f>
        <v>0</v>
      </c>
    </row>
    <row r="31" spans="1:7" ht="15" customHeight="1" x14ac:dyDescent="0.25">
      <c r="A31" t="s">
        <v>84</v>
      </c>
      <c r="B31">
        <v>11</v>
      </c>
      <c r="C31" s="27">
        <v>5.8510638297872342E-2</v>
      </c>
      <c r="F31" s="95" t="s">
        <v>84</v>
      </c>
      <c r="G31">
        <f>+COUNTIFS(BaseSAP!T:T,IV!F31,BaseSAP!C:C,IV!$F$6)</f>
        <v>11</v>
      </c>
    </row>
    <row r="32" spans="1:7" ht="15" customHeight="1" x14ac:dyDescent="0.25">
      <c r="A32" t="s">
        <v>85</v>
      </c>
      <c r="B32">
        <v>0</v>
      </c>
      <c r="C32" s="27">
        <v>0</v>
      </c>
      <c r="F32" s="96" t="s">
        <v>85</v>
      </c>
      <c r="G32">
        <f>+COUNTIFS(BaseSAP!T:T,IV!F32,BaseSAP!C:C,IV!$F$6)</f>
        <v>0</v>
      </c>
    </row>
    <row r="33" spans="1:7" ht="15" customHeight="1" x14ac:dyDescent="0.25">
      <c r="A33" t="s">
        <v>86</v>
      </c>
      <c r="B33">
        <v>0</v>
      </c>
      <c r="C33" s="36">
        <v>0</v>
      </c>
      <c r="F33" s="95" t="s">
        <v>86</v>
      </c>
      <c r="G33">
        <f>+COUNTIFS(BaseSAP!T:T,IV!F33,BaseSAP!C:C,IV!$F$6)</f>
        <v>0</v>
      </c>
    </row>
    <row r="34" spans="1:7" ht="15" customHeight="1" x14ac:dyDescent="0.25">
      <c r="A34" t="s">
        <v>63</v>
      </c>
      <c r="B34">
        <v>0</v>
      </c>
      <c r="C34" s="27">
        <v>0</v>
      </c>
      <c r="F34" s="96" t="s">
        <v>63</v>
      </c>
      <c r="G34" s="89"/>
    </row>
    <row r="35" spans="1:7" ht="15" customHeight="1" x14ac:dyDescent="0.25">
      <c r="A35" s="2" t="s">
        <v>87</v>
      </c>
      <c r="B35" s="102"/>
      <c r="C35" s="102"/>
      <c r="F35" s="97" t="s">
        <v>87</v>
      </c>
      <c r="G35">
        <f>+COUNTIFS(BaseSAP!T:T,IV!F35,BaseSAP!C:C,IV!$F$6)</f>
        <v>0</v>
      </c>
    </row>
    <row r="36" spans="1:7" ht="15" customHeight="1" x14ac:dyDescent="0.25">
      <c r="A36" t="s">
        <v>88</v>
      </c>
      <c r="B36">
        <v>0</v>
      </c>
      <c r="C36" s="36">
        <v>0</v>
      </c>
      <c r="F36" s="96" t="s">
        <v>88</v>
      </c>
      <c r="G36">
        <f>+COUNTIFS(BaseSAP!T:T,IV!F36,BaseSAP!C:C,IV!$F$6)</f>
        <v>0</v>
      </c>
    </row>
    <row r="37" spans="1:7" ht="15" customHeight="1" x14ac:dyDescent="0.25">
      <c r="A37" t="s">
        <v>89</v>
      </c>
      <c r="B37">
        <v>7</v>
      </c>
      <c r="C37" s="36">
        <v>3.7234042553191488E-2</v>
      </c>
      <c r="F37" s="95" t="s">
        <v>89</v>
      </c>
      <c r="G37">
        <f>+COUNTIFS(BaseSAP!T:T,IV!F37,BaseSAP!C:C,IV!$F$6)</f>
        <v>7</v>
      </c>
    </row>
    <row r="38" spans="1:7" ht="15" customHeight="1" x14ac:dyDescent="0.25">
      <c r="A38" t="s">
        <v>90</v>
      </c>
      <c r="B38">
        <v>0</v>
      </c>
      <c r="C38" s="36">
        <v>0</v>
      </c>
      <c r="F38" s="96" t="s">
        <v>90</v>
      </c>
      <c r="G38">
        <f>+COUNTIFS(BaseSAP!T:T,IV!F38,BaseSAP!C:C,IV!$F$6)</f>
        <v>0</v>
      </c>
    </row>
    <row r="39" spans="1:7" ht="15" customHeight="1" x14ac:dyDescent="0.25">
      <c r="A39" t="s">
        <v>91</v>
      </c>
      <c r="B39">
        <v>0</v>
      </c>
      <c r="C39" s="36">
        <v>0</v>
      </c>
      <c r="F39" s="95" t="s">
        <v>91</v>
      </c>
      <c r="G39">
        <f>+COUNTIFS(BaseSAP!T:T,IV!F39,BaseSAP!C:C,IV!$F$6)</f>
        <v>0</v>
      </c>
    </row>
    <row r="40" spans="1:7" ht="15" customHeight="1" x14ac:dyDescent="0.25">
      <c r="A40" t="s">
        <v>92</v>
      </c>
      <c r="B40">
        <v>0</v>
      </c>
      <c r="C40" s="36">
        <v>0</v>
      </c>
      <c r="F40" s="96" t="s">
        <v>92</v>
      </c>
      <c r="G40">
        <f>+COUNTIFS(BaseSAP!T:T,IV!F40,BaseSAP!C:C,IV!$F$6)</f>
        <v>0</v>
      </c>
    </row>
    <row r="41" spans="1:7" ht="15" customHeight="1" x14ac:dyDescent="0.25">
      <c r="A41" t="s">
        <v>82</v>
      </c>
      <c r="B41">
        <v>0</v>
      </c>
      <c r="C41" s="27">
        <v>0</v>
      </c>
      <c r="F41" s="95" t="s">
        <v>82</v>
      </c>
      <c r="G41">
        <f>+COUNTIFS(BaseSAP!T:T,IV!F41,BaseSAP!C:C,IV!$F$6)</f>
        <v>0</v>
      </c>
    </row>
    <row r="42" spans="1:7" ht="15" customHeight="1" x14ac:dyDescent="0.25">
      <c r="A42" s="2" t="s">
        <v>93</v>
      </c>
      <c r="B42" s="102"/>
      <c r="C42" s="102"/>
      <c r="F42" s="97" t="s">
        <v>93</v>
      </c>
      <c r="G42">
        <f>+COUNTIFS(BaseSAP!T:T,IV!F42,BaseSAP!C:C,IV!$F$6)</f>
        <v>0</v>
      </c>
    </row>
    <row r="43" spans="1:7" ht="15" customHeight="1" x14ac:dyDescent="0.25">
      <c r="A43" t="s">
        <v>94</v>
      </c>
      <c r="B43">
        <v>0</v>
      </c>
      <c r="C43" s="36">
        <v>0</v>
      </c>
      <c r="F43" s="95" t="s">
        <v>94</v>
      </c>
      <c r="G43">
        <f>+COUNTIFS(BaseSAP!T:T,IV!F43,BaseSAP!C:C,IV!$F$6)</f>
        <v>0</v>
      </c>
    </row>
    <row r="44" spans="1:7" ht="15" customHeight="1" x14ac:dyDescent="0.25">
      <c r="A44" t="s">
        <v>95</v>
      </c>
      <c r="B44">
        <v>0</v>
      </c>
      <c r="C44" s="36">
        <v>0</v>
      </c>
      <c r="F44" s="96" t="s">
        <v>95</v>
      </c>
      <c r="G44">
        <f>+COUNTIFS(BaseSAP!T:T,IV!F44,BaseSAP!C:C,IV!$F$6)</f>
        <v>0</v>
      </c>
    </row>
    <row r="45" spans="1:7" ht="15" customHeight="1" x14ac:dyDescent="0.25">
      <c r="A45" t="s">
        <v>96</v>
      </c>
      <c r="B45">
        <v>0</v>
      </c>
      <c r="C45" s="36">
        <v>0</v>
      </c>
      <c r="F45" s="95" t="s">
        <v>96</v>
      </c>
      <c r="G45">
        <f>+COUNTIFS(BaseSAP!T:T,IV!F45,BaseSAP!C:C,IV!$F$6)</f>
        <v>0</v>
      </c>
    </row>
    <row r="46" spans="1:7" ht="15" customHeight="1" x14ac:dyDescent="0.25">
      <c r="A46" t="s">
        <v>63</v>
      </c>
      <c r="B46">
        <v>0</v>
      </c>
      <c r="C46" s="36">
        <v>0</v>
      </c>
      <c r="F46" s="96" t="s">
        <v>63</v>
      </c>
      <c r="G46" s="89"/>
    </row>
    <row r="47" spans="1:7" ht="15" customHeight="1" x14ac:dyDescent="0.25">
      <c r="A47" s="2" t="s">
        <v>97</v>
      </c>
      <c r="B47" s="102"/>
      <c r="C47" s="102"/>
      <c r="F47" s="97" t="s">
        <v>97</v>
      </c>
      <c r="G47">
        <f>+COUNTIFS(BaseSAP!T:T,IV!F47,BaseSAP!C:C,IV!$F$6)</f>
        <v>0</v>
      </c>
    </row>
    <row r="48" spans="1:7" ht="15" customHeight="1" x14ac:dyDescent="0.25">
      <c r="A48" t="s">
        <v>98</v>
      </c>
      <c r="B48">
        <v>0</v>
      </c>
      <c r="C48" s="36">
        <v>0</v>
      </c>
      <c r="F48" s="96" t="s">
        <v>98</v>
      </c>
      <c r="G48">
        <f>+COUNTIFS(BaseSAP!T:T,IV!F48,BaseSAP!C:C,IV!$F$6)</f>
        <v>0</v>
      </c>
    </row>
    <row r="49" spans="1:7" ht="15" customHeight="1" x14ac:dyDescent="0.25">
      <c r="A49" t="s">
        <v>99</v>
      </c>
      <c r="B49">
        <v>0</v>
      </c>
      <c r="C49" s="36">
        <v>0</v>
      </c>
      <c r="F49" s="95" t="s">
        <v>99</v>
      </c>
      <c r="G49">
        <f>+COUNTIFS(BaseSAP!T:T,IV!F49,BaseSAP!C:C,IV!$F$6)</f>
        <v>0</v>
      </c>
    </row>
    <row r="50" spans="1:7" ht="15" customHeight="1" x14ac:dyDescent="0.25">
      <c r="A50" t="s">
        <v>67</v>
      </c>
      <c r="B50">
        <v>0</v>
      </c>
      <c r="C50" s="36">
        <v>0</v>
      </c>
      <c r="F50" s="96" t="s">
        <v>67</v>
      </c>
      <c r="G50" s="89"/>
    </row>
    <row r="51" spans="1:7" ht="15" customHeight="1" x14ac:dyDescent="0.25">
      <c r="A51" s="2" t="s">
        <v>100</v>
      </c>
      <c r="B51" s="102"/>
      <c r="C51" s="102"/>
      <c r="F51" s="97" t="s">
        <v>100</v>
      </c>
      <c r="G51">
        <f>+COUNTIFS(BaseSAP!T:T,IV!F51,BaseSAP!C:C,IV!$F$6)</f>
        <v>0</v>
      </c>
    </row>
    <row r="52" spans="1:7" ht="15" customHeight="1" x14ac:dyDescent="0.25">
      <c r="A52" t="s">
        <v>101</v>
      </c>
      <c r="B52">
        <v>0</v>
      </c>
      <c r="C52" s="36">
        <v>0</v>
      </c>
      <c r="F52" s="96" t="s">
        <v>101</v>
      </c>
      <c r="G52">
        <f>+COUNTIFS(BaseSAP!T:T,IV!F52,BaseSAP!C:C,IV!$F$6)</f>
        <v>0</v>
      </c>
    </row>
    <row r="53" spans="1:7" ht="15" customHeight="1" x14ac:dyDescent="0.25">
      <c r="A53" t="s">
        <v>102</v>
      </c>
      <c r="B53">
        <v>0</v>
      </c>
      <c r="C53" s="36">
        <v>0</v>
      </c>
      <c r="F53" s="95" t="s">
        <v>102</v>
      </c>
      <c r="G53">
        <f>+COUNTIFS(BaseSAP!T:T,IV!F53,BaseSAP!C:C,IV!$F$6)</f>
        <v>0</v>
      </c>
    </row>
    <row r="54" spans="1:7" ht="15" customHeight="1" x14ac:dyDescent="0.25">
      <c r="A54" t="s">
        <v>103</v>
      </c>
      <c r="B54">
        <v>0</v>
      </c>
      <c r="C54" s="36">
        <v>0</v>
      </c>
      <c r="F54" s="96" t="s">
        <v>103</v>
      </c>
      <c r="G54">
        <f>+COUNTIFS(BaseSAP!T:T,IV!F54,BaseSAP!C:C,IV!$F$6)</f>
        <v>0</v>
      </c>
    </row>
    <row r="55" spans="1:7" ht="15" customHeight="1" x14ac:dyDescent="0.25">
      <c r="A55" t="s">
        <v>63</v>
      </c>
      <c r="B55">
        <v>0</v>
      </c>
      <c r="C55" s="36">
        <v>0</v>
      </c>
      <c r="F55" s="95" t="s">
        <v>63</v>
      </c>
      <c r="G55" s="89"/>
    </row>
    <row r="56" spans="1:7" ht="15" customHeight="1" x14ac:dyDescent="0.25">
      <c r="A56" s="2" t="s">
        <v>104</v>
      </c>
      <c r="B56" s="102"/>
      <c r="C56" s="102"/>
      <c r="F56" s="97" t="s">
        <v>104</v>
      </c>
      <c r="G56">
        <f>+COUNTIFS(BaseSAP!T:T,IV!F56,BaseSAP!C:C,IV!$F$6)</f>
        <v>0</v>
      </c>
    </row>
    <row r="57" spans="1:7" ht="15" customHeight="1" x14ac:dyDescent="0.25">
      <c r="A57" t="s">
        <v>105</v>
      </c>
      <c r="B57">
        <v>0</v>
      </c>
      <c r="C57" s="36">
        <v>0</v>
      </c>
      <c r="F57" s="95" t="s">
        <v>105</v>
      </c>
      <c r="G57">
        <f>+COUNTIFS(BaseSAP!T:T,IV!F57,BaseSAP!C:C,IV!$F$6)</f>
        <v>0</v>
      </c>
    </row>
    <row r="58" spans="1:7" ht="15" customHeight="1" x14ac:dyDescent="0.25">
      <c r="A58" t="s">
        <v>106</v>
      </c>
      <c r="B58">
        <v>0</v>
      </c>
      <c r="C58" s="36">
        <v>0</v>
      </c>
      <c r="F58" s="96" t="s">
        <v>106</v>
      </c>
      <c r="G58">
        <f>+COUNTIFS(BaseSAP!T:T,IV!F58,BaseSAP!C:C,IV!$F$6)</f>
        <v>0</v>
      </c>
    </row>
    <row r="59" spans="1:7" ht="15" customHeight="1" x14ac:dyDescent="0.25">
      <c r="A59" t="s">
        <v>107</v>
      </c>
      <c r="B59">
        <v>0</v>
      </c>
      <c r="C59" s="36">
        <v>0</v>
      </c>
      <c r="F59" s="95" t="s">
        <v>107</v>
      </c>
      <c r="G59">
        <f>+COUNTIFS(BaseSAP!T:T,IV!F59,BaseSAP!C:C,IV!$F$6)</f>
        <v>0</v>
      </c>
    </row>
    <row r="60" spans="1:7" ht="15" customHeight="1" x14ac:dyDescent="0.25">
      <c r="A60" t="s">
        <v>108</v>
      </c>
      <c r="B60">
        <v>0</v>
      </c>
      <c r="C60" s="36">
        <v>0</v>
      </c>
      <c r="F60" s="96" t="s">
        <v>108</v>
      </c>
      <c r="G60">
        <f>+COUNTIFS(BaseSAP!T:T,IV!F60,BaseSAP!C:C,IV!$F$6)</f>
        <v>0</v>
      </c>
    </row>
    <row r="61" spans="1:7" ht="15" customHeight="1" x14ac:dyDescent="0.25">
      <c r="A61" t="s">
        <v>109</v>
      </c>
      <c r="B61">
        <v>0</v>
      </c>
      <c r="C61" s="36">
        <v>0</v>
      </c>
      <c r="F61" s="95" t="s">
        <v>109</v>
      </c>
      <c r="G61">
        <f>+COUNTIFS(BaseSAP!T:T,IV!F61,BaseSAP!C:C,IV!$F$6)</f>
        <v>0</v>
      </c>
    </row>
    <row r="62" spans="1:7" ht="15" customHeight="1" x14ac:dyDescent="0.25">
      <c r="A62" t="s">
        <v>110</v>
      </c>
      <c r="B62">
        <v>0</v>
      </c>
      <c r="C62" s="36">
        <v>0</v>
      </c>
      <c r="F62" s="96" t="s">
        <v>110</v>
      </c>
      <c r="G62">
        <f>+COUNTIFS(BaseSAP!T:T,IV!F62,BaseSAP!C:C,IV!$F$6)</f>
        <v>0</v>
      </c>
    </row>
    <row r="63" spans="1:7" ht="15" customHeight="1" x14ac:dyDescent="0.25">
      <c r="A63" s="2" t="s">
        <v>111</v>
      </c>
      <c r="B63" s="102"/>
      <c r="C63" s="102"/>
      <c r="F63" s="97" t="s">
        <v>111</v>
      </c>
      <c r="G63">
        <f>+COUNTIFS(BaseSAP!T:T,IV!F63,BaseSAP!C:C,IV!$F$6)</f>
        <v>0</v>
      </c>
    </row>
    <row r="64" spans="1:7" ht="15" customHeight="1" x14ac:dyDescent="0.25">
      <c r="A64" t="s">
        <v>112</v>
      </c>
      <c r="B64">
        <v>6</v>
      </c>
      <c r="C64" s="36">
        <v>3.1914893617021274E-2</v>
      </c>
      <c r="F64" s="96" t="s">
        <v>112</v>
      </c>
      <c r="G64">
        <f>+COUNTIFS(BaseSAP!T:T,IV!F64,BaseSAP!C:C,IV!$F$6)</f>
        <v>6</v>
      </c>
    </row>
    <row r="65" spans="1:7" ht="15" customHeight="1" x14ac:dyDescent="0.25">
      <c r="A65" t="s">
        <v>113</v>
      </c>
      <c r="B65">
        <v>0</v>
      </c>
      <c r="C65" s="36">
        <v>0</v>
      </c>
      <c r="F65" s="95" t="s">
        <v>113</v>
      </c>
      <c r="G65">
        <f>+COUNTIFS(BaseSAP!T:T,IV!F65,BaseSAP!C:C,IV!$F$6)</f>
        <v>0</v>
      </c>
    </row>
    <row r="66" spans="1:7" ht="15" customHeight="1" x14ac:dyDescent="0.25">
      <c r="A66" t="s">
        <v>114</v>
      </c>
      <c r="B66">
        <v>0</v>
      </c>
      <c r="C66" s="36">
        <v>0</v>
      </c>
      <c r="F66" s="96" t="s">
        <v>114</v>
      </c>
      <c r="G66">
        <f>+COUNTIFS(BaseSAP!T:T,IV!F66,BaseSAP!C:C,IV!$F$6)</f>
        <v>0</v>
      </c>
    </row>
    <row r="67" spans="1:7" ht="15" customHeight="1" x14ac:dyDescent="0.25">
      <c r="A67" t="s">
        <v>115</v>
      </c>
      <c r="B67">
        <v>0</v>
      </c>
      <c r="C67" s="27">
        <v>0</v>
      </c>
      <c r="F67" s="95" t="s">
        <v>115</v>
      </c>
      <c r="G67">
        <f>+COUNTIFS(BaseSAP!T:T,IV!F67,BaseSAP!C:C,IV!$F$6)</f>
        <v>0</v>
      </c>
    </row>
    <row r="68" spans="1:7" ht="15" customHeight="1" x14ac:dyDescent="0.25">
      <c r="A68" t="s">
        <v>116</v>
      </c>
      <c r="B68">
        <v>0</v>
      </c>
      <c r="C68" s="36">
        <v>0</v>
      </c>
      <c r="F68" s="96" t="s">
        <v>116</v>
      </c>
      <c r="G68">
        <f>+COUNTIFS(BaseSAP!T:T,IV!F68,BaseSAP!C:C,IV!$F$6)</f>
        <v>0</v>
      </c>
    </row>
    <row r="69" spans="1:7" ht="15" customHeight="1" x14ac:dyDescent="0.25">
      <c r="A69" t="s">
        <v>117</v>
      </c>
      <c r="B69">
        <v>0</v>
      </c>
      <c r="C69" s="36">
        <v>0</v>
      </c>
      <c r="F69" s="95" t="s">
        <v>117</v>
      </c>
      <c r="G69">
        <f>+COUNTIFS(BaseSAP!T:T,IV!F69,BaseSAP!C:C,IV!$F$6)</f>
        <v>0</v>
      </c>
    </row>
    <row r="70" spans="1:7" ht="15" customHeight="1" x14ac:dyDescent="0.25">
      <c r="A70" t="s">
        <v>118</v>
      </c>
      <c r="B70">
        <v>0</v>
      </c>
      <c r="C70" s="36">
        <v>0</v>
      </c>
      <c r="F70" s="96" t="s">
        <v>118</v>
      </c>
      <c r="G70">
        <f>+COUNTIFS(BaseSAP!T:T,IV!F70,BaseSAP!C:C,IV!$F$6)</f>
        <v>0</v>
      </c>
    </row>
    <row r="71" spans="1:7" ht="15" customHeight="1" x14ac:dyDescent="0.25">
      <c r="A71" s="2" t="s">
        <v>119</v>
      </c>
      <c r="B71" s="102"/>
      <c r="C71" s="102"/>
      <c r="F71" s="97" t="s">
        <v>119</v>
      </c>
      <c r="G71">
        <f>+COUNTIFS(BaseSAP!T:T,IV!F71,BaseSAP!C:C,IV!$F$6)</f>
        <v>0</v>
      </c>
    </row>
    <row r="72" spans="1:7" ht="15" customHeight="1" x14ac:dyDescent="0.25">
      <c r="A72" t="s">
        <v>120</v>
      </c>
      <c r="B72">
        <v>0</v>
      </c>
      <c r="C72" s="36">
        <v>0</v>
      </c>
      <c r="F72" s="96" t="s">
        <v>120</v>
      </c>
      <c r="G72">
        <f>+COUNTIFS(BaseSAP!T:T,IV!F72,BaseSAP!C:C,IV!$F$6)</f>
        <v>0</v>
      </c>
    </row>
    <row r="73" spans="1:7" ht="15" customHeight="1" x14ac:dyDescent="0.25">
      <c r="A73" t="s">
        <v>121</v>
      </c>
      <c r="B73">
        <v>0</v>
      </c>
      <c r="C73" s="36">
        <v>0</v>
      </c>
      <c r="F73" s="95" t="s">
        <v>121</v>
      </c>
      <c r="G73">
        <f>+COUNTIFS(BaseSAP!T:T,IV!F73,BaseSAP!C:C,IV!$F$6)</f>
        <v>0</v>
      </c>
    </row>
    <row r="74" spans="1:7" ht="15" customHeight="1" x14ac:dyDescent="0.25">
      <c r="A74" t="s">
        <v>122</v>
      </c>
      <c r="B74">
        <v>0</v>
      </c>
      <c r="C74" s="36">
        <v>0</v>
      </c>
      <c r="F74" s="96" t="s">
        <v>122</v>
      </c>
      <c r="G74">
        <f>+COUNTIFS(BaseSAP!T:T,IV!F74,BaseSAP!C:C,IV!$F$6)</f>
        <v>0</v>
      </c>
    </row>
    <row r="75" spans="1:7" ht="15" customHeight="1" x14ac:dyDescent="0.25">
      <c r="A75" t="s">
        <v>123</v>
      </c>
      <c r="B75">
        <v>0</v>
      </c>
      <c r="C75" s="36">
        <v>0</v>
      </c>
      <c r="F75" s="95" t="s">
        <v>123</v>
      </c>
      <c r="G75">
        <f>+COUNTIFS(BaseSAP!T:T,IV!F75,BaseSAP!C:C,IV!$F$6)</f>
        <v>0</v>
      </c>
    </row>
    <row r="76" spans="1:7" ht="15" customHeight="1" x14ac:dyDescent="0.25">
      <c r="A76" t="s">
        <v>124</v>
      </c>
      <c r="B76">
        <v>0</v>
      </c>
      <c r="C76" s="36">
        <v>0</v>
      </c>
      <c r="F76" s="96" t="s">
        <v>124</v>
      </c>
      <c r="G76">
        <f>+COUNTIFS(BaseSAP!T:T,IV!F76,BaseSAP!C:C,IV!$F$6)</f>
        <v>0</v>
      </c>
    </row>
    <row r="77" spans="1:7" ht="15" customHeight="1" x14ac:dyDescent="0.25">
      <c r="A77" t="s">
        <v>125</v>
      </c>
      <c r="B77">
        <v>0</v>
      </c>
      <c r="C77" s="36">
        <v>0</v>
      </c>
      <c r="F77" s="95" t="s">
        <v>125</v>
      </c>
      <c r="G77">
        <f>+COUNTIFS(BaseSAP!T:T,IV!F77,BaseSAP!C:C,IV!$F$6)</f>
        <v>0</v>
      </c>
    </row>
    <row r="78" spans="1:7" ht="15" customHeight="1" x14ac:dyDescent="0.25">
      <c r="A78" t="s">
        <v>118</v>
      </c>
      <c r="B78">
        <v>0</v>
      </c>
      <c r="C78" s="36">
        <v>0</v>
      </c>
      <c r="F78" s="96" t="s">
        <v>118</v>
      </c>
      <c r="G78">
        <f>+COUNTIFS(BaseSAP!T:T,IV!F78,BaseSAP!C:C,IV!$F$6)</f>
        <v>0</v>
      </c>
    </row>
    <row r="79" spans="1:7" ht="15" customHeight="1" x14ac:dyDescent="0.25">
      <c r="A79" s="2" t="s">
        <v>126</v>
      </c>
      <c r="B79" s="102"/>
      <c r="C79" s="102"/>
      <c r="F79" s="97" t="s">
        <v>126</v>
      </c>
      <c r="G79">
        <f>+COUNTIFS(BaseSAP!T:T,IV!F79,BaseSAP!C:C,IV!$F$6)</f>
        <v>0</v>
      </c>
    </row>
    <row r="80" spans="1:7" ht="15" customHeight="1" x14ac:dyDescent="0.25">
      <c r="A80" t="s">
        <v>127</v>
      </c>
      <c r="B80">
        <v>0</v>
      </c>
      <c r="C80" s="36">
        <v>0</v>
      </c>
      <c r="F80" s="96" t="s">
        <v>127</v>
      </c>
      <c r="G80">
        <f>+COUNTIFS(BaseSAP!T:T,IV!F80,BaseSAP!C:C,IV!$F$6)</f>
        <v>0</v>
      </c>
    </row>
    <row r="81" spans="1:7" ht="15" customHeight="1" x14ac:dyDescent="0.25">
      <c r="A81" t="s">
        <v>128</v>
      </c>
      <c r="B81">
        <v>0</v>
      </c>
      <c r="C81" s="36">
        <v>0</v>
      </c>
      <c r="F81" s="95" t="s">
        <v>128</v>
      </c>
      <c r="G81">
        <f>+COUNTIFS(BaseSAP!T:T,IV!F81,BaseSAP!C:C,IV!$F$6)</f>
        <v>0</v>
      </c>
    </row>
    <row r="82" spans="1:7" ht="15" customHeight="1" x14ac:dyDescent="0.25">
      <c r="A82" t="s">
        <v>129</v>
      </c>
      <c r="B82">
        <v>0</v>
      </c>
      <c r="C82" s="36">
        <v>0</v>
      </c>
      <c r="F82" s="96" t="s">
        <v>129</v>
      </c>
      <c r="G82">
        <f>+COUNTIFS(BaseSAP!T:T,IV!F82,BaseSAP!C:C,IV!$F$6)</f>
        <v>0</v>
      </c>
    </row>
    <row r="83" spans="1:7" ht="15" customHeight="1" x14ac:dyDescent="0.25">
      <c r="A83" t="s">
        <v>130</v>
      </c>
      <c r="B83">
        <v>64</v>
      </c>
      <c r="C83" s="36">
        <v>0.34042553191489361</v>
      </c>
      <c r="F83" s="95" t="s">
        <v>130</v>
      </c>
      <c r="G83">
        <f>+COUNTIFS(BaseSAP!T:T,IV!F83,BaseSAP!C:C,IV!$F$6)</f>
        <v>64</v>
      </c>
    </row>
    <row r="84" spans="1:7" ht="15" customHeight="1" x14ac:dyDescent="0.25">
      <c r="A84" s="2" t="s">
        <v>131</v>
      </c>
      <c r="B84" s="102"/>
      <c r="C84" s="102"/>
      <c r="F84" s="97" t="s">
        <v>131</v>
      </c>
      <c r="G84">
        <f>+COUNTIFS(BaseSAP!T:T,IV!F84,BaseSAP!C:C,IV!$F$6)</f>
        <v>0</v>
      </c>
    </row>
    <row r="85" spans="1:7" ht="15" customHeight="1" x14ac:dyDescent="0.25">
      <c r="A85" t="s">
        <v>132</v>
      </c>
      <c r="B85">
        <v>0</v>
      </c>
      <c r="C85" s="36">
        <v>0</v>
      </c>
      <c r="F85" s="95" t="s">
        <v>132</v>
      </c>
      <c r="G85">
        <f>+COUNTIFS(BaseSAP!T:T,IV!F85,BaseSAP!C:C,IV!$F$6)</f>
        <v>0</v>
      </c>
    </row>
    <row r="86" spans="1:7" ht="15" customHeight="1" x14ac:dyDescent="0.25">
      <c r="A86" t="s">
        <v>133</v>
      </c>
      <c r="B86">
        <v>0</v>
      </c>
      <c r="C86" s="36">
        <v>0</v>
      </c>
      <c r="F86" s="96" t="s">
        <v>133</v>
      </c>
      <c r="G86">
        <f>+COUNTIFS(BaseSAP!T:T,IV!F86,BaseSAP!C:C,IV!$F$6)</f>
        <v>0</v>
      </c>
    </row>
    <row r="87" spans="1:7" ht="15" customHeight="1" x14ac:dyDescent="0.25">
      <c r="A87" s="26" t="s">
        <v>134</v>
      </c>
      <c r="B87" s="102"/>
      <c r="C87" s="102"/>
      <c r="F87" s="97" t="s">
        <v>134</v>
      </c>
      <c r="G87">
        <f>+COUNTIFS(BaseSAP!T:T,IV!F87,BaseSAP!C:C,IV!$F$6)</f>
        <v>0</v>
      </c>
    </row>
    <row r="88" spans="1:7" ht="15" customHeight="1" x14ac:dyDescent="0.25">
      <c r="A88" t="s">
        <v>135</v>
      </c>
      <c r="B88">
        <v>0</v>
      </c>
      <c r="C88" s="27">
        <v>0</v>
      </c>
      <c r="F88" s="96" t="s">
        <v>135</v>
      </c>
      <c r="G88">
        <f>+COUNTIFS(BaseSAP!T:T,IV!F88,BaseSAP!C:C,IV!$F$6)</f>
        <v>0</v>
      </c>
    </row>
    <row r="89" spans="1:7" ht="15" customHeight="1" x14ac:dyDescent="0.25">
      <c r="A89" t="s">
        <v>136</v>
      </c>
      <c r="B89">
        <v>0</v>
      </c>
      <c r="C89" s="27">
        <v>0</v>
      </c>
      <c r="F89" s="95" t="s">
        <v>136</v>
      </c>
      <c r="G89">
        <f>+COUNTIFS(BaseSAP!T:T,IV!F89,BaseSAP!C:C,IV!$F$6)</f>
        <v>0</v>
      </c>
    </row>
    <row r="90" spans="1:7" ht="15" customHeight="1" x14ac:dyDescent="0.25">
      <c r="A90" t="s">
        <v>137</v>
      </c>
      <c r="B90">
        <v>0</v>
      </c>
      <c r="C90" s="27">
        <v>0</v>
      </c>
      <c r="F90" s="96" t="s">
        <v>137</v>
      </c>
      <c r="G90">
        <f>+COUNTIFS(BaseSAP!T:T,IV!F90,BaseSAP!C:C,IV!$F$6)</f>
        <v>0</v>
      </c>
    </row>
    <row r="91" spans="1:7" ht="15" customHeight="1" x14ac:dyDescent="0.25">
      <c r="A91" t="s">
        <v>138</v>
      </c>
      <c r="B91">
        <v>0</v>
      </c>
      <c r="C91" s="36">
        <v>0</v>
      </c>
      <c r="F91" s="95" t="s">
        <v>138</v>
      </c>
      <c r="G91">
        <f>+COUNTIFS(BaseSAP!T:T,IV!F91,BaseSAP!C:C,IV!$F$6)</f>
        <v>0</v>
      </c>
    </row>
    <row r="92" spans="1:7" ht="15" customHeight="1" x14ac:dyDescent="0.25">
      <c r="A92" s="3" t="s">
        <v>10</v>
      </c>
      <c r="B92">
        <v>188</v>
      </c>
      <c r="C92" s="27">
        <v>1</v>
      </c>
    </row>
    <row r="93" spans="1:7" ht="27" customHeight="1" x14ac:dyDescent="0.25">
      <c r="A93" s="122" t="s">
        <v>3061</v>
      </c>
      <c r="B93" s="122"/>
      <c r="C93" s="122"/>
    </row>
    <row r="94" spans="1:7" ht="69" customHeight="1" x14ac:dyDescent="0.25">
      <c r="A94" s="121" t="s">
        <v>139</v>
      </c>
      <c r="B94" s="121"/>
      <c r="C94" s="121"/>
    </row>
    <row r="95" spans="1:7" ht="17.25" customHeight="1" x14ac:dyDescent="0.25"/>
    <row r="96" spans="1:7" x14ac:dyDescent="0.25">
      <c r="A96" t="s">
        <v>11</v>
      </c>
    </row>
    <row r="97" spans="1:1" x14ac:dyDescent="0.25">
      <c r="A97" s="63" t="s">
        <v>2924</v>
      </c>
    </row>
    <row r="98" spans="1:1" x14ac:dyDescent="0.25">
      <c r="A98" s="63" t="s">
        <v>2923</v>
      </c>
    </row>
    <row r="99" spans="1:1" x14ac:dyDescent="0.25">
      <c r="A99" t="s">
        <v>12</v>
      </c>
    </row>
  </sheetData>
  <mergeCells count="2">
    <mergeCell ref="A94:C94"/>
    <mergeCell ref="A93:C93"/>
  </mergeCells>
  <pageMargins left="0.70866141732283472" right="0.70866141732283472" top="0.74803149606299213" bottom="0.74803149606299213" header="0.31496062992125984" footer="0.31496062992125984"/>
  <pageSetup scale="45" orientation="portrait" r:id="rId1"/>
  <tableParts count="1">
    <tablePart r:id="rId2"/>
  </tablePart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632"/>
  <sheetViews>
    <sheetView topLeftCell="C507" zoomScaleNormal="100" workbookViewId="0">
      <selection activeCell="M452" sqref="M452:M535"/>
    </sheetView>
  </sheetViews>
  <sheetFormatPr baseColWidth="10" defaultRowHeight="15" x14ac:dyDescent="0.25"/>
  <cols>
    <col min="1" max="1" width="40.7109375" customWidth="1"/>
    <col min="2" max="2" width="36.140625" bestFit="1" customWidth="1"/>
    <col min="3" max="3" width="29.85546875" customWidth="1"/>
    <col min="4" max="4" width="25.28515625" customWidth="1"/>
    <col min="5" max="5" width="28" style="67" customWidth="1"/>
    <col min="7" max="9" width="0" hidden="1" customWidth="1"/>
    <col min="12" max="12" width="43.5703125" customWidth="1"/>
    <col min="13" max="13" width="68.85546875" customWidth="1"/>
  </cols>
  <sheetData>
    <row r="1" spans="1:13" s="8" customFormat="1" x14ac:dyDescent="0.25">
      <c r="A1" s="10" t="s">
        <v>2922</v>
      </c>
      <c r="H1" s="10"/>
    </row>
    <row r="2" spans="1:13" x14ac:dyDescent="0.25">
      <c r="A2" s="28" t="s">
        <v>140</v>
      </c>
    </row>
    <row r="3" spans="1:13" ht="15" customHeight="1" x14ac:dyDescent="0.25">
      <c r="A3" s="29" t="s">
        <v>1</v>
      </c>
    </row>
    <row r="4" spans="1:13" ht="30" customHeight="1" x14ac:dyDescent="0.25">
      <c r="A4" s="30" t="s">
        <v>141</v>
      </c>
      <c r="B4" s="30" t="s">
        <v>142</v>
      </c>
      <c r="C4" s="30" t="s">
        <v>143</v>
      </c>
      <c r="D4" s="66" t="s">
        <v>144</v>
      </c>
      <c r="E4" s="68" t="s">
        <v>145</v>
      </c>
      <c r="G4" s="91" t="s">
        <v>2960</v>
      </c>
      <c r="L4" s="111" t="s">
        <v>142</v>
      </c>
      <c r="M4" t="s">
        <v>144</v>
      </c>
    </row>
    <row r="5" spans="1:13" ht="15" customHeight="1" x14ac:dyDescent="0.25">
      <c r="A5" s="31" t="s">
        <v>146</v>
      </c>
      <c r="B5" s="31" t="s">
        <v>147</v>
      </c>
      <c r="C5" s="31" t="s">
        <v>147</v>
      </c>
      <c r="D5" s="31">
        <v>3</v>
      </c>
      <c r="E5" s="54">
        <v>1.4354066985645933E-2</v>
      </c>
      <c r="G5" s="99">
        <f>+VALUE(VLOOKUP(B5,[1]Hoja1!B$2:C$33,2,0))</f>
        <v>1</v>
      </c>
      <c r="H5" t="str">
        <f>+VLOOKUP(CONCATENATE(B5,C5),[1]Hoja1!$J:$K,2,0)</f>
        <v>1001</v>
      </c>
      <c r="I5">
        <f>+COUNTIFS(BaseSAP!U:U,V!H5,BaseSAP!C:C,V!$G$4)</f>
        <v>3</v>
      </c>
      <c r="L5" s="31" t="s">
        <v>147</v>
      </c>
      <c r="M5">
        <v>3</v>
      </c>
    </row>
    <row r="6" spans="1:13" ht="15" customHeight="1" x14ac:dyDescent="0.25">
      <c r="A6" s="33" t="s">
        <v>146</v>
      </c>
      <c r="B6" s="33" t="s">
        <v>147</v>
      </c>
      <c r="C6" s="33" t="s">
        <v>148</v>
      </c>
      <c r="D6" s="33">
        <v>0</v>
      </c>
      <c r="E6" s="69">
        <v>0</v>
      </c>
      <c r="G6" s="99">
        <f>+VALUE(VLOOKUP(B6,[1]Hoja1!B$2:C$33,2,0))</f>
        <v>1</v>
      </c>
      <c r="H6" t="str">
        <f>+VLOOKUP(CONCATENATE(B6,C6),[1]Hoja1!$J:$K,2,0)</f>
        <v>1002</v>
      </c>
      <c r="I6">
        <f>+COUNTIFS(BaseSAP!U:U,V!H6,BaseSAP!C:C,V!$G$4)</f>
        <v>0</v>
      </c>
      <c r="L6" s="33" t="s">
        <v>147</v>
      </c>
      <c r="M6">
        <v>0</v>
      </c>
    </row>
    <row r="7" spans="1:13" ht="15" customHeight="1" x14ac:dyDescent="0.25">
      <c r="A7" s="12" t="s">
        <v>146</v>
      </c>
      <c r="B7" s="12" t="s">
        <v>147</v>
      </c>
      <c r="C7" s="12" t="s">
        <v>149</v>
      </c>
      <c r="D7" s="12">
        <v>0</v>
      </c>
      <c r="E7" s="70">
        <v>0</v>
      </c>
      <c r="G7" s="99">
        <f>+VALUE(VLOOKUP(B7,[1]Hoja1!B$2:C$33,2,0))</f>
        <v>1</v>
      </c>
      <c r="H7" t="str">
        <f>+VLOOKUP(CONCATENATE(B7,C7),[1]Hoja1!$J:$K,2,0)</f>
        <v>1003</v>
      </c>
      <c r="I7">
        <f>+COUNTIFS(BaseSAP!U:U,V!H7,BaseSAP!C:C,V!$G$4)</f>
        <v>0</v>
      </c>
      <c r="L7" s="12" t="s">
        <v>147</v>
      </c>
      <c r="M7">
        <v>0</v>
      </c>
    </row>
    <row r="8" spans="1:13" ht="15" customHeight="1" x14ac:dyDescent="0.25">
      <c r="A8" s="33" t="s">
        <v>146</v>
      </c>
      <c r="B8" s="33" t="s">
        <v>147</v>
      </c>
      <c r="C8" s="33" t="s">
        <v>150</v>
      </c>
      <c r="D8" s="33">
        <v>0</v>
      </c>
      <c r="E8" s="69">
        <v>0</v>
      </c>
      <c r="G8" s="99">
        <f>+VALUE(VLOOKUP(B8,[1]Hoja1!B$2:C$33,2,0))</f>
        <v>1</v>
      </c>
      <c r="H8" t="str">
        <f>+VLOOKUP(CONCATENATE(B8,C8),[1]Hoja1!$J:$K,2,0)</f>
        <v>1004</v>
      </c>
      <c r="I8">
        <f>+COUNTIFS(BaseSAP!U:U,V!H8,BaseSAP!C:C,V!$G$4)</f>
        <v>0</v>
      </c>
      <c r="L8" s="33" t="s">
        <v>147</v>
      </c>
      <c r="M8">
        <v>0</v>
      </c>
    </row>
    <row r="9" spans="1:13" ht="15" customHeight="1" x14ac:dyDescent="0.25">
      <c r="A9" s="12" t="s">
        <v>146</v>
      </c>
      <c r="B9" s="12" t="s">
        <v>147</v>
      </c>
      <c r="C9" s="12" t="s">
        <v>151</v>
      </c>
      <c r="D9" s="12">
        <v>0</v>
      </c>
      <c r="E9" s="70">
        <v>0</v>
      </c>
      <c r="G9" s="99">
        <f>+VALUE(VLOOKUP(B9,[1]Hoja1!B$2:C$33,2,0))</f>
        <v>1</v>
      </c>
      <c r="H9" t="str">
        <f>+VLOOKUP(CONCATENATE(B9,C9),[1]Hoja1!$J:$K,2,0)</f>
        <v>1005</v>
      </c>
      <c r="I9">
        <f>+COUNTIFS(BaseSAP!U:U,V!H9,BaseSAP!C:C,V!$G$4)</f>
        <v>0</v>
      </c>
      <c r="L9" s="12" t="s">
        <v>147</v>
      </c>
      <c r="M9">
        <v>0</v>
      </c>
    </row>
    <row r="10" spans="1:13" ht="15" customHeight="1" x14ac:dyDescent="0.25">
      <c r="A10" s="33" t="s">
        <v>146</v>
      </c>
      <c r="B10" s="33" t="s">
        <v>147</v>
      </c>
      <c r="C10" s="33" t="s">
        <v>152</v>
      </c>
      <c r="D10" s="33">
        <v>0</v>
      </c>
      <c r="E10" s="69">
        <v>0</v>
      </c>
      <c r="G10" s="99">
        <f>+VALUE(VLOOKUP(B10,[1]Hoja1!B$2:C$33,2,0))</f>
        <v>1</v>
      </c>
      <c r="H10" t="str">
        <f>+VLOOKUP(CONCATENATE(B10,C10),[1]Hoja1!$J:$K,2,0)</f>
        <v>1006</v>
      </c>
      <c r="I10">
        <f>+COUNTIFS(BaseSAP!U:U,V!H10,BaseSAP!C:C,V!$G$4)</f>
        <v>0</v>
      </c>
      <c r="L10" s="33" t="s">
        <v>147</v>
      </c>
      <c r="M10">
        <v>0</v>
      </c>
    </row>
    <row r="11" spans="1:13" ht="15" customHeight="1" x14ac:dyDescent="0.25">
      <c r="A11" s="12" t="s">
        <v>146</v>
      </c>
      <c r="B11" s="12" t="s">
        <v>147</v>
      </c>
      <c r="C11" s="12" t="s">
        <v>153</v>
      </c>
      <c r="D11" s="12">
        <v>0</v>
      </c>
      <c r="E11" s="70">
        <v>0</v>
      </c>
      <c r="G11" s="99">
        <f>+VALUE(VLOOKUP(B11,[1]Hoja1!B$2:C$33,2,0))</f>
        <v>1</v>
      </c>
      <c r="H11" t="str">
        <f>+VLOOKUP(CONCATENATE(B11,C11),[1]Hoja1!$J:$K,2,0)</f>
        <v>1007</v>
      </c>
      <c r="I11">
        <f>+COUNTIFS(BaseSAP!U:U,V!H11,BaseSAP!C:C,V!$G$4)</f>
        <v>0</v>
      </c>
      <c r="L11" s="12" t="s">
        <v>147</v>
      </c>
      <c r="M11">
        <v>0</v>
      </c>
    </row>
    <row r="12" spans="1:13" ht="15" customHeight="1" x14ac:dyDescent="0.25">
      <c r="A12" s="33" t="s">
        <v>146</v>
      </c>
      <c r="B12" s="33" t="s">
        <v>147</v>
      </c>
      <c r="C12" s="33" t="s">
        <v>154</v>
      </c>
      <c r="D12" s="33">
        <v>0</v>
      </c>
      <c r="E12" s="69">
        <v>0</v>
      </c>
      <c r="G12" s="99">
        <f>+VALUE(VLOOKUP(B12,[1]Hoja1!B$2:C$33,2,0))</f>
        <v>1</v>
      </c>
      <c r="H12" t="str">
        <f>+VLOOKUP(CONCATENATE(B12,C12),[1]Hoja1!$J:$K,2,0)</f>
        <v>1008</v>
      </c>
      <c r="I12">
        <f>+COUNTIFS(BaseSAP!U:U,V!H12,BaseSAP!C:C,V!$G$4)</f>
        <v>0</v>
      </c>
      <c r="L12" s="33" t="s">
        <v>147</v>
      </c>
      <c r="M12">
        <v>0</v>
      </c>
    </row>
    <row r="13" spans="1:13" ht="15" customHeight="1" x14ac:dyDescent="0.25">
      <c r="A13" s="31" t="s">
        <v>146</v>
      </c>
      <c r="B13" s="31" t="s">
        <v>147</v>
      </c>
      <c r="C13" s="31" t="s">
        <v>155</v>
      </c>
      <c r="D13" s="31">
        <v>0</v>
      </c>
      <c r="E13" s="54">
        <v>0</v>
      </c>
      <c r="G13" s="99">
        <f>+VALUE(VLOOKUP(B13,[1]Hoja1!B$2:C$33,2,0))</f>
        <v>1</v>
      </c>
      <c r="H13" t="str">
        <f>+VLOOKUP(CONCATENATE(B13,C13),[1]Hoja1!$J:$K,2,0)</f>
        <v>1009</v>
      </c>
      <c r="I13">
        <f>+COUNTIFS(BaseSAP!U:U,V!H13,BaseSAP!C:C,V!$G$4)</f>
        <v>0</v>
      </c>
      <c r="L13" s="31" t="s">
        <v>147</v>
      </c>
      <c r="M13">
        <v>0</v>
      </c>
    </row>
    <row r="14" spans="1:13" ht="15" customHeight="1" x14ac:dyDescent="0.25">
      <c r="A14" s="33" t="s">
        <v>146</v>
      </c>
      <c r="B14" s="33" t="s">
        <v>147</v>
      </c>
      <c r="C14" s="33" t="s">
        <v>156</v>
      </c>
      <c r="D14" s="33">
        <v>0</v>
      </c>
      <c r="E14" s="69">
        <v>0</v>
      </c>
      <c r="G14" s="99">
        <f>+VALUE(VLOOKUP(B14,[1]Hoja1!B$2:C$33,2,0))</f>
        <v>1</v>
      </c>
      <c r="H14" t="str">
        <f>+VLOOKUP(CONCATENATE(B14,C14),[1]Hoja1!$J:$K,2,0)</f>
        <v>1010</v>
      </c>
      <c r="I14">
        <f>+COUNTIFS(BaseSAP!U:U,V!H14,BaseSAP!C:C,V!$G$4)</f>
        <v>0</v>
      </c>
      <c r="L14" s="33" t="s">
        <v>147</v>
      </c>
      <c r="M14">
        <v>0</v>
      </c>
    </row>
    <row r="15" spans="1:13" ht="15" customHeight="1" x14ac:dyDescent="0.25">
      <c r="A15" s="31" t="s">
        <v>146</v>
      </c>
      <c r="B15" s="31" t="s">
        <v>147</v>
      </c>
      <c r="C15" s="31" t="s">
        <v>157</v>
      </c>
      <c r="D15" s="31">
        <v>0</v>
      </c>
      <c r="E15" s="54">
        <v>0</v>
      </c>
      <c r="G15" s="99">
        <f>+VALUE(VLOOKUP(B15,[1]Hoja1!B$2:C$33,2,0))</f>
        <v>1</v>
      </c>
      <c r="H15" t="str">
        <f>+VLOOKUP(CONCATENATE(B15,C15),[1]Hoja1!$J:$K,2,0)</f>
        <v>1011</v>
      </c>
      <c r="I15">
        <f>+COUNTIFS(BaseSAP!U:U,V!H15,BaseSAP!C:C,V!$G$4)</f>
        <v>0</v>
      </c>
      <c r="L15" s="31" t="s">
        <v>147</v>
      </c>
      <c r="M15">
        <v>0</v>
      </c>
    </row>
    <row r="16" spans="1:13" ht="15" customHeight="1" x14ac:dyDescent="0.25">
      <c r="A16" s="33" t="s">
        <v>146</v>
      </c>
      <c r="B16" s="33" t="s">
        <v>158</v>
      </c>
      <c r="C16" s="33" t="s">
        <v>159</v>
      </c>
      <c r="D16" s="33">
        <v>1</v>
      </c>
      <c r="E16" s="69">
        <v>4.7846889952153108E-3</v>
      </c>
      <c r="G16" s="99">
        <f>+VALUE(VLOOKUP(B16,[1]Hoja1!B$2:C$33,2,0))</f>
        <v>2</v>
      </c>
      <c r="H16" t="str">
        <f>+VLOOKUP(CONCATENATE(B16,C16),[1]Hoja1!$J:$K,2,0)</f>
        <v>2001</v>
      </c>
      <c r="I16">
        <f>+COUNTIFS(BaseSAP!U:U,V!H16,BaseSAP!C:C,V!$G$4)</f>
        <v>1</v>
      </c>
      <c r="L16" s="33" t="s">
        <v>158</v>
      </c>
      <c r="M16">
        <v>1</v>
      </c>
    </row>
    <row r="17" spans="1:13" ht="15" customHeight="1" x14ac:dyDescent="0.25">
      <c r="A17" s="12" t="s">
        <v>146</v>
      </c>
      <c r="B17" s="12" t="s">
        <v>158</v>
      </c>
      <c r="C17" s="12" t="s">
        <v>160</v>
      </c>
      <c r="D17" s="12">
        <v>0</v>
      </c>
      <c r="E17" s="70">
        <v>0</v>
      </c>
      <c r="G17" s="99">
        <f>+VALUE(VLOOKUP(B17,[1]Hoja1!B$2:C$33,2,0))</f>
        <v>2</v>
      </c>
      <c r="H17" t="str">
        <f>+VLOOKUP(CONCATENATE(B17,C17),[1]Hoja1!$J:$K,2,0)</f>
        <v>2002</v>
      </c>
      <c r="I17">
        <f>+COUNTIFS(BaseSAP!U:U,V!H17,BaseSAP!C:C,V!$G$4)</f>
        <v>0</v>
      </c>
      <c r="L17" s="12" t="s">
        <v>158</v>
      </c>
      <c r="M17">
        <v>0</v>
      </c>
    </row>
    <row r="18" spans="1:13" ht="15" customHeight="1" x14ac:dyDescent="0.25">
      <c r="A18" s="33" t="s">
        <v>146</v>
      </c>
      <c r="B18" s="33" t="s">
        <v>158</v>
      </c>
      <c r="C18" s="33" t="s">
        <v>161</v>
      </c>
      <c r="D18" s="33">
        <v>0</v>
      </c>
      <c r="E18" s="69">
        <v>0</v>
      </c>
      <c r="G18" s="99">
        <f>+VALUE(VLOOKUP(B18,[1]Hoja1!B$2:C$33,2,0))</f>
        <v>2</v>
      </c>
      <c r="H18" t="str">
        <f>+VLOOKUP(CONCATENATE(B18,C18),[1]Hoja1!$J:$K,2,0)</f>
        <v>2003</v>
      </c>
      <c r="I18">
        <f>+COUNTIFS(BaseSAP!U:U,V!H18,BaseSAP!C:C,V!$G$4)</f>
        <v>0</v>
      </c>
      <c r="L18" s="33" t="s">
        <v>158</v>
      </c>
      <c r="M18">
        <v>0</v>
      </c>
    </row>
    <row r="19" spans="1:13" ht="15" customHeight="1" x14ac:dyDescent="0.25">
      <c r="A19" s="12" t="s">
        <v>146</v>
      </c>
      <c r="B19" s="12" t="s">
        <v>158</v>
      </c>
      <c r="C19" s="12" t="s">
        <v>162</v>
      </c>
      <c r="D19" s="12">
        <v>2</v>
      </c>
      <c r="E19" s="70">
        <v>9.5693779904306216E-3</v>
      </c>
      <c r="G19" s="99">
        <f>+VALUE(VLOOKUP(B19,[1]Hoja1!B$2:C$33,2,0))</f>
        <v>2</v>
      </c>
      <c r="H19" t="str">
        <f>+VLOOKUP(CONCATENATE(B19,C19),[1]Hoja1!$J:$K,2,0)</f>
        <v>2004</v>
      </c>
      <c r="I19">
        <f>+COUNTIFS(BaseSAP!U:U,V!H19,BaseSAP!C:C,V!$G$4)</f>
        <v>2</v>
      </c>
      <c r="L19" s="12" t="s">
        <v>158</v>
      </c>
      <c r="M19">
        <v>2</v>
      </c>
    </row>
    <row r="20" spans="1:13" ht="15" customHeight="1" x14ac:dyDescent="0.25">
      <c r="A20" s="33" t="s">
        <v>146</v>
      </c>
      <c r="B20" s="33" t="s">
        <v>158</v>
      </c>
      <c r="C20" s="33" t="s">
        <v>163</v>
      </c>
      <c r="D20" s="33">
        <v>0</v>
      </c>
      <c r="E20" s="69">
        <v>0</v>
      </c>
      <c r="G20" s="99">
        <f>+VALUE(VLOOKUP(B20,[1]Hoja1!B$2:C$33,2,0))</f>
        <v>2</v>
      </c>
      <c r="H20" t="str">
        <f>+VLOOKUP(CONCATENATE(B20,C20),[1]Hoja1!$J:$K,2,0)</f>
        <v>2005</v>
      </c>
      <c r="I20">
        <f>+COUNTIFS(BaseSAP!U:U,V!H20,BaseSAP!C:C,V!$G$4)</f>
        <v>0</v>
      </c>
      <c r="L20" s="33" t="s">
        <v>158</v>
      </c>
      <c r="M20">
        <v>0</v>
      </c>
    </row>
    <row r="21" spans="1:13" ht="15" customHeight="1" x14ac:dyDescent="0.25">
      <c r="A21" s="12" t="s">
        <v>146</v>
      </c>
      <c r="B21" s="12" t="s">
        <v>164</v>
      </c>
      <c r="C21" s="12" t="s">
        <v>165</v>
      </c>
      <c r="D21" s="12">
        <v>0</v>
      </c>
      <c r="E21" s="70">
        <v>0</v>
      </c>
      <c r="G21" s="99">
        <f>+VALUE(VLOOKUP(B21,[1]Hoja1!B$2:C$33,2,0))</f>
        <v>3</v>
      </c>
      <c r="H21" t="str">
        <f>+VLOOKUP(CONCATENATE(B21,C21),[1]Hoja1!$J:$K,2,0)</f>
        <v>3001</v>
      </c>
      <c r="I21">
        <f>+COUNTIFS(BaseSAP!U:U,V!H21,BaseSAP!C:C,V!$G$4)</f>
        <v>0</v>
      </c>
      <c r="L21" s="12" t="s">
        <v>164</v>
      </c>
      <c r="M21">
        <v>0</v>
      </c>
    </row>
    <row r="22" spans="1:13" ht="15" customHeight="1" x14ac:dyDescent="0.25">
      <c r="A22" s="33" t="s">
        <v>146</v>
      </c>
      <c r="B22" s="33" t="s">
        <v>164</v>
      </c>
      <c r="C22" s="33" t="s">
        <v>166</v>
      </c>
      <c r="D22" s="33">
        <v>0</v>
      </c>
      <c r="E22" s="69">
        <v>0</v>
      </c>
      <c r="G22" s="99">
        <f>+VALUE(VLOOKUP(B22,[1]Hoja1!B$2:C$33,2,0))</f>
        <v>3</v>
      </c>
      <c r="H22" t="str">
        <f>+VLOOKUP(CONCATENATE(B22,C22),[1]Hoja1!$J:$K,2,0)</f>
        <v>3002</v>
      </c>
      <c r="I22">
        <f>+COUNTIFS(BaseSAP!U:U,V!H22,BaseSAP!C:C,V!$G$4)</f>
        <v>0</v>
      </c>
      <c r="L22" s="33" t="s">
        <v>164</v>
      </c>
      <c r="M22">
        <v>0</v>
      </c>
    </row>
    <row r="23" spans="1:13" ht="15" customHeight="1" x14ac:dyDescent="0.25">
      <c r="A23" s="31" t="s">
        <v>146</v>
      </c>
      <c r="B23" s="31" t="s">
        <v>164</v>
      </c>
      <c r="C23" s="31" t="s">
        <v>167</v>
      </c>
      <c r="D23" s="31">
        <v>0</v>
      </c>
      <c r="E23" s="54">
        <v>0</v>
      </c>
      <c r="G23" s="99">
        <f>+VALUE(VLOOKUP(B23,[1]Hoja1!B$2:C$33,2,0))</f>
        <v>3</v>
      </c>
      <c r="H23" t="str">
        <f>+VLOOKUP(CONCATENATE(B23,C23),[1]Hoja1!$J:$K,2,0)</f>
        <v>3003</v>
      </c>
      <c r="I23">
        <f>+COUNTIFS(BaseSAP!U:U,V!H23,BaseSAP!C:C,V!$G$4)</f>
        <v>0</v>
      </c>
      <c r="L23" s="31" t="s">
        <v>164</v>
      </c>
      <c r="M23">
        <v>0</v>
      </c>
    </row>
    <row r="24" spans="1:13" ht="15" customHeight="1" x14ac:dyDescent="0.25">
      <c r="A24" s="33" t="s">
        <v>146</v>
      </c>
      <c r="B24" s="33" t="s">
        <v>164</v>
      </c>
      <c r="C24" s="33" t="s">
        <v>168</v>
      </c>
      <c r="D24" s="33">
        <v>0</v>
      </c>
      <c r="E24" s="69">
        <v>0</v>
      </c>
      <c r="G24" s="99">
        <f>+VALUE(VLOOKUP(B24,[1]Hoja1!B$2:C$33,2,0))</f>
        <v>3</v>
      </c>
      <c r="H24" t="str">
        <f>+VLOOKUP(CONCATENATE(B24,C24),[1]Hoja1!$J:$K,2,0)</f>
        <v>3008</v>
      </c>
      <c r="I24">
        <f>+COUNTIFS(BaseSAP!U:U,V!H24,BaseSAP!C:C,V!$G$4)</f>
        <v>0</v>
      </c>
      <c r="L24" s="33" t="s">
        <v>164</v>
      </c>
      <c r="M24">
        <v>0</v>
      </c>
    </row>
    <row r="25" spans="1:13" ht="15" customHeight="1" x14ac:dyDescent="0.25">
      <c r="A25" s="12" t="s">
        <v>146</v>
      </c>
      <c r="B25" s="12" t="s">
        <v>164</v>
      </c>
      <c r="C25" s="12" t="s">
        <v>169</v>
      </c>
      <c r="D25" s="12">
        <v>0</v>
      </c>
      <c r="E25" s="70">
        <v>0</v>
      </c>
      <c r="G25" s="99">
        <f>+VALUE(VLOOKUP(B25,[1]Hoja1!B$2:C$33,2,0))</f>
        <v>3</v>
      </c>
      <c r="H25" t="str">
        <f>+VLOOKUP(CONCATENATE(B25,C25),[1]Hoja1!$J:$K,2,0)</f>
        <v>3009</v>
      </c>
      <c r="I25">
        <f>+COUNTIFS(BaseSAP!U:U,V!H25,BaseSAP!C:C,V!$G$4)</f>
        <v>0</v>
      </c>
      <c r="L25" s="12" t="s">
        <v>164</v>
      </c>
      <c r="M25">
        <v>0</v>
      </c>
    </row>
    <row r="26" spans="1:13" ht="15" customHeight="1" x14ac:dyDescent="0.25">
      <c r="A26" s="33" t="s">
        <v>146</v>
      </c>
      <c r="B26" s="33" t="s">
        <v>170</v>
      </c>
      <c r="C26" s="33" t="s">
        <v>171</v>
      </c>
      <c r="D26" s="33">
        <v>0</v>
      </c>
      <c r="E26" s="69">
        <v>0</v>
      </c>
      <c r="G26" s="99">
        <f>+VALUE(VLOOKUP(B26,[1]Hoja1!B$2:C$33,2,0))</f>
        <v>4</v>
      </c>
      <c r="H26" t="str">
        <f>+VLOOKUP(CONCATENATE(B26,C26),[1]Hoja1!$J:$K,2,0)</f>
        <v>4001</v>
      </c>
      <c r="I26">
        <f>+COUNTIFS(BaseSAP!U:U,V!H26,BaseSAP!C:C,V!$G$4)</f>
        <v>0</v>
      </c>
      <c r="L26" s="33" t="s">
        <v>170</v>
      </c>
      <c r="M26">
        <v>0</v>
      </c>
    </row>
    <row r="27" spans="1:13" ht="15" customHeight="1" x14ac:dyDescent="0.25">
      <c r="A27" s="12" t="s">
        <v>146</v>
      </c>
      <c r="B27" s="12" t="s">
        <v>170</v>
      </c>
      <c r="C27" s="12" t="s">
        <v>170</v>
      </c>
      <c r="D27" s="12">
        <v>0</v>
      </c>
      <c r="E27" s="70">
        <v>0</v>
      </c>
      <c r="G27" s="99">
        <f>+VALUE(VLOOKUP(B27,[1]Hoja1!B$2:C$33,2,0))</f>
        <v>4</v>
      </c>
      <c r="H27" t="str">
        <f>+VLOOKUP(CONCATENATE(B27,C27),[1]Hoja1!$J:$K,2,0)</f>
        <v>4002</v>
      </c>
      <c r="I27">
        <f>+COUNTIFS(BaseSAP!U:U,V!H27,BaseSAP!C:C,V!$G$4)</f>
        <v>0</v>
      </c>
      <c r="L27" s="12" t="s">
        <v>170</v>
      </c>
      <c r="M27">
        <v>0</v>
      </c>
    </row>
    <row r="28" spans="1:13" x14ac:dyDescent="0.25">
      <c r="A28" s="33" t="s">
        <v>146</v>
      </c>
      <c r="B28" s="33" t="s">
        <v>170</v>
      </c>
      <c r="C28" s="33" t="s">
        <v>172</v>
      </c>
      <c r="D28" s="33">
        <v>0</v>
      </c>
      <c r="E28" s="69">
        <v>0</v>
      </c>
      <c r="G28" s="99">
        <f>+VALUE(VLOOKUP(B28,[1]Hoja1!B$2:C$33,2,0))</f>
        <v>4</v>
      </c>
      <c r="H28" t="str">
        <f>+VLOOKUP(CONCATENATE(B28,C28),[1]Hoja1!$J:$K,2,0)</f>
        <v>4003</v>
      </c>
      <c r="I28">
        <f>+COUNTIFS(BaseSAP!U:U,V!H28,BaseSAP!C:C,V!$G$4)</f>
        <v>0</v>
      </c>
      <c r="L28" s="33" t="s">
        <v>170</v>
      </c>
      <c r="M28">
        <v>0</v>
      </c>
    </row>
    <row r="29" spans="1:13" x14ac:dyDescent="0.25">
      <c r="A29" s="12" t="s">
        <v>146</v>
      </c>
      <c r="B29" s="12" t="s">
        <v>170</v>
      </c>
      <c r="C29" s="12" t="s">
        <v>173</v>
      </c>
      <c r="D29" s="12">
        <v>0</v>
      </c>
      <c r="E29" s="70">
        <v>0</v>
      </c>
      <c r="G29" s="99">
        <f>+VALUE(VLOOKUP(B29,[1]Hoja1!B$2:C$33,2,0))</f>
        <v>4</v>
      </c>
      <c r="H29" t="str">
        <f>+VLOOKUP(CONCATENATE(B29,C29),[1]Hoja1!$J:$K,2,0)</f>
        <v>4004</v>
      </c>
      <c r="I29">
        <f>+COUNTIFS(BaseSAP!U:U,V!H29,BaseSAP!C:C,V!$G$4)</f>
        <v>0</v>
      </c>
      <c r="L29" s="12" t="s">
        <v>170</v>
      </c>
      <c r="M29">
        <v>0</v>
      </c>
    </row>
    <row r="30" spans="1:13" x14ac:dyDescent="0.25">
      <c r="A30" s="33" t="s">
        <v>146</v>
      </c>
      <c r="B30" s="33" t="s">
        <v>170</v>
      </c>
      <c r="C30" s="33" t="s">
        <v>174</v>
      </c>
      <c r="D30" s="33">
        <v>0</v>
      </c>
      <c r="E30" s="69">
        <v>0</v>
      </c>
      <c r="G30" s="99">
        <f>+VALUE(VLOOKUP(B30,[1]Hoja1!B$2:C$33,2,0))</f>
        <v>4</v>
      </c>
      <c r="H30" t="str">
        <f>+VLOOKUP(CONCATENATE(B30,C30),[1]Hoja1!$J:$K,2,0)</f>
        <v>4005</v>
      </c>
      <c r="I30">
        <f>+COUNTIFS(BaseSAP!U:U,V!H30,BaseSAP!C:C,V!$G$4)</f>
        <v>0</v>
      </c>
      <c r="L30" s="33" t="s">
        <v>170</v>
      </c>
      <c r="M30">
        <v>0</v>
      </c>
    </row>
    <row r="31" spans="1:13" x14ac:dyDescent="0.25">
      <c r="A31" s="31" t="s">
        <v>146</v>
      </c>
      <c r="B31" s="31" t="s">
        <v>170</v>
      </c>
      <c r="C31" s="31" t="s">
        <v>175</v>
      </c>
      <c r="D31" s="31">
        <v>0</v>
      </c>
      <c r="E31" s="54">
        <v>0</v>
      </c>
      <c r="G31" s="99">
        <f>+VALUE(VLOOKUP(B31,[1]Hoja1!B$2:C$33,2,0))</f>
        <v>4</v>
      </c>
      <c r="H31" t="str">
        <f>+VLOOKUP(CONCATENATE(B31,C31),[1]Hoja1!$J:$K,2,0)</f>
        <v>4006</v>
      </c>
      <c r="I31">
        <f>+COUNTIFS(BaseSAP!U:U,V!H31,BaseSAP!C:C,V!$G$4)</f>
        <v>0</v>
      </c>
      <c r="L31" s="31" t="s">
        <v>170</v>
      </c>
      <c r="M31">
        <v>0</v>
      </c>
    </row>
    <row r="32" spans="1:13" x14ac:dyDescent="0.25">
      <c r="A32" s="33" t="s">
        <v>146</v>
      </c>
      <c r="B32" s="33" t="s">
        <v>170</v>
      </c>
      <c r="C32" s="33" t="s">
        <v>176</v>
      </c>
      <c r="D32" s="33">
        <v>0</v>
      </c>
      <c r="E32" s="69">
        <v>0</v>
      </c>
      <c r="G32" s="99">
        <f>+VALUE(VLOOKUP(B32,[1]Hoja1!B$2:C$33,2,0))</f>
        <v>4</v>
      </c>
      <c r="H32" t="str">
        <f>+VLOOKUP(CONCATENATE(B32,C32),[1]Hoja1!$J:$K,2,0)</f>
        <v>4007</v>
      </c>
      <c r="I32">
        <f>+COUNTIFS(BaseSAP!U:U,V!H32,BaseSAP!C:C,V!$G$4)</f>
        <v>0</v>
      </c>
      <c r="L32" s="33" t="s">
        <v>170</v>
      </c>
      <c r="M32">
        <v>0</v>
      </c>
    </row>
    <row r="33" spans="1:13" x14ac:dyDescent="0.25">
      <c r="A33" s="31" t="s">
        <v>146</v>
      </c>
      <c r="B33" s="31" t="s">
        <v>170</v>
      </c>
      <c r="C33" s="31" t="s">
        <v>177</v>
      </c>
      <c r="D33" s="31">
        <v>0</v>
      </c>
      <c r="E33" s="54">
        <v>0</v>
      </c>
      <c r="G33" s="99">
        <f>+VALUE(VLOOKUP(B33,[1]Hoja1!B$2:C$33,2,0))</f>
        <v>4</v>
      </c>
      <c r="H33" t="str">
        <f>+VLOOKUP(CONCATENATE(B33,C33),[1]Hoja1!$J:$K,2,0)</f>
        <v>4008</v>
      </c>
      <c r="I33">
        <f>+COUNTIFS(BaseSAP!U:U,V!H33,BaseSAP!C:C,V!$G$4)</f>
        <v>0</v>
      </c>
      <c r="L33" s="31" t="s">
        <v>170</v>
      </c>
      <c r="M33">
        <v>0</v>
      </c>
    </row>
    <row r="34" spans="1:13" x14ac:dyDescent="0.25">
      <c r="A34" s="33" t="s">
        <v>146</v>
      </c>
      <c r="B34" s="33" t="s">
        <v>170</v>
      </c>
      <c r="C34" s="33" t="s">
        <v>178</v>
      </c>
      <c r="D34" s="33">
        <v>0</v>
      </c>
      <c r="E34" s="69">
        <v>0</v>
      </c>
      <c r="G34" s="99">
        <f>+VALUE(VLOOKUP(B34,[1]Hoja1!B$2:C$33,2,0))</f>
        <v>4</v>
      </c>
      <c r="H34" t="str">
        <f>+VLOOKUP(CONCATENATE(B34,C34),[1]Hoja1!$J:$K,2,0)</f>
        <v>4009</v>
      </c>
      <c r="I34">
        <f>+COUNTIFS(BaseSAP!U:U,V!H34,BaseSAP!C:C,V!$G$4)</f>
        <v>0</v>
      </c>
      <c r="L34" s="33" t="s">
        <v>170</v>
      </c>
      <c r="M34">
        <v>0</v>
      </c>
    </row>
    <row r="35" spans="1:13" x14ac:dyDescent="0.25">
      <c r="A35" s="12" t="s">
        <v>146</v>
      </c>
      <c r="B35" s="12" t="s">
        <v>170</v>
      </c>
      <c r="C35" s="12" t="s">
        <v>179</v>
      </c>
      <c r="D35" s="12">
        <v>0</v>
      </c>
      <c r="E35" s="70">
        <v>0</v>
      </c>
      <c r="G35" s="99">
        <f>+VALUE(VLOOKUP(B35,[1]Hoja1!B$2:C$33,2,0))</f>
        <v>4</v>
      </c>
      <c r="H35" t="str">
        <f>+VLOOKUP(CONCATENATE(B35,C35),[1]Hoja1!$J:$K,2,0)</f>
        <v>4010</v>
      </c>
      <c r="I35">
        <f>+COUNTIFS(BaseSAP!U:U,V!H35,BaseSAP!C:C,V!$G$4)</f>
        <v>0</v>
      </c>
      <c r="L35" s="12" t="s">
        <v>170</v>
      </c>
      <c r="M35">
        <v>0</v>
      </c>
    </row>
    <row r="36" spans="1:13" x14ac:dyDescent="0.25">
      <c r="A36" s="33" t="s">
        <v>146</v>
      </c>
      <c r="B36" s="33" t="s">
        <v>170</v>
      </c>
      <c r="C36" s="33" t="s">
        <v>180</v>
      </c>
      <c r="D36" s="33">
        <v>0</v>
      </c>
      <c r="E36" s="69">
        <v>0</v>
      </c>
      <c r="G36" s="99">
        <f>+VALUE(VLOOKUP(B36,[1]Hoja1!B$2:C$33,2,0))</f>
        <v>4</v>
      </c>
      <c r="H36" t="str">
        <f>+VLOOKUP(CONCATENATE(B36,C36),[1]Hoja1!$J:$K,2,0)</f>
        <v>4011</v>
      </c>
      <c r="I36">
        <f>+COUNTIFS(BaseSAP!U:U,V!H36,BaseSAP!C:C,V!$G$4)</f>
        <v>0</v>
      </c>
      <c r="L36" s="33" t="s">
        <v>170</v>
      </c>
      <c r="M36">
        <v>0</v>
      </c>
    </row>
    <row r="37" spans="1:13" x14ac:dyDescent="0.25">
      <c r="A37" s="12" t="s">
        <v>146</v>
      </c>
      <c r="B37" s="12" t="s">
        <v>181</v>
      </c>
      <c r="C37" s="12" t="s">
        <v>182</v>
      </c>
      <c r="D37" s="12">
        <v>0</v>
      </c>
      <c r="E37" s="70">
        <v>0</v>
      </c>
      <c r="G37" s="99">
        <f>+VALUE(VLOOKUP(B37,[1]Hoja1!B$2:C$33,2,0))</f>
        <v>5</v>
      </c>
      <c r="H37" t="str">
        <f>+VLOOKUP(CONCATENATE(B37,C37),[1]Hoja1!$J:$K,2,0)</f>
        <v>5001</v>
      </c>
      <c r="I37">
        <f>+COUNTIFS(BaseSAP!U:U,V!H37,BaseSAP!C:C,V!$G$4)</f>
        <v>0</v>
      </c>
      <c r="L37" s="12" t="s">
        <v>181</v>
      </c>
      <c r="M37">
        <v>0</v>
      </c>
    </row>
    <row r="38" spans="1:13" x14ac:dyDescent="0.25">
      <c r="A38" s="33" t="s">
        <v>146</v>
      </c>
      <c r="B38" s="33" t="s">
        <v>181</v>
      </c>
      <c r="C38" s="33" t="s">
        <v>183</v>
      </c>
      <c r="D38" s="33">
        <v>0</v>
      </c>
      <c r="E38" s="69">
        <v>0</v>
      </c>
      <c r="G38" s="99">
        <f>+VALUE(VLOOKUP(B38,[1]Hoja1!B$2:C$33,2,0))</f>
        <v>5</v>
      </c>
      <c r="H38" t="str">
        <f>+VLOOKUP(CONCATENATE(B38,C38),[1]Hoja1!$J:$K,2,0)</f>
        <v>5002</v>
      </c>
      <c r="I38">
        <f>+COUNTIFS(BaseSAP!U:U,V!H38,BaseSAP!C:C,V!$G$4)</f>
        <v>0</v>
      </c>
      <c r="L38" s="33" t="s">
        <v>181</v>
      </c>
      <c r="M38">
        <v>0</v>
      </c>
    </row>
    <row r="39" spans="1:13" x14ac:dyDescent="0.25">
      <c r="A39" s="12" t="s">
        <v>146</v>
      </c>
      <c r="B39" s="12" t="s">
        <v>181</v>
      </c>
      <c r="C39" s="12" t="s">
        <v>184</v>
      </c>
      <c r="D39" s="12">
        <v>0</v>
      </c>
      <c r="E39" s="70">
        <v>0</v>
      </c>
      <c r="G39" s="99">
        <f>+VALUE(VLOOKUP(B39,[1]Hoja1!B$2:C$33,2,0))</f>
        <v>5</v>
      </c>
      <c r="H39" t="str">
        <f>+VLOOKUP(CONCATENATE(B39,C39),[1]Hoja1!$J:$K,2,0)</f>
        <v>5003</v>
      </c>
      <c r="I39">
        <f>+COUNTIFS(BaseSAP!U:U,V!H39,BaseSAP!C:C,V!$G$4)</f>
        <v>0</v>
      </c>
      <c r="L39" s="12" t="s">
        <v>181</v>
      </c>
      <c r="M39">
        <v>0</v>
      </c>
    </row>
    <row r="40" spans="1:13" x14ac:dyDescent="0.25">
      <c r="A40" s="33" t="s">
        <v>146</v>
      </c>
      <c r="B40" s="33" t="s">
        <v>181</v>
      </c>
      <c r="C40" s="33" t="s">
        <v>185</v>
      </c>
      <c r="D40" s="33">
        <v>0</v>
      </c>
      <c r="E40" s="69">
        <v>0</v>
      </c>
      <c r="G40" s="99">
        <f>+VALUE(VLOOKUP(B40,[1]Hoja1!B$2:C$33,2,0))</f>
        <v>5</v>
      </c>
      <c r="H40" t="str">
        <f>+VLOOKUP(CONCATENATE(B40,C40),[1]Hoja1!$J:$K,2,0)</f>
        <v>5004</v>
      </c>
      <c r="I40">
        <f>+COUNTIFS(BaseSAP!U:U,V!H40,BaseSAP!C:C,V!$G$4)</f>
        <v>0</v>
      </c>
      <c r="L40" s="33" t="s">
        <v>181</v>
      </c>
      <c r="M40">
        <v>0</v>
      </c>
    </row>
    <row r="41" spans="1:13" x14ac:dyDescent="0.25">
      <c r="A41" s="31" t="s">
        <v>146</v>
      </c>
      <c r="B41" s="31" t="s">
        <v>181</v>
      </c>
      <c r="C41" s="31" t="s">
        <v>186</v>
      </c>
      <c r="D41" s="31">
        <v>0</v>
      </c>
      <c r="E41" s="54">
        <v>0</v>
      </c>
      <c r="G41" s="99">
        <f>+VALUE(VLOOKUP(B41,[1]Hoja1!B$2:C$33,2,0))</f>
        <v>5</v>
      </c>
      <c r="H41" t="str">
        <f>+VLOOKUP(CONCATENATE(B41,C41),[1]Hoja1!$J:$K,2,0)</f>
        <v>5005</v>
      </c>
      <c r="I41">
        <f>+COUNTIFS(BaseSAP!U:U,V!H41,BaseSAP!C:C,V!$G$4)</f>
        <v>0</v>
      </c>
      <c r="L41" s="31" t="s">
        <v>181</v>
      </c>
      <c r="M41">
        <v>0</v>
      </c>
    </row>
    <row r="42" spans="1:13" x14ac:dyDescent="0.25">
      <c r="A42" s="33" t="s">
        <v>146</v>
      </c>
      <c r="B42" s="33" t="s">
        <v>181</v>
      </c>
      <c r="C42" s="33" t="s">
        <v>187</v>
      </c>
      <c r="D42" s="33">
        <v>0</v>
      </c>
      <c r="E42" s="69">
        <v>0</v>
      </c>
      <c r="G42" s="99">
        <f>+VALUE(VLOOKUP(B42,[1]Hoja1!B$2:C$33,2,0))</f>
        <v>5</v>
      </c>
      <c r="H42" t="str">
        <f>+VLOOKUP(CONCATENATE(B42,C42),[1]Hoja1!$J:$K,2,0)</f>
        <v>5006</v>
      </c>
      <c r="I42">
        <f>+COUNTIFS(BaseSAP!U:U,V!H42,BaseSAP!C:C,V!$G$4)</f>
        <v>0</v>
      </c>
      <c r="L42" s="33" t="s">
        <v>181</v>
      </c>
      <c r="M42">
        <v>0</v>
      </c>
    </row>
    <row r="43" spans="1:13" x14ac:dyDescent="0.25">
      <c r="A43" s="12" t="s">
        <v>146</v>
      </c>
      <c r="B43" s="12" t="s">
        <v>181</v>
      </c>
      <c r="C43" s="12" t="s">
        <v>188</v>
      </c>
      <c r="D43" s="12">
        <v>0</v>
      </c>
      <c r="E43" s="70">
        <v>0</v>
      </c>
      <c r="G43" s="99">
        <f>+VALUE(VLOOKUP(B43,[1]Hoja1!B$2:C$33,2,0))</f>
        <v>5</v>
      </c>
      <c r="H43" t="str">
        <f>+VLOOKUP(CONCATENATE(B43,C43),[1]Hoja1!$J:$K,2,0)</f>
        <v>5007</v>
      </c>
      <c r="I43">
        <f>+COUNTIFS(BaseSAP!U:U,V!H43,BaseSAP!C:C,V!$G$4)</f>
        <v>0</v>
      </c>
      <c r="L43" s="12" t="s">
        <v>181</v>
      </c>
      <c r="M43">
        <v>0</v>
      </c>
    </row>
    <row r="44" spans="1:13" x14ac:dyDescent="0.25">
      <c r="A44" s="33" t="s">
        <v>146</v>
      </c>
      <c r="B44" s="33" t="s">
        <v>181</v>
      </c>
      <c r="C44" s="33" t="s">
        <v>189</v>
      </c>
      <c r="D44" s="33">
        <v>0</v>
      </c>
      <c r="E44" s="69">
        <v>0</v>
      </c>
      <c r="G44" s="99">
        <f>+VALUE(VLOOKUP(B44,[1]Hoja1!B$2:C$33,2,0))</f>
        <v>5</v>
      </c>
      <c r="H44" t="str">
        <f>+VLOOKUP(CONCATENATE(B44,C44),[1]Hoja1!$J:$K,2,0)</f>
        <v>5008</v>
      </c>
      <c r="I44">
        <f>+COUNTIFS(BaseSAP!U:U,V!H44,BaseSAP!C:C,V!$G$4)</f>
        <v>0</v>
      </c>
      <c r="L44" s="33" t="s">
        <v>181</v>
      </c>
      <c r="M44">
        <v>0</v>
      </c>
    </row>
    <row r="45" spans="1:13" x14ac:dyDescent="0.25">
      <c r="A45" s="12" t="s">
        <v>146</v>
      </c>
      <c r="B45" s="12" t="s">
        <v>181</v>
      </c>
      <c r="C45" s="12" t="s">
        <v>190</v>
      </c>
      <c r="D45" s="12">
        <v>0</v>
      </c>
      <c r="E45" s="70">
        <v>0</v>
      </c>
      <c r="G45" s="99">
        <f>+VALUE(VLOOKUP(B45,[1]Hoja1!B$2:C$33,2,0))</f>
        <v>5</v>
      </c>
      <c r="H45" t="str">
        <f>+VLOOKUP(CONCATENATE(B45,C45),[1]Hoja1!$J:$K,2,0)</f>
        <v>5009</v>
      </c>
      <c r="I45">
        <f>+COUNTIFS(BaseSAP!U:U,V!H45,BaseSAP!C:C,V!$G$4)</f>
        <v>0</v>
      </c>
      <c r="L45" s="12" t="s">
        <v>181</v>
      </c>
      <c r="M45">
        <v>0</v>
      </c>
    </row>
    <row r="46" spans="1:13" x14ac:dyDescent="0.25">
      <c r="A46" s="33" t="s">
        <v>146</v>
      </c>
      <c r="B46" s="33" t="s">
        <v>181</v>
      </c>
      <c r="C46" s="33" t="s">
        <v>191</v>
      </c>
      <c r="D46" s="33">
        <v>0</v>
      </c>
      <c r="E46" s="69">
        <v>0</v>
      </c>
      <c r="G46" s="99">
        <f>+VALUE(VLOOKUP(B46,[1]Hoja1!B$2:C$33,2,0))</f>
        <v>5</v>
      </c>
      <c r="H46" t="str">
        <f>+VLOOKUP(CONCATENATE(B46,C46),[1]Hoja1!$J:$K,2,0)</f>
        <v>5010</v>
      </c>
      <c r="I46">
        <f>+COUNTIFS(BaseSAP!U:U,V!H46,BaseSAP!C:C,V!$G$4)</f>
        <v>0</v>
      </c>
      <c r="L46" s="33" t="s">
        <v>181</v>
      </c>
      <c r="M46">
        <v>0</v>
      </c>
    </row>
    <row r="47" spans="1:13" x14ac:dyDescent="0.25">
      <c r="A47" s="12" t="s">
        <v>146</v>
      </c>
      <c r="B47" s="12" t="s">
        <v>181</v>
      </c>
      <c r="C47" s="12" t="s">
        <v>192</v>
      </c>
      <c r="D47" s="12">
        <v>0</v>
      </c>
      <c r="E47" s="70">
        <v>0</v>
      </c>
      <c r="G47" s="99">
        <f>+VALUE(VLOOKUP(B47,[1]Hoja1!B$2:C$33,2,0))</f>
        <v>5</v>
      </c>
      <c r="H47" t="str">
        <f>+VLOOKUP(CONCATENATE(B47,C47),[1]Hoja1!$J:$K,2,0)</f>
        <v>5011</v>
      </c>
      <c r="I47">
        <f>+COUNTIFS(BaseSAP!U:U,V!H47,BaseSAP!C:C,V!$G$4)</f>
        <v>0</v>
      </c>
      <c r="L47" s="12" t="s">
        <v>181</v>
      </c>
      <c r="M47">
        <v>0</v>
      </c>
    </row>
    <row r="48" spans="1:13" x14ac:dyDescent="0.25">
      <c r="A48" s="33" t="s">
        <v>146</v>
      </c>
      <c r="B48" s="33" t="s">
        <v>181</v>
      </c>
      <c r="C48" s="33" t="s">
        <v>193</v>
      </c>
      <c r="D48" s="33">
        <v>0</v>
      </c>
      <c r="E48" s="69">
        <v>0</v>
      </c>
      <c r="G48" s="99">
        <f>+VALUE(VLOOKUP(B48,[1]Hoja1!B$2:C$33,2,0))</f>
        <v>5</v>
      </c>
      <c r="H48" t="str">
        <f>+VLOOKUP(CONCATENATE(B48,C48),[1]Hoja1!$J:$K,2,0)</f>
        <v>5012</v>
      </c>
      <c r="I48">
        <f>+COUNTIFS(BaseSAP!U:U,V!H48,BaseSAP!C:C,V!$G$4)</f>
        <v>0</v>
      </c>
      <c r="L48" s="33" t="s">
        <v>181</v>
      </c>
      <c r="M48">
        <v>0</v>
      </c>
    </row>
    <row r="49" spans="1:13" x14ac:dyDescent="0.25">
      <c r="A49" s="31" t="s">
        <v>146</v>
      </c>
      <c r="B49" s="31" t="s">
        <v>181</v>
      </c>
      <c r="C49" s="31" t="s">
        <v>194</v>
      </c>
      <c r="D49" s="31">
        <v>0</v>
      </c>
      <c r="E49" s="54">
        <v>0</v>
      </c>
      <c r="G49" s="99">
        <f>+VALUE(VLOOKUP(B49,[1]Hoja1!B$2:C$33,2,0))</f>
        <v>5</v>
      </c>
      <c r="H49" t="str">
        <f>+VLOOKUP(CONCATENATE(B49,C49),[1]Hoja1!$J:$K,2,0)</f>
        <v>5013</v>
      </c>
      <c r="I49">
        <f>+COUNTIFS(BaseSAP!U:U,V!H49,BaseSAP!C:C,V!$G$4)</f>
        <v>0</v>
      </c>
      <c r="L49" s="31" t="s">
        <v>181</v>
      </c>
      <c r="M49">
        <v>0</v>
      </c>
    </row>
    <row r="50" spans="1:13" x14ac:dyDescent="0.25">
      <c r="A50" s="33" t="s">
        <v>146</v>
      </c>
      <c r="B50" s="33" t="s">
        <v>181</v>
      </c>
      <c r="C50" s="33" t="s">
        <v>195</v>
      </c>
      <c r="D50" s="33">
        <v>0</v>
      </c>
      <c r="E50" s="69">
        <v>0</v>
      </c>
      <c r="G50" s="99">
        <f>+VALUE(VLOOKUP(B50,[1]Hoja1!B$2:C$33,2,0))</f>
        <v>5</v>
      </c>
      <c r="H50" t="str">
        <f>+VLOOKUP(CONCATENATE(B50,C50),[1]Hoja1!$J:$K,2,0)</f>
        <v>5014</v>
      </c>
      <c r="I50">
        <f>+COUNTIFS(BaseSAP!U:U,V!H50,BaseSAP!C:C,V!$G$4)</f>
        <v>0</v>
      </c>
      <c r="L50" s="33" t="s">
        <v>181</v>
      </c>
      <c r="M50">
        <v>0</v>
      </c>
    </row>
    <row r="51" spans="1:13" x14ac:dyDescent="0.25">
      <c r="A51" s="31" t="s">
        <v>146</v>
      </c>
      <c r="B51" s="31" t="s">
        <v>181</v>
      </c>
      <c r="C51" s="31" t="s">
        <v>196</v>
      </c>
      <c r="D51" s="31">
        <v>0</v>
      </c>
      <c r="E51" s="54">
        <v>0</v>
      </c>
      <c r="G51" s="99">
        <f>+VALUE(VLOOKUP(B51,[1]Hoja1!B$2:C$33,2,0))</f>
        <v>5</v>
      </c>
      <c r="H51" t="str">
        <f>+VLOOKUP(CONCATENATE(B51,C51),[1]Hoja1!$J:$K,2,0)</f>
        <v>5015</v>
      </c>
      <c r="I51">
        <f>+COUNTIFS(BaseSAP!U:U,V!H51,BaseSAP!C:C,V!$G$4)</f>
        <v>0</v>
      </c>
      <c r="L51" s="31" t="s">
        <v>181</v>
      </c>
      <c r="M51">
        <v>0</v>
      </c>
    </row>
    <row r="52" spans="1:13" x14ac:dyDescent="0.25">
      <c r="A52" s="33" t="s">
        <v>146</v>
      </c>
      <c r="B52" s="33" t="s">
        <v>181</v>
      </c>
      <c r="C52" s="33" t="s">
        <v>197</v>
      </c>
      <c r="D52" s="33">
        <v>0</v>
      </c>
      <c r="E52" s="69">
        <v>0</v>
      </c>
      <c r="G52" s="99">
        <f>+VALUE(VLOOKUP(B52,[1]Hoja1!B$2:C$33,2,0))</f>
        <v>5</v>
      </c>
      <c r="H52" t="str">
        <f>+VLOOKUP(CONCATENATE(B52,C52),[1]Hoja1!$J:$K,2,0)</f>
        <v>5016</v>
      </c>
      <c r="I52">
        <f>+COUNTIFS(BaseSAP!U:U,V!H52,BaseSAP!C:C,V!$G$4)</f>
        <v>0</v>
      </c>
      <c r="L52" s="33" t="s">
        <v>181</v>
      </c>
      <c r="M52">
        <v>0</v>
      </c>
    </row>
    <row r="53" spans="1:13" x14ac:dyDescent="0.25">
      <c r="A53" s="12" t="s">
        <v>146</v>
      </c>
      <c r="B53" s="12" t="s">
        <v>181</v>
      </c>
      <c r="C53" s="12" t="s">
        <v>198</v>
      </c>
      <c r="D53" s="12">
        <v>0</v>
      </c>
      <c r="E53" s="70">
        <v>0</v>
      </c>
      <c r="G53" s="99">
        <f>+VALUE(VLOOKUP(B53,[1]Hoja1!B$2:C$33,2,0))</f>
        <v>5</v>
      </c>
      <c r="H53" t="str">
        <f>+VLOOKUP(CONCATENATE(B53,C53),[1]Hoja1!$J:$K,2,0)</f>
        <v>5017</v>
      </c>
      <c r="I53">
        <f>+COUNTIFS(BaseSAP!U:U,V!H53,BaseSAP!C:C,V!$G$4)</f>
        <v>0</v>
      </c>
      <c r="L53" s="12" t="s">
        <v>181</v>
      </c>
      <c r="M53">
        <v>0</v>
      </c>
    </row>
    <row r="54" spans="1:13" x14ac:dyDescent="0.25">
      <c r="A54" s="33" t="s">
        <v>146</v>
      </c>
      <c r="B54" s="33" t="s">
        <v>181</v>
      </c>
      <c r="C54" s="33" t="s">
        <v>199</v>
      </c>
      <c r="D54" s="33">
        <v>0</v>
      </c>
      <c r="E54" s="69">
        <v>0</v>
      </c>
      <c r="G54" s="99">
        <f>+VALUE(VLOOKUP(B54,[1]Hoja1!B$2:C$33,2,0))</f>
        <v>5</v>
      </c>
      <c r="H54" t="str">
        <f>+VLOOKUP(CONCATENATE(B54,C54),[1]Hoja1!$J:$K,2,0)</f>
        <v>5018</v>
      </c>
      <c r="I54">
        <f>+COUNTIFS(BaseSAP!U:U,V!H54,BaseSAP!C:C,V!$G$4)</f>
        <v>0</v>
      </c>
      <c r="L54" s="33" t="s">
        <v>181</v>
      </c>
      <c r="M54">
        <v>0</v>
      </c>
    </row>
    <row r="55" spans="1:13" x14ac:dyDescent="0.25">
      <c r="A55" s="12" t="s">
        <v>146</v>
      </c>
      <c r="B55" s="12" t="s">
        <v>181</v>
      </c>
      <c r="C55" s="12" t="s">
        <v>200</v>
      </c>
      <c r="D55" s="12">
        <v>0</v>
      </c>
      <c r="E55" s="70">
        <v>0</v>
      </c>
      <c r="G55" s="99">
        <f>+VALUE(VLOOKUP(B55,[1]Hoja1!B$2:C$33,2,0))</f>
        <v>5</v>
      </c>
      <c r="H55" t="str">
        <f>+VLOOKUP(CONCATENATE(B55,C55),[1]Hoja1!$J:$K,2,0)</f>
        <v>5019</v>
      </c>
      <c r="I55">
        <f>+COUNTIFS(BaseSAP!U:U,V!H55,BaseSAP!C:C,V!$G$4)</f>
        <v>0</v>
      </c>
      <c r="L55" s="12" t="s">
        <v>181</v>
      </c>
      <c r="M55">
        <v>0</v>
      </c>
    </row>
    <row r="56" spans="1:13" x14ac:dyDescent="0.25">
      <c r="A56" s="33" t="s">
        <v>146</v>
      </c>
      <c r="B56" s="33" t="s">
        <v>181</v>
      </c>
      <c r="C56" s="33" t="s">
        <v>201</v>
      </c>
      <c r="D56" s="33">
        <v>0</v>
      </c>
      <c r="E56" s="69">
        <v>0</v>
      </c>
      <c r="G56" s="99">
        <f>+VALUE(VLOOKUP(B56,[1]Hoja1!B$2:C$33,2,0))</f>
        <v>5</v>
      </c>
      <c r="H56" t="str">
        <f>+VLOOKUP(CONCATENATE(B56,C56),[1]Hoja1!$J:$K,2,0)</f>
        <v>5020</v>
      </c>
      <c r="I56">
        <f>+COUNTIFS(BaseSAP!U:U,V!H56,BaseSAP!C:C,V!$G$4)</f>
        <v>0</v>
      </c>
      <c r="L56" s="33" t="s">
        <v>181</v>
      </c>
      <c r="M56">
        <v>0</v>
      </c>
    </row>
    <row r="57" spans="1:13" x14ac:dyDescent="0.25">
      <c r="A57" s="12" t="s">
        <v>146</v>
      </c>
      <c r="B57" s="12" t="s">
        <v>181</v>
      </c>
      <c r="C57" s="12" t="s">
        <v>202</v>
      </c>
      <c r="D57" s="12">
        <v>0</v>
      </c>
      <c r="E57" s="70">
        <v>0</v>
      </c>
      <c r="G57" s="99">
        <f>+VALUE(VLOOKUP(B57,[1]Hoja1!B$2:C$33,2,0))</f>
        <v>5</v>
      </c>
      <c r="H57" t="str">
        <f>+VLOOKUP(CONCATENATE(B57,C57),[1]Hoja1!$J:$K,2,0)</f>
        <v>5021</v>
      </c>
      <c r="I57">
        <f>+COUNTIFS(BaseSAP!U:U,V!H57,BaseSAP!C:C,V!$G$4)</f>
        <v>0</v>
      </c>
      <c r="L57" s="12" t="s">
        <v>181</v>
      </c>
      <c r="M57">
        <v>0</v>
      </c>
    </row>
    <row r="58" spans="1:13" x14ac:dyDescent="0.25">
      <c r="A58" s="33" t="s">
        <v>146</v>
      </c>
      <c r="B58" s="33" t="s">
        <v>181</v>
      </c>
      <c r="C58" s="33" t="s">
        <v>203</v>
      </c>
      <c r="D58" s="33">
        <v>0</v>
      </c>
      <c r="E58" s="69">
        <v>0</v>
      </c>
      <c r="G58" s="99">
        <f>+VALUE(VLOOKUP(B58,[1]Hoja1!B$2:C$33,2,0))</f>
        <v>5</v>
      </c>
      <c r="H58" t="str">
        <f>+VLOOKUP(CONCATENATE(B58,C58),[1]Hoja1!$J:$K,2,0)</f>
        <v>5022</v>
      </c>
      <c r="I58">
        <f>+COUNTIFS(BaseSAP!U:U,V!H58,BaseSAP!C:C,V!$G$4)</f>
        <v>0</v>
      </c>
      <c r="L58" s="33" t="s">
        <v>181</v>
      </c>
      <c r="M58">
        <v>0</v>
      </c>
    </row>
    <row r="59" spans="1:13" x14ac:dyDescent="0.25">
      <c r="A59" s="31" t="s">
        <v>146</v>
      </c>
      <c r="B59" s="31" t="s">
        <v>181</v>
      </c>
      <c r="C59" s="31" t="s">
        <v>204</v>
      </c>
      <c r="D59" s="31">
        <v>0</v>
      </c>
      <c r="E59" s="54">
        <v>0</v>
      </c>
      <c r="G59" s="99">
        <f>+VALUE(VLOOKUP(B59,[1]Hoja1!B$2:C$33,2,0))</f>
        <v>5</v>
      </c>
      <c r="H59" t="str">
        <f>+VLOOKUP(CONCATENATE(B59,C59),[1]Hoja1!$J:$K,2,0)</f>
        <v>5023</v>
      </c>
      <c r="I59">
        <f>+COUNTIFS(BaseSAP!U:U,V!H59,BaseSAP!C:C,V!$G$4)</f>
        <v>0</v>
      </c>
      <c r="L59" s="31" t="s">
        <v>181</v>
      </c>
      <c r="M59">
        <v>0</v>
      </c>
    </row>
    <row r="60" spans="1:13" x14ac:dyDescent="0.25">
      <c r="A60" s="33" t="s">
        <v>146</v>
      </c>
      <c r="B60" s="33" t="s">
        <v>181</v>
      </c>
      <c r="C60" s="33" t="s">
        <v>205</v>
      </c>
      <c r="D60" s="33">
        <v>0</v>
      </c>
      <c r="E60" s="69">
        <v>0</v>
      </c>
      <c r="G60" s="99">
        <f>+VALUE(VLOOKUP(B60,[1]Hoja1!B$2:C$33,2,0))</f>
        <v>5</v>
      </c>
      <c r="H60" t="str">
        <f>+VLOOKUP(CONCATENATE(B60,C60),[1]Hoja1!$J:$K,2,0)</f>
        <v>5024</v>
      </c>
      <c r="I60">
        <f>+COUNTIFS(BaseSAP!U:U,V!H60,BaseSAP!C:C,V!$G$4)</f>
        <v>0</v>
      </c>
      <c r="L60" s="33" t="s">
        <v>181</v>
      </c>
      <c r="M60">
        <v>0</v>
      </c>
    </row>
    <row r="61" spans="1:13" x14ac:dyDescent="0.25">
      <c r="A61" s="12" t="s">
        <v>146</v>
      </c>
      <c r="B61" s="12" t="s">
        <v>181</v>
      </c>
      <c r="C61" s="12" t="s">
        <v>206</v>
      </c>
      <c r="D61" s="12">
        <v>0</v>
      </c>
      <c r="E61" s="70">
        <v>0</v>
      </c>
      <c r="G61" s="99">
        <f>+VALUE(VLOOKUP(B61,[1]Hoja1!B$2:C$33,2,0))</f>
        <v>5</v>
      </c>
      <c r="H61" t="str">
        <f>+VLOOKUP(CONCATENATE(B61,C61),[1]Hoja1!$J:$K,2,0)</f>
        <v>5025</v>
      </c>
      <c r="I61">
        <f>+COUNTIFS(BaseSAP!U:U,V!H61,BaseSAP!C:C,V!$G$4)</f>
        <v>0</v>
      </c>
      <c r="L61" s="12" t="s">
        <v>181</v>
      </c>
      <c r="M61">
        <v>0</v>
      </c>
    </row>
    <row r="62" spans="1:13" x14ac:dyDescent="0.25">
      <c r="A62" s="33" t="s">
        <v>146</v>
      </c>
      <c r="B62" s="33" t="s">
        <v>181</v>
      </c>
      <c r="C62" s="33" t="s">
        <v>207</v>
      </c>
      <c r="D62" s="33">
        <v>0</v>
      </c>
      <c r="E62" s="69">
        <v>0</v>
      </c>
      <c r="G62" s="99">
        <f>+VALUE(VLOOKUP(B62,[1]Hoja1!B$2:C$33,2,0))</f>
        <v>5</v>
      </c>
      <c r="H62" t="str">
        <f>+VLOOKUP(CONCATENATE(B62,C62),[1]Hoja1!$J:$K,2,0)</f>
        <v>5026</v>
      </c>
      <c r="I62">
        <f>+COUNTIFS(BaseSAP!U:U,V!H62,BaseSAP!C:C,V!$G$4)</f>
        <v>0</v>
      </c>
      <c r="L62" s="33" t="s">
        <v>181</v>
      </c>
      <c r="M62">
        <v>0</v>
      </c>
    </row>
    <row r="63" spans="1:13" x14ac:dyDescent="0.25">
      <c r="A63" s="12" t="s">
        <v>146</v>
      </c>
      <c r="B63" s="12" t="s">
        <v>181</v>
      </c>
      <c r="C63" s="12" t="s">
        <v>208</v>
      </c>
      <c r="D63" s="12">
        <v>0</v>
      </c>
      <c r="E63" s="70">
        <v>0</v>
      </c>
      <c r="G63" s="99">
        <f>+VALUE(VLOOKUP(B63,[1]Hoja1!B$2:C$33,2,0))</f>
        <v>5</v>
      </c>
      <c r="H63" t="str">
        <f>+VLOOKUP(CONCATENATE(B63,C63),[1]Hoja1!$J:$K,2,0)</f>
        <v>5027</v>
      </c>
      <c r="I63">
        <f>+COUNTIFS(BaseSAP!U:U,V!H63,BaseSAP!C:C,V!$G$4)</f>
        <v>0</v>
      </c>
      <c r="L63" s="12" t="s">
        <v>181</v>
      </c>
      <c r="M63">
        <v>0</v>
      </c>
    </row>
    <row r="64" spans="1:13" x14ac:dyDescent="0.25">
      <c r="A64" s="33" t="s">
        <v>146</v>
      </c>
      <c r="B64" s="33" t="s">
        <v>181</v>
      </c>
      <c r="C64" s="33" t="s">
        <v>209</v>
      </c>
      <c r="D64" s="33">
        <v>0</v>
      </c>
      <c r="E64" s="69">
        <v>0</v>
      </c>
      <c r="G64" s="99">
        <f>+VALUE(VLOOKUP(B64,[1]Hoja1!B$2:C$33,2,0))</f>
        <v>5</v>
      </c>
      <c r="H64" t="str">
        <f>+VLOOKUP(CONCATENATE(B64,C64),[1]Hoja1!$J:$K,2,0)</f>
        <v>5028</v>
      </c>
      <c r="I64">
        <f>+COUNTIFS(BaseSAP!U:U,V!H64,BaseSAP!C:C,V!$G$4)</f>
        <v>0</v>
      </c>
      <c r="L64" s="33" t="s">
        <v>181</v>
      </c>
      <c r="M64">
        <v>0</v>
      </c>
    </row>
    <row r="65" spans="1:13" x14ac:dyDescent="0.25">
      <c r="A65" s="12" t="s">
        <v>146</v>
      </c>
      <c r="B65" s="12" t="s">
        <v>181</v>
      </c>
      <c r="C65" s="12" t="s">
        <v>210</v>
      </c>
      <c r="D65" s="12">
        <v>0</v>
      </c>
      <c r="E65" s="70">
        <v>0</v>
      </c>
      <c r="G65" s="99">
        <f>+VALUE(VLOOKUP(B65,[1]Hoja1!B$2:C$33,2,0))</f>
        <v>5</v>
      </c>
      <c r="H65" t="str">
        <f>+VLOOKUP(CONCATENATE(B65,C65),[1]Hoja1!$J:$K,2,0)</f>
        <v>5029</v>
      </c>
      <c r="I65">
        <f>+COUNTIFS(BaseSAP!U:U,V!H65,BaseSAP!C:C,V!$G$4)</f>
        <v>0</v>
      </c>
      <c r="L65" s="12" t="s">
        <v>181</v>
      </c>
      <c r="M65">
        <v>0</v>
      </c>
    </row>
    <row r="66" spans="1:13" x14ac:dyDescent="0.25">
      <c r="A66" s="33" t="s">
        <v>146</v>
      </c>
      <c r="B66" s="33" t="s">
        <v>181</v>
      </c>
      <c r="C66" s="33" t="s">
        <v>211</v>
      </c>
      <c r="D66" s="33">
        <v>1</v>
      </c>
      <c r="E66" s="69">
        <v>4.7846889952153108E-3</v>
      </c>
      <c r="G66" s="99">
        <f>+VALUE(VLOOKUP(B66,[1]Hoja1!B$2:C$33,2,0))</f>
        <v>5</v>
      </c>
      <c r="H66" t="str">
        <f>+VLOOKUP(CONCATENATE(B66,C66),[1]Hoja1!$J:$K,2,0)</f>
        <v>5030</v>
      </c>
      <c r="I66">
        <f>+COUNTIFS(BaseSAP!U:U,V!H66,BaseSAP!C:C,V!$G$4)</f>
        <v>1</v>
      </c>
      <c r="L66" s="33" t="s">
        <v>181</v>
      </c>
      <c r="M66">
        <v>1</v>
      </c>
    </row>
    <row r="67" spans="1:13" x14ac:dyDescent="0.25">
      <c r="A67" s="31" t="s">
        <v>146</v>
      </c>
      <c r="B67" s="31" t="s">
        <v>181</v>
      </c>
      <c r="C67" s="31" t="s">
        <v>212</v>
      </c>
      <c r="D67" s="31">
        <v>0</v>
      </c>
      <c r="E67" s="54">
        <v>0</v>
      </c>
      <c r="G67" s="99">
        <f>+VALUE(VLOOKUP(B67,[1]Hoja1!B$2:C$33,2,0))</f>
        <v>5</v>
      </c>
      <c r="H67" t="str">
        <f>+VLOOKUP(CONCATENATE(B67,C67),[1]Hoja1!$J:$K,2,0)</f>
        <v>5031</v>
      </c>
      <c r="I67">
        <f>+COUNTIFS(BaseSAP!U:U,V!H67,BaseSAP!C:C,V!$G$4)</f>
        <v>0</v>
      </c>
      <c r="L67" s="31" t="s">
        <v>181</v>
      </c>
      <c r="M67">
        <v>0</v>
      </c>
    </row>
    <row r="68" spans="1:13" x14ac:dyDescent="0.25">
      <c r="A68" s="33" t="s">
        <v>146</v>
      </c>
      <c r="B68" s="33" t="s">
        <v>181</v>
      </c>
      <c r="C68" s="33" t="s">
        <v>213</v>
      </c>
      <c r="D68" s="33">
        <v>0</v>
      </c>
      <c r="E68" s="69">
        <v>0</v>
      </c>
      <c r="G68" s="99">
        <f>+VALUE(VLOOKUP(B68,[1]Hoja1!B$2:C$33,2,0))</f>
        <v>5</v>
      </c>
      <c r="H68" t="str">
        <f>+VLOOKUP(CONCATENATE(B68,C68),[1]Hoja1!$J:$K,2,0)</f>
        <v>5032</v>
      </c>
      <c r="I68">
        <f>+COUNTIFS(BaseSAP!U:U,V!H68,BaseSAP!C:C,V!$G$4)</f>
        <v>0</v>
      </c>
      <c r="L68" s="33" t="s">
        <v>181</v>
      </c>
      <c r="M68">
        <v>0</v>
      </c>
    </row>
    <row r="69" spans="1:13" x14ac:dyDescent="0.25">
      <c r="A69" s="31" t="s">
        <v>146</v>
      </c>
      <c r="B69" s="31" t="s">
        <v>181</v>
      </c>
      <c r="C69" s="31" t="s">
        <v>214</v>
      </c>
      <c r="D69" s="31">
        <v>0</v>
      </c>
      <c r="E69" s="54">
        <v>0</v>
      </c>
      <c r="G69" s="99">
        <f>+VALUE(VLOOKUP(B69,[1]Hoja1!B$2:C$33,2,0))</f>
        <v>5</v>
      </c>
      <c r="H69" t="str">
        <f>+VLOOKUP(CONCATENATE(B69,C69),[1]Hoja1!$J:$K,2,0)</f>
        <v>5033</v>
      </c>
      <c r="I69">
        <f>+COUNTIFS(BaseSAP!U:U,V!H69,BaseSAP!C:C,V!$G$4)</f>
        <v>0</v>
      </c>
      <c r="L69" s="31" t="s">
        <v>181</v>
      </c>
      <c r="M69">
        <v>0</v>
      </c>
    </row>
    <row r="70" spans="1:13" x14ac:dyDescent="0.25">
      <c r="A70" s="33" t="s">
        <v>146</v>
      </c>
      <c r="B70" s="33" t="s">
        <v>181</v>
      </c>
      <c r="C70" s="33" t="s">
        <v>215</v>
      </c>
      <c r="D70" s="33">
        <v>0</v>
      </c>
      <c r="E70" s="69">
        <v>0</v>
      </c>
      <c r="G70" s="99">
        <f>+VALUE(VLOOKUP(B70,[1]Hoja1!B$2:C$33,2,0))</f>
        <v>5</v>
      </c>
      <c r="H70" t="str">
        <f>+VLOOKUP(CONCATENATE(B70,C70),[1]Hoja1!$J:$K,2,0)</f>
        <v>5034</v>
      </c>
      <c r="I70">
        <f>+COUNTIFS(BaseSAP!U:U,V!H70,BaseSAP!C:C,V!$G$4)</f>
        <v>0</v>
      </c>
      <c r="L70" s="33" t="s">
        <v>181</v>
      </c>
      <c r="M70">
        <v>0</v>
      </c>
    </row>
    <row r="71" spans="1:13" x14ac:dyDescent="0.25">
      <c r="A71" s="12" t="s">
        <v>146</v>
      </c>
      <c r="B71" s="12" t="s">
        <v>181</v>
      </c>
      <c r="C71" s="12" t="s">
        <v>216</v>
      </c>
      <c r="D71" s="12">
        <v>0</v>
      </c>
      <c r="E71" s="70">
        <v>0</v>
      </c>
      <c r="G71" s="99">
        <f>+VALUE(VLOOKUP(B71,[1]Hoja1!B$2:C$33,2,0))</f>
        <v>5</v>
      </c>
      <c r="H71" t="str">
        <f>+VLOOKUP(CONCATENATE(B71,C71),[1]Hoja1!$J:$K,2,0)</f>
        <v>5035</v>
      </c>
      <c r="I71">
        <f>+COUNTIFS(BaseSAP!U:U,V!H71,BaseSAP!C:C,V!$G$4)</f>
        <v>0</v>
      </c>
      <c r="L71" s="12" t="s">
        <v>181</v>
      </c>
      <c r="M71">
        <v>0</v>
      </c>
    </row>
    <row r="72" spans="1:13" x14ac:dyDescent="0.25">
      <c r="A72" s="33" t="s">
        <v>146</v>
      </c>
      <c r="B72" s="33" t="s">
        <v>181</v>
      </c>
      <c r="C72" s="33" t="s">
        <v>217</v>
      </c>
      <c r="D72" s="33">
        <v>0</v>
      </c>
      <c r="E72" s="69">
        <v>0</v>
      </c>
      <c r="G72" s="99">
        <f>+VALUE(VLOOKUP(B72,[1]Hoja1!B$2:C$33,2,0))</f>
        <v>5</v>
      </c>
      <c r="H72" t="str">
        <f>+VLOOKUP(CONCATENATE(B72,C72),[1]Hoja1!$J:$K,2,0)</f>
        <v>5036</v>
      </c>
      <c r="I72">
        <f>+COUNTIFS(BaseSAP!U:U,V!H72,BaseSAP!C:C,V!$G$4)</f>
        <v>0</v>
      </c>
      <c r="L72" s="33" t="s">
        <v>181</v>
      </c>
      <c r="M72">
        <v>0</v>
      </c>
    </row>
    <row r="73" spans="1:13" x14ac:dyDescent="0.25">
      <c r="A73" s="12" t="s">
        <v>146</v>
      </c>
      <c r="B73" s="12" t="s">
        <v>181</v>
      </c>
      <c r="C73" s="12" t="s">
        <v>218</v>
      </c>
      <c r="D73" s="12">
        <v>0</v>
      </c>
      <c r="E73" s="70">
        <v>0</v>
      </c>
      <c r="G73" s="99">
        <f>+VALUE(VLOOKUP(B73,[1]Hoja1!B$2:C$33,2,0))</f>
        <v>5</v>
      </c>
      <c r="H73" t="str">
        <f>+VLOOKUP(CONCATENATE(B73,C73),[1]Hoja1!$J:$K,2,0)</f>
        <v>5037</v>
      </c>
      <c r="I73">
        <f>+COUNTIFS(BaseSAP!U:U,V!H73,BaseSAP!C:C,V!$G$4)</f>
        <v>0</v>
      </c>
      <c r="L73" s="12" t="s">
        <v>181</v>
      </c>
      <c r="M73">
        <v>0</v>
      </c>
    </row>
    <row r="74" spans="1:13" x14ac:dyDescent="0.25">
      <c r="A74" s="33" t="s">
        <v>146</v>
      </c>
      <c r="B74" s="33" t="s">
        <v>181</v>
      </c>
      <c r="C74" s="33" t="s">
        <v>219</v>
      </c>
      <c r="D74" s="33">
        <v>0</v>
      </c>
      <c r="E74" s="69">
        <v>0</v>
      </c>
      <c r="G74" s="99">
        <f>+VALUE(VLOOKUP(B74,[1]Hoja1!B$2:C$33,2,0))</f>
        <v>5</v>
      </c>
      <c r="H74" t="str">
        <f>+VLOOKUP(CONCATENATE(B74,C74),[1]Hoja1!$J:$K,2,0)</f>
        <v>5038</v>
      </c>
      <c r="I74">
        <f>+COUNTIFS(BaseSAP!U:U,V!H74,BaseSAP!C:C,V!$G$4)</f>
        <v>0</v>
      </c>
      <c r="L74" s="33" t="s">
        <v>181</v>
      </c>
      <c r="M74">
        <v>0</v>
      </c>
    </row>
    <row r="75" spans="1:13" x14ac:dyDescent="0.25">
      <c r="A75" s="12" t="s">
        <v>146</v>
      </c>
      <c r="B75" s="12" t="s">
        <v>220</v>
      </c>
      <c r="C75" s="12" t="s">
        <v>221</v>
      </c>
      <c r="D75" s="12">
        <v>0</v>
      </c>
      <c r="E75" s="70">
        <v>0</v>
      </c>
      <c r="G75" s="99">
        <f>+VALUE(VLOOKUP(B75,[1]Hoja1!B$2:C$33,2,0))</f>
        <v>6</v>
      </c>
      <c r="H75" t="str">
        <f>+VLOOKUP(CONCATENATE(B75,C75),[1]Hoja1!$J:$K,2,0)</f>
        <v>6001</v>
      </c>
      <c r="I75">
        <f>+COUNTIFS(BaseSAP!U:U,V!H75,BaseSAP!C:C,V!$G$4)</f>
        <v>0</v>
      </c>
      <c r="L75" s="12" t="s">
        <v>220</v>
      </c>
      <c r="M75">
        <v>0</v>
      </c>
    </row>
    <row r="76" spans="1:13" x14ac:dyDescent="0.25">
      <c r="A76" s="33" t="s">
        <v>146</v>
      </c>
      <c r="B76" s="33" t="s">
        <v>220</v>
      </c>
      <c r="C76" s="33" t="s">
        <v>220</v>
      </c>
      <c r="D76" s="33">
        <v>0</v>
      </c>
      <c r="E76" s="69">
        <v>0</v>
      </c>
      <c r="G76" s="99">
        <f>+VALUE(VLOOKUP(B76,[1]Hoja1!B$2:C$33,2,0))</f>
        <v>6</v>
      </c>
      <c r="H76" t="str">
        <f>+VLOOKUP(CONCATENATE(B76,C76),[1]Hoja1!$J:$K,2,0)</f>
        <v>6002</v>
      </c>
      <c r="I76">
        <f>+COUNTIFS(BaseSAP!U:U,V!H76,BaseSAP!C:C,V!$G$4)</f>
        <v>0</v>
      </c>
      <c r="L76" s="33" t="s">
        <v>220</v>
      </c>
      <c r="M76">
        <v>0</v>
      </c>
    </row>
    <row r="77" spans="1:13" x14ac:dyDescent="0.25">
      <c r="A77" s="31" t="s">
        <v>146</v>
      </c>
      <c r="B77" s="31" t="s">
        <v>220</v>
      </c>
      <c r="C77" s="31" t="s">
        <v>222</v>
      </c>
      <c r="D77" s="31">
        <v>0</v>
      </c>
      <c r="E77" s="54">
        <v>0</v>
      </c>
      <c r="G77" s="99">
        <f>+VALUE(VLOOKUP(B77,[1]Hoja1!B$2:C$33,2,0))</f>
        <v>6</v>
      </c>
      <c r="H77" t="str">
        <f>+VLOOKUP(CONCATENATE(B77,C77),[1]Hoja1!$J:$K,2,0)</f>
        <v>6003</v>
      </c>
      <c r="I77">
        <f>+COUNTIFS(BaseSAP!U:U,V!H77,BaseSAP!C:C,V!$G$4)</f>
        <v>0</v>
      </c>
      <c r="L77" s="31" t="s">
        <v>220</v>
      </c>
      <c r="M77">
        <v>0</v>
      </c>
    </row>
    <row r="78" spans="1:13" x14ac:dyDescent="0.25">
      <c r="A78" s="33" t="s">
        <v>146</v>
      </c>
      <c r="B78" s="33" t="s">
        <v>220</v>
      </c>
      <c r="C78" s="33" t="s">
        <v>223</v>
      </c>
      <c r="D78" s="33">
        <v>0</v>
      </c>
      <c r="E78" s="69">
        <v>0</v>
      </c>
      <c r="G78" s="99">
        <f>+VALUE(VLOOKUP(B78,[1]Hoja1!B$2:C$33,2,0))</f>
        <v>6</v>
      </c>
      <c r="H78" t="str">
        <f>+VLOOKUP(CONCATENATE(B78,C78),[1]Hoja1!$J:$K,2,0)</f>
        <v>6004</v>
      </c>
      <c r="I78">
        <f>+COUNTIFS(BaseSAP!U:U,V!H78,BaseSAP!C:C,V!$G$4)</f>
        <v>0</v>
      </c>
      <c r="L78" s="33" t="s">
        <v>220</v>
      </c>
      <c r="M78">
        <v>0</v>
      </c>
    </row>
    <row r="79" spans="1:13" x14ac:dyDescent="0.25">
      <c r="A79" s="12" t="s">
        <v>146</v>
      </c>
      <c r="B79" s="12" t="s">
        <v>220</v>
      </c>
      <c r="C79" s="12" t="s">
        <v>224</v>
      </c>
      <c r="D79" s="12">
        <v>0</v>
      </c>
      <c r="E79" s="70">
        <v>0</v>
      </c>
      <c r="G79" s="99">
        <f>+VALUE(VLOOKUP(B79,[1]Hoja1!B$2:C$33,2,0))</f>
        <v>6</v>
      </c>
      <c r="H79" t="str">
        <f>+VLOOKUP(CONCATENATE(B79,C79),[1]Hoja1!$J:$K,2,0)</f>
        <v>6005</v>
      </c>
      <c r="I79">
        <f>+COUNTIFS(BaseSAP!U:U,V!H79,BaseSAP!C:C,V!$G$4)</f>
        <v>0</v>
      </c>
      <c r="L79" s="12" t="s">
        <v>220</v>
      </c>
      <c r="M79">
        <v>0</v>
      </c>
    </row>
    <row r="80" spans="1:13" x14ac:dyDescent="0.25">
      <c r="A80" s="33" t="s">
        <v>146</v>
      </c>
      <c r="B80" s="33" t="s">
        <v>220</v>
      </c>
      <c r="C80" s="33" t="s">
        <v>225</v>
      </c>
      <c r="D80" s="33">
        <v>0</v>
      </c>
      <c r="E80" s="69">
        <v>0</v>
      </c>
      <c r="G80" s="99">
        <f>+VALUE(VLOOKUP(B80,[1]Hoja1!B$2:C$33,2,0))</f>
        <v>6</v>
      </c>
      <c r="H80" t="str">
        <f>+VLOOKUP(CONCATENATE(B80,C80),[1]Hoja1!$J:$K,2,0)</f>
        <v>6006</v>
      </c>
      <c r="I80">
        <f>+COUNTIFS(BaseSAP!U:U,V!H80,BaseSAP!C:C,V!$G$4)</f>
        <v>0</v>
      </c>
      <c r="L80" s="33" t="s">
        <v>220</v>
      </c>
      <c r="M80">
        <v>0</v>
      </c>
    </row>
    <row r="81" spans="1:13" x14ac:dyDescent="0.25">
      <c r="A81" s="12" t="s">
        <v>146</v>
      </c>
      <c r="B81" s="12" t="s">
        <v>220</v>
      </c>
      <c r="C81" s="12" t="s">
        <v>226</v>
      </c>
      <c r="D81" s="12">
        <v>0</v>
      </c>
      <c r="E81" s="70">
        <v>0</v>
      </c>
      <c r="G81" s="99">
        <f>+VALUE(VLOOKUP(B81,[1]Hoja1!B$2:C$33,2,0))</f>
        <v>6</v>
      </c>
      <c r="H81" t="str">
        <f>+VLOOKUP(CONCATENATE(B81,C81),[1]Hoja1!$J:$K,2,0)</f>
        <v>6007</v>
      </c>
      <c r="I81">
        <f>+COUNTIFS(BaseSAP!U:U,V!H81,BaseSAP!C:C,V!$G$4)</f>
        <v>0</v>
      </c>
      <c r="L81" s="12" t="s">
        <v>220</v>
      </c>
      <c r="M81">
        <v>0</v>
      </c>
    </row>
    <row r="82" spans="1:13" x14ac:dyDescent="0.25">
      <c r="A82" s="33" t="s">
        <v>146</v>
      </c>
      <c r="B82" s="33" t="s">
        <v>220</v>
      </c>
      <c r="C82" s="33" t="s">
        <v>227</v>
      </c>
      <c r="D82" s="33">
        <v>0</v>
      </c>
      <c r="E82" s="69">
        <v>0</v>
      </c>
      <c r="G82" s="99">
        <f>+VALUE(VLOOKUP(B82,[1]Hoja1!B$2:C$33,2,0))</f>
        <v>6</v>
      </c>
      <c r="H82" t="str">
        <f>+VLOOKUP(CONCATENATE(B82,C82),[1]Hoja1!$J:$K,2,0)</f>
        <v>6008</v>
      </c>
      <c r="I82">
        <f>+COUNTIFS(BaseSAP!U:U,V!H82,BaseSAP!C:C,V!$G$4)</f>
        <v>0</v>
      </c>
      <c r="L82" s="33" t="s">
        <v>220</v>
      </c>
      <c r="M82">
        <v>0</v>
      </c>
    </row>
    <row r="83" spans="1:13" x14ac:dyDescent="0.25">
      <c r="A83" s="12" t="s">
        <v>146</v>
      </c>
      <c r="B83" s="12" t="s">
        <v>220</v>
      </c>
      <c r="C83" s="12" t="s">
        <v>228</v>
      </c>
      <c r="D83" s="12">
        <v>0</v>
      </c>
      <c r="E83" s="70">
        <v>0</v>
      </c>
      <c r="G83" s="99">
        <f>+VALUE(VLOOKUP(B83,[1]Hoja1!B$2:C$33,2,0))</f>
        <v>6</v>
      </c>
      <c r="H83" t="str">
        <f>+VLOOKUP(CONCATENATE(B83,C83),[1]Hoja1!$J:$K,2,0)</f>
        <v>6009</v>
      </c>
      <c r="I83">
        <f>+COUNTIFS(BaseSAP!U:U,V!H83,BaseSAP!C:C,V!$G$4)</f>
        <v>0</v>
      </c>
      <c r="L83" s="12" t="s">
        <v>220</v>
      </c>
      <c r="M83">
        <v>0</v>
      </c>
    </row>
    <row r="84" spans="1:13" x14ac:dyDescent="0.25">
      <c r="A84" s="33" t="s">
        <v>146</v>
      </c>
      <c r="B84" s="33" t="s">
        <v>220</v>
      </c>
      <c r="C84" s="33" t="s">
        <v>229</v>
      </c>
      <c r="D84" s="33">
        <v>0</v>
      </c>
      <c r="E84" s="69">
        <v>0</v>
      </c>
      <c r="G84" s="99">
        <f>+VALUE(VLOOKUP(B84,[1]Hoja1!B$2:C$33,2,0))</f>
        <v>6</v>
      </c>
      <c r="H84" t="str">
        <f>+VLOOKUP(CONCATENATE(B84,C84),[1]Hoja1!$J:$K,2,0)</f>
        <v>6010</v>
      </c>
      <c r="I84">
        <f>+COUNTIFS(BaseSAP!U:U,V!H84,BaseSAP!C:C,V!$G$4)</f>
        <v>0</v>
      </c>
      <c r="L84" s="33" t="s">
        <v>220</v>
      </c>
      <c r="M84">
        <v>0</v>
      </c>
    </row>
    <row r="85" spans="1:13" x14ac:dyDescent="0.25">
      <c r="A85" s="31" t="s">
        <v>146</v>
      </c>
      <c r="B85" s="31" t="s">
        <v>230</v>
      </c>
      <c r="C85" s="31" t="s">
        <v>231</v>
      </c>
      <c r="D85" s="31">
        <v>0</v>
      </c>
      <c r="E85" s="54">
        <v>0</v>
      </c>
      <c r="G85" s="99">
        <f>+VALUE(VLOOKUP(B85,[1]Hoja1!B$2:C$33,2,0))</f>
        <v>7</v>
      </c>
      <c r="H85" t="str">
        <f>+VLOOKUP(CONCATENATE(B85,C85),[1]Hoja1!$J:$K,2,0)</f>
        <v>7001</v>
      </c>
      <c r="I85">
        <f>+COUNTIFS(BaseSAP!U:U,V!H85,BaseSAP!C:C,V!$G$4)</f>
        <v>0</v>
      </c>
      <c r="L85" s="31" t="s">
        <v>230</v>
      </c>
      <c r="M85">
        <v>0</v>
      </c>
    </row>
    <row r="86" spans="1:13" x14ac:dyDescent="0.25">
      <c r="A86" s="33" t="s">
        <v>146</v>
      </c>
      <c r="B86" s="33" t="s">
        <v>230</v>
      </c>
      <c r="C86" s="33" t="s">
        <v>232</v>
      </c>
      <c r="D86" s="33">
        <v>0</v>
      </c>
      <c r="E86" s="69">
        <v>0</v>
      </c>
      <c r="G86" s="99">
        <f>+VALUE(VLOOKUP(B86,[1]Hoja1!B$2:C$33,2,0))</f>
        <v>7</v>
      </c>
      <c r="H86" t="str">
        <f>+VLOOKUP(CONCATENATE(B86,C86),[1]Hoja1!$J:$K,2,0)</f>
        <v>7002</v>
      </c>
      <c r="I86">
        <f>+COUNTIFS(BaseSAP!U:U,V!H86,BaseSAP!C:C,V!$G$4)</f>
        <v>0</v>
      </c>
      <c r="L86" s="33" t="s">
        <v>230</v>
      </c>
      <c r="M86">
        <v>0</v>
      </c>
    </row>
    <row r="87" spans="1:13" x14ac:dyDescent="0.25">
      <c r="A87" s="31" t="s">
        <v>146</v>
      </c>
      <c r="B87" s="31" t="s">
        <v>230</v>
      </c>
      <c r="C87" s="31" t="s">
        <v>233</v>
      </c>
      <c r="D87" s="31">
        <v>0</v>
      </c>
      <c r="E87" s="54">
        <v>0</v>
      </c>
      <c r="G87" s="99">
        <f>+VALUE(VLOOKUP(B87,[1]Hoja1!B$2:C$33,2,0))</f>
        <v>7</v>
      </c>
      <c r="H87" t="str">
        <f>+VLOOKUP(CONCATENATE(B87,C87),[1]Hoja1!$J:$K,2,0)</f>
        <v>7003</v>
      </c>
      <c r="I87">
        <f>+COUNTIFS(BaseSAP!U:U,V!H87,BaseSAP!C:C,V!$G$4)</f>
        <v>0</v>
      </c>
      <c r="L87" s="31" t="s">
        <v>230</v>
      </c>
      <c r="M87">
        <v>0</v>
      </c>
    </row>
    <row r="88" spans="1:13" x14ac:dyDescent="0.25">
      <c r="A88" s="33" t="s">
        <v>146</v>
      </c>
      <c r="B88" s="33" t="s">
        <v>230</v>
      </c>
      <c r="C88" s="33" t="s">
        <v>234</v>
      </c>
      <c r="D88" s="33">
        <v>0</v>
      </c>
      <c r="E88" s="69">
        <v>0</v>
      </c>
      <c r="G88" s="99">
        <f>+VALUE(VLOOKUP(B88,[1]Hoja1!B$2:C$33,2,0))</f>
        <v>7</v>
      </c>
      <c r="H88" t="str">
        <f>+VLOOKUP(CONCATENATE(B88,C88),[1]Hoja1!$J:$K,2,0)</f>
        <v>7004</v>
      </c>
      <c r="I88">
        <f>+COUNTIFS(BaseSAP!U:U,V!H88,BaseSAP!C:C,V!$G$4)</f>
        <v>0</v>
      </c>
      <c r="L88" s="33" t="s">
        <v>230</v>
      </c>
      <c r="M88">
        <v>0</v>
      </c>
    </row>
    <row r="89" spans="1:13" x14ac:dyDescent="0.25">
      <c r="A89" s="12" t="s">
        <v>146</v>
      </c>
      <c r="B89" s="12" t="s">
        <v>230</v>
      </c>
      <c r="C89" s="12" t="s">
        <v>235</v>
      </c>
      <c r="D89" s="12">
        <v>0</v>
      </c>
      <c r="E89" s="70">
        <v>0</v>
      </c>
      <c r="G89" s="99">
        <f>+VALUE(VLOOKUP(B89,[1]Hoja1!B$2:C$33,2,0))</f>
        <v>7</v>
      </c>
      <c r="H89" t="str">
        <f>+VLOOKUP(CONCATENATE(B89,C89),[1]Hoja1!$J:$K,2,0)</f>
        <v>7005</v>
      </c>
      <c r="I89">
        <f>+COUNTIFS(BaseSAP!U:U,V!H89,BaseSAP!C:C,V!$G$4)</f>
        <v>0</v>
      </c>
      <c r="L89" s="12" t="s">
        <v>230</v>
      </c>
      <c r="M89">
        <v>0</v>
      </c>
    </row>
    <row r="90" spans="1:13" x14ac:dyDescent="0.25">
      <c r="A90" s="33" t="s">
        <v>146</v>
      </c>
      <c r="B90" s="33" t="s">
        <v>230</v>
      </c>
      <c r="C90" s="33" t="s">
        <v>236</v>
      </c>
      <c r="D90" s="33">
        <v>0</v>
      </c>
      <c r="E90" s="69">
        <v>0</v>
      </c>
      <c r="G90" s="99">
        <f>+VALUE(VLOOKUP(B90,[1]Hoja1!B$2:C$33,2,0))</f>
        <v>7</v>
      </c>
      <c r="H90" t="str">
        <f>+VLOOKUP(CONCATENATE(B90,C90),[1]Hoja1!$J:$K,2,0)</f>
        <v>7006</v>
      </c>
      <c r="I90">
        <f>+COUNTIFS(BaseSAP!U:U,V!H90,BaseSAP!C:C,V!$G$4)</f>
        <v>0</v>
      </c>
      <c r="L90" s="33" t="s">
        <v>230</v>
      </c>
      <c r="M90">
        <v>0</v>
      </c>
    </row>
    <row r="91" spans="1:13" x14ac:dyDescent="0.25">
      <c r="A91" s="12" t="s">
        <v>146</v>
      </c>
      <c r="B91" s="12" t="s">
        <v>230</v>
      </c>
      <c r="C91" s="12" t="s">
        <v>237</v>
      </c>
      <c r="D91" s="12">
        <v>0</v>
      </c>
      <c r="E91" s="70">
        <v>0</v>
      </c>
      <c r="G91" s="99">
        <f>+VALUE(VLOOKUP(B91,[1]Hoja1!B$2:C$33,2,0))</f>
        <v>7</v>
      </c>
      <c r="H91" t="str">
        <f>+VLOOKUP(CONCATENATE(B91,C91),[1]Hoja1!$J:$K,2,0)</f>
        <v>7007</v>
      </c>
      <c r="I91">
        <f>+COUNTIFS(BaseSAP!U:U,V!H91,BaseSAP!C:C,V!$G$4)</f>
        <v>0</v>
      </c>
      <c r="L91" s="12" t="s">
        <v>230</v>
      </c>
      <c r="M91">
        <v>0</v>
      </c>
    </row>
    <row r="92" spans="1:13" x14ac:dyDescent="0.25">
      <c r="A92" s="33" t="s">
        <v>146</v>
      </c>
      <c r="B92" s="33" t="s">
        <v>230</v>
      </c>
      <c r="C92" s="33" t="s">
        <v>238</v>
      </c>
      <c r="D92" s="33">
        <v>0</v>
      </c>
      <c r="E92" s="69">
        <v>0</v>
      </c>
      <c r="G92" s="99">
        <f>+VALUE(VLOOKUP(B92,[1]Hoja1!B$2:C$33,2,0))</f>
        <v>7</v>
      </c>
      <c r="H92" t="str">
        <f>+VLOOKUP(CONCATENATE(B92,C92),[1]Hoja1!$J:$K,2,0)</f>
        <v>7008</v>
      </c>
      <c r="I92">
        <f>+COUNTIFS(BaseSAP!U:U,V!H92,BaseSAP!C:C,V!$G$4)</f>
        <v>0</v>
      </c>
      <c r="L92" s="33" t="s">
        <v>230</v>
      </c>
      <c r="M92">
        <v>0</v>
      </c>
    </row>
    <row r="93" spans="1:13" x14ac:dyDescent="0.25">
      <c r="A93" s="12" t="s">
        <v>146</v>
      </c>
      <c r="B93" s="12" t="s">
        <v>230</v>
      </c>
      <c r="C93" s="12" t="s">
        <v>239</v>
      </c>
      <c r="D93" s="12">
        <v>0</v>
      </c>
      <c r="E93" s="70">
        <v>0</v>
      </c>
      <c r="G93" s="99">
        <f>+VALUE(VLOOKUP(B93,[1]Hoja1!B$2:C$33,2,0))</f>
        <v>7</v>
      </c>
      <c r="H93" t="str">
        <f>+VLOOKUP(CONCATENATE(B93,C93),[1]Hoja1!$J:$K,2,0)</f>
        <v>7009</v>
      </c>
      <c r="I93">
        <f>+COUNTIFS(BaseSAP!U:U,V!H93,BaseSAP!C:C,V!$G$4)</f>
        <v>0</v>
      </c>
      <c r="L93" s="12" t="s">
        <v>230</v>
      </c>
      <c r="M93">
        <v>0</v>
      </c>
    </row>
    <row r="94" spans="1:13" x14ac:dyDescent="0.25">
      <c r="A94" s="33" t="s">
        <v>146</v>
      </c>
      <c r="B94" s="33" t="s">
        <v>230</v>
      </c>
      <c r="C94" s="33" t="s">
        <v>240</v>
      </c>
      <c r="D94" s="33">
        <v>0</v>
      </c>
      <c r="E94" s="69">
        <v>0</v>
      </c>
      <c r="G94" s="99">
        <f>+VALUE(VLOOKUP(B94,[1]Hoja1!B$2:C$33,2,0))</f>
        <v>7</v>
      </c>
      <c r="H94" t="str">
        <f>+VLOOKUP(CONCATENATE(B94,C94),[1]Hoja1!$J:$K,2,0)</f>
        <v>7010</v>
      </c>
      <c r="I94">
        <f>+COUNTIFS(BaseSAP!U:U,V!H94,BaseSAP!C:C,V!$G$4)</f>
        <v>0</v>
      </c>
      <c r="L94" s="33" t="s">
        <v>230</v>
      </c>
      <c r="M94">
        <v>0</v>
      </c>
    </row>
    <row r="95" spans="1:13" x14ac:dyDescent="0.25">
      <c r="A95" s="31" t="s">
        <v>146</v>
      </c>
      <c r="B95" s="31" t="s">
        <v>230</v>
      </c>
      <c r="C95" s="31" t="s">
        <v>241</v>
      </c>
      <c r="D95" s="31">
        <v>0</v>
      </c>
      <c r="E95" s="54">
        <v>0</v>
      </c>
      <c r="G95" s="99">
        <f>+VALUE(VLOOKUP(B95,[1]Hoja1!B$2:C$33,2,0))</f>
        <v>7</v>
      </c>
      <c r="H95" t="str">
        <f>+VLOOKUP(CONCATENATE(B95,C95),[1]Hoja1!$J:$K,2,0)</f>
        <v>7011</v>
      </c>
      <c r="I95">
        <f>+COUNTIFS(BaseSAP!U:U,V!H95,BaseSAP!C:C,V!$G$4)</f>
        <v>0</v>
      </c>
      <c r="L95" s="31" t="s">
        <v>230</v>
      </c>
      <c r="M95">
        <v>0</v>
      </c>
    </row>
    <row r="96" spans="1:13" x14ac:dyDescent="0.25">
      <c r="A96" s="33" t="s">
        <v>146</v>
      </c>
      <c r="B96" s="33" t="s">
        <v>230</v>
      </c>
      <c r="C96" s="33" t="s">
        <v>242</v>
      </c>
      <c r="D96" s="33">
        <v>0</v>
      </c>
      <c r="E96" s="69">
        <v>0</v>
      </c>
      <c r="G96" s="99">
        <f>+VALUE(VLOOKUP(B96,[1]Hoja1!B$2:C$33,2,0))</f>
        <v>7</v>
      </c>
      <c r="H96" t="str">
        <f>+VLOOKUP(CONCATENATE(B96,C96),[1]Hoja1!$J:$K,2,0)</f>
        <v>7012</v>
      </c>
      <c r="I96">
        <f>+COUNTIFS(BaseSAP!U:U,V!H96,BaseSAP!C:C,V!$G$4)</f>
        <v>0</v>
      </c>
      <c r="L96" s="33" t="s">
        <v>230</v>
      </c>
      <c r="M96">
        <v>0</v>
      </c>
    </row>
    <row r="97" spans="1:13" x14ac:dyDescent="0.25">
      <c r="A97" s="12" t="s">
        <v>146</v>
      </c>
      <c r="B97" s="12" t="s">
        <v>230</v>
      </c>
      <c r="C97" s="12" t="s">
        <v>243</v>
      </c>
      <c r="D97" s="12">
        <v>0</v>
      </c>
      <c r="E97" s="70">
        <v>0</v>
      </c>
      <c r="G97" s="99">
        <f>+VALUE(VLOOKUP(B97,[1]Hoja1!B$2:C$33,2,0))</f>
        <v>7</v>
      </c>
      <c r="H97" t="str">
        <f>+VLOOKUP(CONCATENATE(B97,C97),[1]Hoja1!$J:$K,2,0)</f>
        <v>7013</v>
      </c>
      <c r="I97">
        <f>+COUNTIFS(BaseSAP!U:U,V!H97,BaseSAP!C:C,V!$G$4)</f>
        <v>0</v>
      </c>
      <c r="L97" s="12" t="s">
        <v>230</v>
      </c>
      <c r="M97">
        <v>0</v>
      </c>
    </row>
    <row r="98" spans="1:13" x14ac:dyDescent="0.25">
      <c r="A98" s="33" t="s">
        <v>146</v>
      </c>
      <c r="B98" s="33" t="s">
        <v>230</v>
      </c>
      <c r="C98" s="33" t="s">
        <v>244</v>
      </c>
      <c r="D98" s="33">
        <v>0</v>
      </c>
      <c r="E98" s="69">
        <v>0</v>
      </c>
      <c r="G98" s="99">
        <f>+VALUE(VLOOKUP(B98,[1]Hoja1!B$2:C$33,2,0))</f>
        <v>7</v>
      </c>
      <c r="H98" t="str">
        <f>+VLOOKUP(CONCATENATE(B98,C98),[1]Hoja1!$J:$K,2,0)</f>
        <v>7014</v>
      </c>
      <c r="I98">
        <f>+COUNTIFS(BaseSAP!U:U,V!H98,BaseSAP!C:C,V!$G$4)</f>
        <v>0</v>
      </c>
      <c r="L98" s="33" t="s">
        <v>230</v>
      </c>
      <c r="M98">
        <v>0</v>
      </c>
    </row>
    <row r="99" spans="1:13" x14ac:dyDescent="0.25">
      <c r="A99" s="12" t="s">
        <v>146</v>
      </c>
      <c r="B99" s="12" t="s">
        <v>230</v>
      </c>
      <c r="C99" s="12" t="s">
        <v>245</v>
      </c>
      <c r="D99" s="12">
        <v>0</v>
      </c>
      <c r="E99" s="70">
        <v>0</v>
      </c>
      <c r="G99" s="99">
        <f>+VALUE(VLOOKUP(B99,[1]Hoja1!B$2:C$33,2,0))</f>
        <v>7</v>
      </c>
      <c r="H99" t="str">
        <f>+VLOOKUP(CONCATENATE(B99,C99),[1]Hoja1!$J:$K,2,0)</f>
        <v>7015</v>
      </c>
      <c r="I99">
        <f>+COUNTIFS(BaseSAP!U:U,V!H99,BaseSAP!C:C,V!$G$4)</f>
        <v>0</v>
      </c>
      <c r="L99" s="12" t="s">
        <v>230</v>
      </c>
      <c r="M99">
        <v>0</v>
      </c>
    </row>
    <row r="100" spans="1:13" x14ac:dyDescent="0.25">
      <c r="A100" s="33" t="s">
        <v>146</v>
      </c>
      <c r="B100" s="33" t="s">
        <v>230</v>
      </c>
      <c r="C100" s="33" t="s">
        <v>246</v>
      </c>
      <c r="D100" s="33">
        <v>0</v>
      </c>
      <c r="E100" s="69">
        <v>0</v>
      </c>
      <c r="G100" s="99">
        <f>+VALUE(VLOOKUP(B100,[1]Hoja1!B$2:C$33,2,0))</f>
        <v>7</v>
      </c>
      <c r="H100" t="str">
        <f>+VLOOKUP(CONCATENATE(B100,C100),[1]Hoja1!$J:$K,2,0)</f>
        <v>7016</v>
      </c>
      <c r="I100">
        <f>+COUNTIFS(BaseSAP!U:U,V!H100,BaseSAP!C:C,V!$G$4)</f>
        <v>0</v>
      </c>
      <c r="L100" s="33" t="s">
        <v>230</v>
      </c>
      <c r="M100">
        <v>0</v>
      </c>
    </row>
    <row r="101" spans="1:13" x14ac:dyDescent="0.25">
      <c r="A101" s="12" t="s">
        <v>146</v>
      </c>
      <c r="B101" s="12" t="s">
        <v>230</v>
      </c>
      <c r="C101" s="12" t="s">
        <v>247</v>
      </c>
      <c r="D101" s="12">
        <v>0</v>
      </c>
      <c r="E101" s="70">
        <v>0</v>
      </c>
      <c r="G101" s="99">
        <f>+VALUE(VLOOKUP(B101,[1]Hoja1!B$2:C$33,2,0))</f>
        <v>7</v>
      </c>
      <c r="H101" t="str">
        <f>+VLOOKUP(CONCATENATE(B101,C101),[1]Hoja1!$J:$K,2,0)</f>
        <v>7017</v>
      </c>
      <c r="I101">
        <f>+COUNTIFS(BaseSAP!U:U,V!H101,BaseSAP!C:C,V!$G$4)</f>
        <v>0</v>
      </c>
      <c r="L101" s="12" t="s">
        <v>230</v>
      </c>
      <c r="M101">
        <v>0</v>
      </c>
    </row>
    <row r="102" spans="1:13" x14ac:dyDescent="0.25">
      <c r="A102" s="33" t="s">
        <v>146</v>
      </c>
      <c r="B102" s="33" t="s">
        <v>230</v>
      </c>
      <c r="C102" s="33" t="s">
        <v>248</v>
      </c>
      <c r="D102" s="33">
        <v>0</v>
      </c>
      <c r="E102" s="69">
        <v>0</v>
      </c>
      <c r="G102" s="99">
        <f>+VALUE(VLOOKUP(B102,[1]Hoja1!B$2:C$33,2,0))</f>
        <v>7</v>
      </c>
      <c r="H102" t="str">
        <f>+VLOOKUP(CONCATENATE(B102,C102),[1]Hoja1!$J:$K,2,0)</f>
        <v>7018</v>
      </c>
      <c r="I102">
        <f>+COUNTIFS(BaseSAP!U:U,V!H102,BaseSAP!C:C,V!$G$4)</f>
        <v>0</v>
      </c>
      <c r="L102" s="33" t="s">
        <v>230</v>
      </c>
      <c r="M102">
        <v>0</v>
      </c>
    </row>
    <row r="103" spans="1:13" x14ac:dyDescent="0.25">
      <c r="A103" s="31" t="s">
        <v>146</v>
      </c>
      <c r="B103" s="31" t="s">
        <v>230</v>
      </c>
      <c r="C103" s="31" t="s">
        <v>249</v>
      </c>
      <c r="D103" s="31">
        <v>0</v>
      </c>
      <c r="E103" s="54">
        <v>0</v>
      </c>
      <c r="G103" s="99">
        <f>+VALUE(VLOOKUP(B103,[1]Hoja1!B$2:C$33,2,0))</f>
        <v>7</v>
      </c>
      <c r="H103" t="str">
        <f>+VLOOKUP(CONCATENATE(B103,C103),[1]Hoja1!$J:$K,2,0)</f>
        <v>7019</v>
      </c>
      <c r="I103">
        <f>+COUNTIFS(BaseSAP!U:U,V!H103,BaseSAP!C:C,V!$G$4)</f>
        <v>0</v>
      </c>
      <c r="L103" s="31" t="s">
        <v>230</v>
      </c>
      <c r="M103">
        <v>0</v>
      </c>
    </row>
    <row r="104" spans="1:13" x14ac:dyDescent="0.25">
      <c r="A104" s="33" t="s">
        <v>146</v>
      </c>
      <c r="B104" s="33" t="s">
        <v>230</v>
      </c>
      <c r="C104" s="33" t="s">
        <v>250</v>
      </c>
      <c r="D104" s="33">
        <v>0</v>
      </c>
      <c r="E104" s="69">
        <v>0</v>
      </c>
      <c r="G104" s="99">
        <f>+VALUE(VLOOKUP(B104,[1]Hoja1!B$2:C$33,2,0))</f>
        <v>7</v>
      </c>
      <c r="H104" t="str">
        <f>+VLOOKUP(CONCATENATE(B104,C104),[1]Hoja1!$J:$K,2,0)</f>
        <v>7020</v>
      </c>
      <c r="I104">
        <f>+COUNTIFS(BaseSAP!U:U,V!H104,BaseSAP!C:C,V!$G$4)</f>
        <v>0</v>
      </c>
      <c r="L104" s="33" t="s">
        <v>230</v>
      </c>
      <c r="M104">
        <v>0</v>
      </c>
    </row>
    <row r="105" spans="1:13" x14ac:dyDescent="0.25">
      <c r="A105" s="31" t="s">
        <v>146</v>
      </c>
      <c r="B105" s="31" t="s">
        <v>230</v>
      </c>
      <c r="C105" s="31" t="s">
        <v>251</v>
      </c>
      <c r="D105" s="31">
        <v>0</v>
      </c>
      <c r="E105" s="54">
        <v>0</v>
      </c>
      <c r="G105" s="99">
        <f>+VALUE(VLOOKUP(B105,[1]Hoja1!B$2:C$33,2,0))</f>
        <v>7</v>
      </c>
      <c r="H105" t="str">
        <f>+VLOOKUP(CONCATENATE(B105,C105),[1]Hoja1!$J:$K,2,0)</f>
        <v>7021</v>
      </c>
      <c r="I105">
        <f>+COUNTIFS(BaseSAP!U:U,V!H105,BaseSAP!C:C,V!$G$4)</f>
        <v>0</v>
      </c>
      <c r="L105" s="31" t="s">
        <v>230</v>
      </c>
      <c r="M105">
        <v>0</v>
      </c>
    </row>
    <row r="106" spans="1:13" x14ac:dyDescent="0.25">
      <c r="A106" s="33" t="s">
        <v>146</v>
      </c>
      <c r="B106" s="33" t="s">
        <v>230</v>
      </c>
      <c r="C106" s="33" t="s">
        <v>252</v>
      </c>
      <c r="D106" s="33">
        <v>0</v>
      </c>
      <c r="E106" s="69">
        <v>0</v>
      </c>
      <c r="G106" s="99">
        <f>+VALUE(VLOOKUP(B106,[1]Hoja1!B$2:C$33,2,0))</f>
        <v>7</v>
      </c>
      <c r="H106" t="str">
        <f>+VLOOKUP(CONCATENATE(B106,C106),[1]Hoja1!$J:$K,2,0)</f>
        <v>7022</v>
      </c>
      <c r="I106">
        <f>+COUNTIFS(BaseSAP!U:U,V!H106,BaseSAP!C:C,V!$G$4)</f>
        <v>0</v>
      </c>
      <c r="L106" s="33" t="s">
        <v>230</v>
      </c>
      <c r="M106">
        <v>0</v>
      </c>
    </row>
    <row r="107" spans="1:13" x14ac:dyDescent="0.25">
      <c r="A107" s="12" t="s">
        <v>146</v>
      </c>
      <c r="B107" s="12" t="s">
        <v>230</v>
      </c>
      <c r="C107" s="12" t="s">
        <v>253</v>
      </c>
      <c r="D107" s="12">
        <v>0</v>
      </c>
      <c r="E107" s="70">
        <v>0</v>
      </c>
      <c r="G107" s="99">
        <f>+VALUE(VLOOKUP(B107,[1]Hoja1!B$2:C$33,2,0))</f>
        <v>7</v>
      </c>
      <c r="H107" t="str">
        <f>+VLOOKUP(CONCATENATE(B107,C107),[1]Hoja1!$J:$K,2,0)</f>
        <v>7023</v>
      </c>
      <c r="I107">
        <f>+COUNTIFS(BaseSAP!U:U,V!H107,BaseSAP!C:C,V!$G$4)</f>
        <v>0</v>
      </c>
      <c r="L107" s="12" t="s">
        <v>230</v>
      </c>
      <c r="M107">
        <v>0</v>
      </c>
    </row>
    <row r="108" spans="1:13" x14ac:dyDescent="0.25">
      <c r="A108" s="33" t="s">
        <v>146</v>
      </c>
      <c r="B108" s="33" t="s">
        <v>230</v>
      </c>
      <c r="C108" s="33" t="s">
        <v>254</v>
      </c>
      <c r="D108" s="33">
        <v>0</v>
      </c>
      <c r="E108" s="69">
        <v>0</v>
      </c>
      <c r="G108" s="99">
        <f>+VALUE(VLOOKUP(B108,[1]Hoja1!B$2:C$33,2,0))</f>
        <v>7</v>
      </c>
      <c r="H108" t="str">
        <f>+VLOOKUP(CONCATENATE(B108,C108),[1]Hoja1!$J:$K,2,0)</f>
        <v>7024</v>
      </c>
      <c r="I108">
        <f>+COUNTIFS(BaseSAP!U:U,V!H108,BaseSAP!C:C,V!$G$4)</f>
        <v>0</v>
      </c>
      <c r="L108" s="33" t="s">
        <v>230</v>
      </c>
      <c r="M108">
        <v>0</v>
      </c>
    </row>
    <row r="109" spans="1:13" x14ac:dyDescent="0.25">
      <c r="A109" s="12" t="s">
        <v>146</v>
      </c>
      <c r="B109" s="12" t="s">
        <v>230</v>
      </c>
      <c r="C109" s="12" t="s">
        <v>255</v>
      </c>
      <c r="D109" s="12">
        <v>0</v>
      </c>
      <c r="E109" s="70">
        <v>0</v>
      </c>
      <c r="G109" s="99">
        <f>+VALUE(VLOOKUP(B109,[1]Hoja1!B$2:C$33,2,0))</f>
        <v>7</v>
      </c>
      <c r="H109" t="str">
        <f>+VLOOKUP(CONCATENATE(B109,C109),[1]Hoja1!$J:$K,2,0)</f>
        <v>7025</v>
      </c>
      <c r="I109">
        <f>+COUNTIFS(BaseSAP!U:U,V!H109,BaseSAP!C:C,V!$G$4)</f>
        <v>0</v>
      </c>
      <c r="L109" s="12" t="s">
        <v>230</v>
      </c>
      <c r="M109">
        <v>0</v>
      </c>
    </row>
    <row r="110" spans="1:13" x14ac:dyDescent="0.25">
      <c r="A110" s="33" t="s">
        <v>146</v>
      </c>
      <c r="B110" s="33" t="s">
        <v>230</v>
      </c>
      <c r="C110" s="33" t="s">
        <v>256</v>
      </c>
      <c r="D110" s="33">
        <v>0</v>
      </c>
      <c r="E110" s="69">
        <v>0</v>
      </c>
      <c r="G110" s="99">
        <f>+VALUE(VLOOKUP(B110,[1]Hoja1!B$2:C$33,2,0))</f>
        <v>7</v>
      </c>
      <c r="H110" t="str">
        <f>+VLOOKUP(CONCATENATE(B110,C110),[1]Hoja1!$J:$K,2,0)</f>
        <v>7026</v>
      </c>
      <c r="I110">
        <f>+COUNTIFS(BaseSAP!U:U,V!H110,BaseSAP!C:C,V!$G$4)</f>
        <v>0</v>
      </c>
      <c r="L110" s="33" t="s">
        <v>230</v>
      </c>
      <c r="M110">
        <v>0</v>
      </c>
    </row>
    <row r="111" spans="1:13" x14ac:dyDescent="0.25">
      <c r="A111" s="12" t="s">
        <v>146</v>
      </c>
      <c r="B111" s="12" t="s">
        <v>230</v>
      </c>
      <c r="C111" s="12" t="s">
        <v>257</v>
      </c>
      <c r="D111" s="12">
        <v>0</v>
      </c>
      <c r="E111" s="70">
        <v>0</v>
      </c>
      <c r="G111" s="99">
        <f>+VALUE(VLOOKUP(B111,[1]Hoja1!B$2:C$33,2,0))</f>
        <v>7</v>
      </c>
      <c r="H111" t="str">
        <f>+VLOOKUP(CONCATENATE(B111,C111),[1]Hoja1!$J:$K,2,0)</f>
        <v>7027</v>
      </c>
      <c r="I111">
        <f>+COUNTIFS(BaseSAP!U:U,V!H111,BaseSAP!C:C,V!$G$4)</f>
        <v>0</v>
      </c>
      <c r="L111" s="12" t="s">
        <v>230</v>
      </c>
      <c r="M111">
        <v>0</v>
      </c>
    </row>
    <row r="112" spans="1:13" x14ac:dyDescent="0.25">
      <c r="A112" s="33" t="s">
        <v>146</v>
      </c>
      <c r="B112" s="33" t="s">
        <v>230</v>
      </c>
      <c r="C112" s="33" t="s">
        <v>258</v>
      </c>
      <c r="D112" s="33">
        <v>0</v>
      </c>
      <c r="E112" s="69">
        <v>0</v>
      </c>
      <c r="G112" s="99">
        <f>+VALUE(VLOOKUP(B112,[1]Hoja1!B$2:C$33,2,0))</f>
        <v>7</v>
      </c>
      <c r="H112" t="str">
        <f>+VLOOKUP(CONCATENATE(B112,C112),[1]Hoja1!$J:$K,2,0)</f>
        <v>7028</v>
      </c>
      <c r="I112">
        <f>+COUNTIFS(BaseSAP!U:U,V!H112,BaseSAP!C:C,V!$G$4)</f>
        <v>0</v>
      </c>
      <c r="L112" s="33" t="s">
        <v>230</v>
      </c>
      <c r="M112">
        <v>0</v>
      </c>
    </row>
    <row r="113" spans="1:13" x14ac:dyDescent="0.25">
      <c r="A113" s="31" t="s">
        <v>146</v>
      </c>
      <c r="B113" s="31" t="s">
        <v>230</v>
      </c>
      <c r="C113" s="31" t="s">
        <v>259</v>
      </c>
      <c r="D113" s="31">
        <v>0</v>
      </c>
      <c r="E113" s="54">
        <v>0</v>
      </c>
      <c r="G113" s="99">
        <f>+VALUE(VLOOKUP(B113,[1]Hoja1!B$2:C$33,2,0))</f>
        <v>7</v>
      </c>
      <c r="H113" t="str">
        <f>+VLOOKUP(CONCATENATE(B113,C113),[1]Hoja1!$J:$K,2,0)</f>
        <v>7029</v>
      </c>
      <c r="I113">
        <f>+COUNTIFS(BaseSAP!U:U,V!H113,BaseSAP!C:C,V!$G$4)</f>
        <v>0</v>
      </c>
      <c r="L113" s="31" t="s">
        <v>230</v>
      </c>
      <c r="M113">
        <v>0</v>
      </c>
    </row>
    <row r="114" spans="1:13" x14ac:dyDescent="0.25">
      <c r="A114" s="33" t="s">
        <v>146</v>
      </c>
      <c r="B114" s="33" t="s">
        <v>230</v>
      </c>
      <c r="C114" s="33" t="s">
        <v>260</v>
      </c>
      <c r="D114" s="33">
        <v>0</v>
      </c>
      <c r="E114" s="69">
        <v>0</v>
      </c>
      <c r="G114" s="99">
        <f>+VALUE(VLOOKUP(B114,[1]Hoja1!B$2:C$33,2,0))</f>
        <v>7</v>
      </c>
      <c r="H114" t="str">
        <f>+VLOOKUP(CONCATENATE(B114,C114),[1]Hoja1!$J:$K,2,0)</f>
        <v>7030</v>
      </c>
      <c r="I114">
        <f>+COUNTIFS(BaseSAP!U:U,V!H114,BaseSAP!C:C,V!$G$4)</f>
        <v>0</v>
      </c>
      <c r="L114" s="33" t="s">
        <v>230</v>
      </c>
      <c r="M114">
        <v>0</v>
      </c>
    </row>
    <row r="115" spans="1:13" x14ac:dyDescent="0.25">
      <c r="A115" s="12" t="s">
        <v>146</v>
      </c>
      <c r="B115" s="12" t="s">
        <v>230</v>
      </c>
      <c r="C115" s="12" t="s">
        <v>261</v>
      </c>
      <c r="D115" s="12">
        <v>0</v>
      </c>
      <c r="E115" s="70">
        <v>0</v>
      </c>
      <c r="G115" s="99">
        <f>+VALUE(VLOOKUP(B115,[1]Hoja1!B$2:C$33,2,0))</f>
        <v>7</v>
      </c>
      <c r="H115" t="str">
        <f>+VLOOKUP(CONCATENATE(B115,C115),[1]Hoja1!$J:$K,2,0)</f>
        <v>7031</v>
      </c>
      <c r="I115">
        <f>+COUNTIFS(BaseSAP!U:U,V!H115,BaseSAP!C:C,V!$G$4)</f>
        <v>0</v>
      </c>
      <c r="L115" s="12" t="s">
        <v>230</v>
      </c>
      <c r="M115">
        <v>0</v>
      </c>
    </row>
    <row r="116" spans="1:13" x14ac:dyDescent="0.25">
      <c r="A116" s="33" t="s">
        <v>146</v>
      </c>
      <c r="B116" s="33" t="s">
        <v>230</v>
      </c>
      <c r="C116" s="33" t="s">
        <v>262</v>
      </c>
      <c r="D116" s="33">
        <v>0</v>
      </c>
      <c r="E116" s="69">
        <v>0</v>
      </c>
      <c r="G116" s="99">
        <f>+VALUE(VLOOKUP(B116,[1]Hoja1!B$2:C$33,2,0))</f>
        <v>7</v>
      </c>
      <c r="H116" t="str">
        <f>+VLOOKUP(CONCATENATE(B116,C116),[1]Hoja1!$J:$K,2,0)</f>
        <v>7032</v>
      </c>
      <c r="I116">
        <f>+COUNTIFS(BaseSAP!U:U,V!H116,BaseSAP!C:C,V!$G$4)</f>
        <v>0</v>
      </c>
      <c r="L116" s="33" t="s">
        <v>230</v>
      </c>
      <c r="M116">
        <v>0</v>
      </c>
    </row>
    <row r="117" spans="1:13" x14ac:dyDescent="0.25">
      <c r="A117" s="12" t="s">
        <v>146</v>
      </c>
      <c r="B117" s="12" t="s">
        <v>230</v>
      </c>
      <c r="C117" s="12" t="s">
        <v>263</v>
      </c>
      <c r="D117" s="12">
        <v>0</v>
      </c>
      <c r="E117" s="70">
        <v>0</v>
      </c>
      <c r="G117" s="99">
        <f>+VALUE(VLOOKUP(B117,[1]Hoja1!B$2:C$33,2,0))</f>
        <v>7</v>
      </c>
      <c r="H117" t="str">
        <f>+VLOOKUP(CONCATENATE(B117,C117),[1]Hoja1!$J:$K,2,0)</f>
        <v>7033</v>
      </c>
      <c r="I117">
        <f>+COUNTIFS(BaseSAP!U:U,V!H117,BaseSAP!C:C,V!$G$4)</f>
        <v>0</v>
      </c>
      <c r="L117" s="12" t="s">
        <v>230</v>
      </c>
      <c r="M117">
        <v>0</v>
      </c>
    </row>
    <row r="118" spans="1:13" x14ac:dyDescent="0.25">
      <c r="A118" s="33" t="s">
        <v>146</v>
      </c>
      <c r="B118" s="33" t="s">
        <v>230</v>
      </c>
      <c r="C118" s="33" t="s">
        <v>264</v>
      </c>
      <c r="D118" s="33">
        <v>0</v>
      </c>
      <c r="E118" s="69">
        <v>0</v>
      </c>
      <c r="G118" s="99">
        <f>+VALUE(VLOOKUP(B118,[1]Hoja1!B$2:C$33,2,0))</f>
        <v>7</v>
      </c>
      <c r="H118" t="str">
        <f>+VLOOKUP(CONCATENATE(B118,C118),[1]Hoja1!$J:$K,2,0)</f>
        <v>7034</v>
      </c>
      <c r="I118">
        <f>+COUNTIFS(BaseSAP!U:U,V!H118,BaseSAP!C:C,V!$G$4)</f>
        <v>0</v>
      </c>
      <c r="L118" s="33" t="s">
        <v>230</v>
      </c>
      <c r="M118">
        <v>0</v>
      </c>
    </row>
    <row r="119" spans="1:13" x14ac:dyDescent="0.25">
      <c r="A119" s="12" t="s">
        <v>146</v>
      </c>
      <c r="B119" s="12" t="s">
        <v>230</v>
      </c>
      <c r="C119" s="12" t="s">
        <v>265</v>
      </c>
      <c r="D119" s="12">
        <v>0</v>
      </c>
      <c r="E119" s="70">
        <v>0</v>
      </c>
      <c r="G119" s="99">
        <f>+VALUE(VLOOKUP(B119,[1]Hoja1!B$2:C$33,2,0))</f>
        <v>7</v>
      </c>
      <c r="H119" t="str">
        <f>+VLOOKUP(CONCATENATE(B119,C119),[1]Hoja1!$J:$K,2,0)</f>
        <v>7035</v>
      </c>
      <c r="I119">
        <f>+COUNTIFS(BaseSAP!U:U,V!H119,BaseSAP!C:C,V!$G$4)</f>
        <v>0</v>
      </c>
      <c r="L119" s="12" t="s">
        <v>230</v>
      </c>
      <c r="M119">
        <v>0</v>
      </c>
    </row>
    <row r="120" spans="1:13" x14ac:dyDescent="0.25">
      <c r="A120" s="33" t="s">
        <v>146</v>
      </c>
      <c r="B120" s="33" t="s">
        <v>230</v>
      </c>
      <c r="C120" s="33" t="s">
        <v>266</v>
      </c>
      <c r="D120" s="33">
        <v>0</v>
      </c>
      <c r="E120" s="69">
        <v>0</v>
      </c>
      <c r="G120" s="99">
        <f>+VALUE(VLOOKUP(B120,[1]Hoja1!B$2:C$33,2,0))</f>
        <v>7</v>
      </c>
      <c r="H120" t="str">
        <f>+VLOOKUP(CONCATENATE(B120,C120),[1]Hoja1!$J:$K,2,0)</f>
        <v>7036</v>
      </c>
      <c r="I120">
        <f>+COUNTIFS(BaseSAP!U:U,V!H120,BaseSAP!C:C,V!$G$4)</f>
        <v>0</v>
      </c>
      <c r="L120" s="33" t="s">
        <v>230</v>
      </c>
      <c r="M120">
        <v>0</v>
      </c>
    </row>
    <row r="121" spans="1:13" x14ac:dyDescent="0.25">
      <c r="A121" s="31" t="s">
        <v>146</v>
      </c>
      <c r="B121" s="31" t="s">
        <v>230</v>
      </c>
      <c r="C121" s="31" t="s">
        <v>267</v>
      </c>
      <c r="D121" s="31">
        <v>0</v>
      </c>
      <c r="E121" s="54">
        <v>0</v>
      </c>
      <c r="G121" s="99">
        <f>+VALUE(VLOOKUP(B121,[1]Hoja1!B$2:C$33,2,0))</f>
        <v>7</v>
      </c>
      <c r="H121" t="str">
        <f>+VLOOKUP(CONCATENATE(B121,C121),[1]Hoja1!$J:$K,2,0)</f>
        <v>7037</v>
      </c>
      <c r="I121">
        <f>+COUNTIFS(BaseSAP!U:U,V!H121,BaseSAP!C:C,V!$G$4)</f>
        <v>0</v>
      </c>
      <c r="L121" s="31" t="s">
        <v>230</v>
      </c>
      <c r="M121">
        <v>0</v>
      </c>
    </row>
    <row r="122" spans="1:13" x14ac:dyDescent="0.25">
      <c r="A122" s="33" t="s">
        <v>146</v>
      </c>
      <c r="B122" s="33" t="s">
        <v>230</v>
      </c>
      <c r="C122" s="33" t="s">
        <v>268</v>
      </c>
      <c r="D122" s="33">
        <v>0</v>
      </c>
      <c r="E122" s="69">
        <v>0</v>
      </c>
      <c r="G122" s="99">
        <f>+VALUE(VLOOKUP(B122,[1]Hoja1!B$2:C$33,2,0))</f>
        <v>7</v>
      </c>
      <c r="H122" t="str">
        <f>+VLOOKUP(CONCATENATE(B122,C122),[1]Hoja1!$J:$K,2,0)</f>
        <v>7038</v>
      </c>
      <c r="I122">
        <f>+COUNTIFS(BaseSAP!U:U,V!H122,BaseSAP!C:C,V!$G$4)</f>
        <v>0</v>
      </c>
      <c r="L122" s="33" t="s">
        <v>230</v>
      </c>
      <c r="M122">
        <v>0</v>
      </c>
    </row>
    <row r="123" spans="1:13" x14ac:dyDescent="0.25">
      <c r="A123" s="31" t="s">
        <v>146</v>
      </c>
      <c r="B123" s="31" t="s">
        <v>230</v>
      </c>
      <c r="C123" s="31" t="s">
        <v>269</v>
      </c>
      <c r="D123" s="31">
        <v>0</v>
      </c>
      <c r="E123" s="54">
        <v>0</v>
      </c>
      <c r="G123" s="99">
        <f>+VALUE(VLOOKUP(B123,[1]Hoja1!B$2:C$33,2,0))</f>
        <v>7</v>
      </c>
      <c r="H123" t="str">
        <f>+VLOOKUP(CONCATENATE(B123,C123),[1]Hoja1!$J:$K,2,0)</f>
        <v>7039</v>
      </c>
      <c r="I123">
        <f>+COUNTIFS(BaseSAP!U:U,V!H123,BaseSAP!C:C,V!$G$4)</f>
        <v>0</v>
      </c>
      <c r="L123" s="31" t="s">
        <v>230</v>
      </c>
      <c r="M123">
        <v>0</v>
      </c>
    </row>
    <row r="124" spans="1:13" x14ac:dyDescent="0.25">
      <c r="A124" s="33" t="s">
        <v>146</v>
      </c>
      <c r="B124" s="33" t="s">
        <v>230</v>
      </c>
      <c r="C124" s="33" t="s">
        <v>270</v>
      </c>
      <c r="D124" s="33">
        <v>0</v>
      </c>
      <c r="E124" s="69">
        <v>0</v>
      </c>
      <c r="G124" s="99">
        <f>+VALUE(VLOOKUP(B124,[1]Hoja1!B$2:C$33,2,0))</f>
        <v>7</v>
      </c>
      <c r="H124" t="str">
        <f>+VLOOKUP(CONCATENATE(B124,C124),[1]Hoja1!$J:$K,2,0)</f>
        <v>7040</v>
      </c>
      <c r="I124">
        <f>+COUNTIFS(BaseSAP!U:U,V!H124,BaseSAP!C:C,V!$G$4)</f>
        <v>0</v>
      </c>
      <c r="L124" s="33" t="s">
        <v>230</v>
      </c>
      <c r="M124">
        <v>0</v>
      </c>
    </row>
    <row r="125" spans="1:13" x14ac:dyDescent="0.25">
      <c r="A125" s="12" t="s">
        <v>146</v>
      </c>
      <c r="B125" s="12" t="s">
        <v>230</v>
      </c>
      <c r="C125" s="12" t="s">
        <v>271</v>
      </c>
      <c r="D125" s="12">
        <v>0</v>
      </c>
      <c r="E125" s="70">
        <v>0</v>
      </c>
      <c r="G125" s="99">
        <f>+VALUE(VLOOKUP(B125,[1]Hoja1!B$2:C$33,2,0))</f>
        <v>7</v>
      </c>
      <c r="H125" t="str">
        <f>+VLOOKUP(CONCATENATE(B125,C125),[1]Hoja1!$J:$K,2,0)</f>
        <v>7041</v>
      </c>
      <c r="I125">
        <f>+COUNTIFS(BaseSAP!U:U,V!H125,BaseSAP!C:C,V!$G$4)</f>
        <v>0</v>
      </c>
      <c r="L125" s="12" t="s">
        <v>230</v>
      </c>
      <c r="M125">
        <v>0</v>
      </c>
    </row>
    <row r="126" spans="1:13" x14ac:dyDescent="0.25">
      <c r="A126" s="33" t="s">
        <v>146</v>
      </c>
      <c r="B126" s="33" t="s">
        <v>230</v>
      </c>
      <c r="C126" s="33" t="s">
        <v>272</v>
      </c>
      <c r="D126" s="33">
        <v>0</v>
      </c>
      <c r="E126" s="69">
        <v>0</v>
      </c>
      <c r="G126" s="99">
        <f>+VALUE(VLOOKUP(B126,[1]Hoja1!B$2:C$33,2,0))</f>
        <v>7</v>
      </c>
      <c r="H126" t="str">
        <f>+VLOOKUP(CONCATENATE(B126,C126),[1]Hoja1!$J:$K,2,0)</f>
        <v>7042</v>
      </c>
      <c r="I126">
        <f>+COUNTIFS(BaseSAP!U:U,V!H126,BaseSAP!C:C,V!$G$4)</f>
        <v>0</v>
      </c>
      <c r="L126" s="33" t="s">
        <v>230</v>
      </c>
      <c r="M126">
        <v>0</v>
      </c>
    </row>
    <row r="127" spans="1:13" x14ac:dyDescent="0.25">
      <c r="A127" s="12" t="s">
        <v>146</v>
      </c>
      <c r="B127" s="12" t="s">
        <v>230</v>
      </c>
      <c r="C127" s="12" t="s">
        <v>273</v>
      </c>
      <c r="D127" s="12">
        <v>0</v>
      </c>
      <c r="E127" s="70">
        <v>0</v>
      </c>
      <c r="G127" s="99">
        <f>+VALUE(VLOOKUP(B127,[1]Hoja1!B$2:C$33,2,0))</f>
        <v>7</v>
      </c>
      <c r="H127" t="str">
        <f>+VLOOKUP(CONCATENATE(B127,C127),[1]Hoja1!$J:$K,2,0)</f>
        <v>7043</v>
      </c>
      <c r="I127">
        <f>+COUNTIFS(BaseSAP!U:U,V!H127,BaseSAP!C:C,V!$G$4)</f>
        <v>0</v>
      </c>
      <c r="L127" s="12" t="s">
        <v>230</v>
      </c>
      <c r="M127">
        <v>0</v>
      </c>
    </row>
    <row r="128" spans="1:13" x14ac:dyDescent="0.25">
      <c r="A128" s="33" t="s">
        <v>146</v>
      </c>
      <c r="B128" s="33" t="s">
        <v>230</v>
      </c>
      <c r="C128" s="33" t="s">
        <v>274</v>
      </c>
      <c r="D128" s="33">
        <v>0</v>
      </c>
      <c r="E128" s="69">
        <v>0</v>
      </c>
      <c r="G128" s="99">
        <f>+VALUE(VLOOKUP(B128,[1]Hoja1!B$2:C$33,2,0))</f>
        <v>7</v>
      </c>
      <c r="H128" t="str">
        <f>+VLOOKUP(CONCATENATE(B128,C128),[1]Hoja1!$J:$K,2,0)</f>
        <v>7044</v>
      </c>
      <c r="I128">
        <f>+COUNTIFS(BaseSAP!U:U,V!H128,BaseSAP!C:C,V!$G$4)</f>
        <v>0</v>
      </c>
      <c r="L128" s="33" t="s">
        <v>230</v>
      </c>
      <c r="M128">
        <v>0</v>
      </c>
    </row>
    <row r="129" spans="1:13" x14ac:dyDescent="0.25">
      <c r="A129" s="12" t="s">
        <v>146</v>
      </c>
      <c r="B129" s="12" t="s">
        <v>230</v>
      </c>
      <c r="C129" s="12" t="s">
        <v>275</v>
      </c>
      <c r="D129" s="12">
        <v>0</v>
      </c>
      <c r="E129" s="70">
        <v>0</v>
      </c>
      <c r="G129" s="99">
        <f>+VALUE(VLOOKUP(B129,[1]Hoja1!B$2:C$33,2,0))</f>
        <v>7</v>
      </c>
      <c r="H129" t="str">
        <f>+VLOOKUP(CONCATENATE(B129,C129),[1]Hoja1!$J:$K,2,0)</f>
        <v>7045</v>
      </c>
      <c r="I129">
        <f>+COUNTIFS(BaseSAP!U:U,V!H129,BaseSAP!C:C,V!$G$4)</f>
        <v>0</v>
      </c>
      <c r="L129" s="12" t="s">
        <v>230</v>
      </c>
      <c r="M129">
        <v>0</v>
      </c>
    </row>
    <row r="130" spans="1:13" x14ac:dyDescent="0.25">
      <c r="A130" s="33" t="s">
        <v>146</v>
      </c>
      <c r="B130" s="33" t="s">
        <v>230</v>
      </c>
      <c r="C130" s="33" t="s">
        <v>276</v>
      </c>
      <c r="D130" s="33">
        <v>0</v>
      </c>
      <c r="E130" s="69">
        <v>0</v>
      </c>
      <c r="G130" s="99">
        <f>+VALUE(VLOOKUP(B130,[1]Hoja1!B$2:C$33,2,0))</f>
        <v>7</v>
      </c>
      <c r="H130" t="str">
        <f>+VLOOKUP(CONCATENATE(B130,C130),[1]Hoja1!$J:$K,2,0)</f>
        <v>7046</v>
      </c>
      <c r="I130">
        <f>+COUNTIFS(BaseSAP!U:U,V!H130,BaseSAP!C:C,V!$G$4)</f>
        <v>0</v>
      </c>
      <c r="L130" s="33" t="s">
        <v>230</v>
      </c>
      <c r="M130">
        <v>0</v>
      </c>
    </row>
    <row r="131" spans="1:13" x14ac:dyDescent="0.25">
      <c r="A131" s="31" t="s">
        <v>146</v>
      </c>
      <c r="B131" s="31" t="s">
        <v>230</v>
      </c>
      <c r="C131" s="31" t="s">
        <v>277</v>
      </c>
      <c r="D131" s="31">
        <v>0</v>
      </c>
      <c r="E131" s="54">
        <v>0</v>
      </c>
      <c r="G131" s="99">
        <f>+VALUE(VLOOKUP(B131,[1]Hoja1!B$2:C$33,2,0))</f>
        <v>7</v>
      </c>
      <c r="H131" t="str">
        <f>+VLOOKUP(CONCATENATE(B131,C131),[1]Hoja1!$J:$K,2,0)</f>
        <v>7047</v>
      </c>
      <c r="I131">
        <f>+COUNTIFS(BaseSAP!U:U,V!H131,BaseSAP!C:C,V!$G$4)</f>
        <v>0</v>
      </c>
      <c r="L131" s="31" t="s">
        <v>230</v>
      </c>
      <c r="M131">
        <v>0</v>
      </c>
    </row>
    <row r="132" spans="1:13" x14ac:dyDescent="0.25">
      <c r="A132" s="33" t="s">
        <v>146</v>
      </c>
      <c r="B132" s="33" t="s">
        <v>230</v>
      </c>
      <c r="C132" s="33" t="s">
        <v>196</v>
      </c>
      <c r="D132" s="33">
        <v>0</v>
      </c>
      <c r="E132" s="69">
        <v>0</v>
      </c>
      <c r="G132" s="99">
        <f>+VALUE(VLOOKUP(B132,[1]Hoja1!B$2:C$33,2,0))</f>
        <v>7</v>
      </c>
      <c r="H132" t="str">
        <f>+VLOOKUP(CONCATENATE(B132,C132),[1]Hoja1!$J:$K,2,0)</f>
        <v>7048</v>
      </c>
      <c r="I132">
        <f>+COUNTIFS(BaseSAP!U:U,V!H132,BaseSAP!C:C,V!$G$4)</f>
        <v>0</v>
      </c>
      <c r="L132" s="33" t="s">
        <v>230</v>
      </c>
      <c r="M132">
        <v>0</v>
      </c>
    </row>
    <row r="133" spans="1:13" x14ac:dyDescent="0.25">
      <c r="A133" s="12" t="s">
        <v>146</v>
      </c>
      <c r="B133" s="12" t="s">
        <v>230</v>
      </c>
      <c r="C133" s="12" t="s">
        <v>278</v>
      </c>
      <c r="D133" s="12">
        <v>0</v>
      </c>
      <c r="E133" s="70">
        <v>0</v>
      </c>
      <c r="G133" s="99">
        <f>+VALUE(VLOOKUP(B133,[1]Hoja1!B$2:C$33,2,0))</f>
        <v>7</v>
      </c>
      <c r="H133" t="str">
        <f>+VLOOKUP(CONCATENATE(B133,C133),[1]Hoja1!$J:$K,2,0)</f>
        <v>7049</v>
      </c>
      <c r="I133">
        <f>+COUNTIFS(BaseSAP!U:U,V!H133,BaseSAP!C:C,V!$G$4)</f>
        <v>0</v>
      </c>
      <c r="L133" s="12" t="s">
        <v>230</v>
      </c>
      <c r="M133">
        <v>0</v>
      </c>
    </row>
    <row r="134" spans="1:13" x14ac:dyDescent="0.25">
      <c r="A134" s="33" t="s">
        <v>146</v>
      </c>
      <c r="B134" s="33" t="s">
        <v>230</v>
      </c>
      <c r="C134" s="33" t="s">
        <v>279</v>
      </c>
      <c r="D134" s="33">
        <v>0</v>
      </c>
      <c r="E134" s="69">
        <v>0</v>
      </c>
      <c r="G134" s="99">
        <f>+VALUE(VLOOKUP(B134,[1]Hoja1!B$2:C$33,2,0))</f>
        <v>7</v>
      </c>
      <c r="H134" t="str">
        <f>+VLOOKUP(CONCATENATE(B134,C134),[1]Hoja1!$J:$K,2,0)</f>
        <v>7050</v>
      </c>
      <c r="I134">
        <f>+COUNTIFS(BaseSAP!U:U,V!H134,BaseSAP!C:C,V!$G$4)</f>
        <v>0</v>
      </c>
      <c r="L134" s="33" t="s">
        <v>230</v>
      </c>
      <c r="M134">
        <v>0</v>
      </c>
    </row>
    <row r="135" spans="1:13" x14ac:dyDescent="0.25">
      <c r="A135" s="12" t="s">
        <v>146</v>
      </c>
      <c r="B135" s="12" t="s">
        <v>230</v>
      </c>
      <c r="C135" s="12" t="s">
        <v>280</v>
      </c>
      <c r="D135" s="12">
        <v>0</v>
      </c>
      <c r="E135" s="70">
        <v>0</v>
      </c>
      <c r="G135" s="99">
        <f>+VALUE(VLOOKUP(B135,[1]Hoja1!B$2:C$33,2,0))</f>
        <v>7</v>
      </c>
      <c r="H135" t="str">
        <f>+VLOOKUP(CONCATENATE(B135,C135),[1]Hoja1!$J:$K,2,0)</f>
        <v>7051</v>
      </c>
      <c r="I135">
        <f>+COUNTIFS(BaseSAP!U:U,V!H135,BaseSAP!C:C,V!$G$4)</f>
        <v>0</v>
      </c>
      <c r="L135" s="12" t="s">
        <v>230</v>
      </c>
      <c r="M135">
        <v>0</v>
      </c>
    </row>
    <row r="136" spans="1:13" x14ac:dyDescent="0.25">
      <c r="A136" s="33" t="s">
        <v>146</v>
      </c>
      <c r="B136" s="33" t="s">
        <v>230</v>
      </c>
      <c r="C136" s="33" t="s">
        <v>281</v>
      </c>
      <c r="D136" s="33">
        <v>0</v>
      </c>
      <c r="E136" s="69">
        <v>0</v>
      </c>
      <c r="G136" s="99">
        <f>+VALUE(VLOOKUP(B136,[1]Hoja1!B$2:C$33,2,0))</f>
        <v>7</v>
      </c>
      <c r="H136" t="str">
        <f>+VLOOKUP(CONCATENATE(B136,C136),[1]Hoja1!$J:$K,2,0)</f>
        <v>7052</v>
      </c>
      <c r="I136">
        <f>+COUNTIFS(BaseSAP!U:U,V!H136,BaseSAP!C:C,V!$G$4)</f>
        <v>0</v>
      </c>
      <c r="L136" s="33" t="s">
        <v>230</v>
      </c>
      <c r="M136">
        <v>0</v>
      </c>
    </row>
    <row r="137" spans="1:13" x14ac:dyDescent="0.25">
      <c r="A137" s="12" t="s">
        <v>146</v>
      </c>
      <c r="B137" s="12" t="s">
        <v>230</v>
      </c>
      <c r="C137" s="12" t="s">
        <v>282</v>
      </c>
      <c r="D137" s="12">
        <v>0</v>
      </c>
      <c r="E137" s="70">
        <v>0</v>
      </c>
      <c r="G137" s="99">
        <f>+VALUE(VLOOKUP(B137,[1]Hoja1!B$2:C$33,2,0))</f>
        <v>7</v>
      </c>
      <c r="H137" t="str">
        <f>+VLOOKUP(CONCATENATE(B137,C137),[1]Hoja1!$J:$K,2,0)</f>
        <v>7053</v>
      </c>
      <c r="I137">
        <f>+COUNTIFS(BaseSAP!U:U,V!H137,BaseSAP!C:C,V!$G$4)</f>
        <v>0</v>
      </c>
      <c r="L137" s="12" t="s">
        <v>230</v>
      </c>
      <c r="M137">
        <v>0</v>
      </c>
    </row>
    <row r="138" spans="1:13" x14ac:dyDescent="0.25">
      <c r="A138" s="33" t="s">
        <v>146</v>
      </c>
      <c r="B138" s="33" t="s">
        <v>230</v>
      </c>
      <c r="C138" s="33" t="s">
        <v>283</v>
      </c>
      <c r="D138" s="33">
        <v>0</v>
      </c>
      <c r="E138" s="69">
        <v>0</v>
      </c>
      <c r="G138" s="99">
        <f>+VALUE(VLOOKUP(B138,[1]Hoja1!B$2:C$33,2,0))</f>
        <v>7</v>
      </c>
      <c r="H138" t="str">
        <f>+VLOOKUP(CONCATENATE(B138,C138),[1]Hoja1!$J:$K,2,0)</f>
        <v>7054</v>
      </c>
      <c r="I138">
        <f>+COUNTIFS(BaseSAP!U:U,V!H138,BaseSAP!C:C,V!$G$4)</f>
        <v>0</v>
      </c>
      <c r="L138" s="33" t="s">
        <v>230</v>
      </c>
      <c r="M138">
        <v>0</v>
      </c>
    </row>
    <row r="139" spans="1:13" x14ac:dyDescent="0.25">
      <c r="A139" s="31" t="s">
        <v>146</v>
      </c>
      <c r="B139" s="31" t="s">
        <v>230</v>
      </c>
      <c r="C139" s="31" t="s">
        <v>284</v>
      </c>
      <c r="D139" s="31">
        <v>0</v>
      </c>
      <c r="E139" s="54">
        <v>0</v>
      </c>
      <c r="G139" s="99">
        <f>+VALUE(VLOOKUP(B139,[1]Hoja1!B$2:C$33,2,0))</f>
        <v>7</v>
      </c>
      <c r="H139" t="str">
        <f>+VLOOKUP(CONCATENATE(B139,C139),[1]Hoja1!$J:$K,2,0)</f>
        <v>7055</v>
      </c>
      <c r="I139">
        <f>+COUNTIFS(BaseSAP!U:U,V!H139,BaseSAP!C:C,V!$G$4)</f>
        <v>0</v>
      </c>
      <c r="L139" s="31" t="s">
        <v>230</v>
      </c>
      <c r="M139">
        <v>0</v>
      </c>
    </row>
    <row r="140" spans="1:13" x14ac:dyDescent="0.25">
      <c r="A140" s="33" t="s">
        <v>146</v>
      </c>
      <c r="B140" s="33" t="s">
        <v>230</v>
      </c>
      <c r="C140" s="33" t="s">
        <v>285</v>
      </c>
      <c r="D140" s="33">
        <v>0</v>
      </c>
      <c r="E140" s="69">
        <v>0</v>
      </c>
      <c r="G140" s="99">
        <f>+VALUE(VLOOKUP(B140,[1]Hoja1!B$2:C$33,2,0))</f>
        <v>7</v>
      </c>
      <c r="H140" t="str">
        <f>+VLOOKUP(CONCATENATE(B140,C140),[1]Hoja1!$J:$K,2,0)</f>
        <v>7056</v>
      </c>
      <c r="I140">
        <f>+COUNTIFS(BaseSAP!U:U,V!H140,BaseSAP!C:C,V!$G$4)</f>
        <v>0</v>
      </c>
      <c r="L140" s="33" t="s">
        <v>230</v>
      </c>
      <c r="M140">
        <v>0</v>
      </c>
    </row>
    <row r="141" spans="1:13" x14ac:dyDescent="0.25">
      <c r="A141" s="31" t="s">
        <v>146</v>
      </c>
      <c r="B141" s="31" t="s">
        <v>230</v>
      </c>
      <c r="C141" s="31" t="s">
        <v>286</v>
      </c>
      <c r="D141" s="31">
        <v>0</v>
      </c>
      <c r="E141" s="54">
        <v>0</v>
      </c>
      <c r="G141" s="99">
        <f>+VALUE(VLOOKUP(B141,[1]Hoja1!B$2:C$33,2,0))</f>
        <v>7</v>
      </c>
      <c r="H141" t="str">
        <f>+VLOOKUP(CONCATENATE(B141,C141),[1]Hoja1!$J:$K,2,0)</f>
        <v>7057</v>
      </c>
      <c r="I141">
        <f>+COUNTIFS(BaseSAP!U:U,V!H141,BaseSAP!C:C,V!$G$4)</f>
        <v>0</v>
      </c>
      <c r="L141" s="31" t="s">
        <v>230</v>
      </c>
      <c r="M141">
        <v>0</v>
      </c>
    </row>
    <row r="142" spans="1:13" x14ac:dyDescent="0.25">
      <c r="A142" s="33" t="s">
        <v>146</v>
      </c>
      <c r="B142" s="33" t="s">
        <v>230</v>
      </c>
      <c r="C142" s="33" t="s">
        <v>287</v>
      </c>
      <c r="D142" s="33">
        <v>0</v>
      </c>
      <c r="E142" s="69">
        <v>0</v>
      </c>
      <c r="G142" s="99">
        <f>+VALUE(VLOOKUP(B142,[1]Hoja1!B$2:C$33,2,0))</f>
        <v>7</v>
      </c>
      <c r="H142" t="str">
        <f>+VLOOKUP(CONCATENATE(B142,C142),[1]Hoja1!$J:$K,2,0)</f>
        <v>7058</v>
      </c>
      <c r="I142">
        <f>+COUNTIFS(BaseSAP!U:U,V!H142,BaseSAP!C:C,V!$G$4)</f>
        <v>0</v>
      </c>
      <c r="L142" s="33" t="s">
        <v>230</v>
      </c>
      <c r="M142">
        <v>0</v>
      </c>
    </row>
    <row r="143" spans="1:13" x14ac:dyDescent="0.25">
      <c r="A143" s="12" t="s">
        <v>146</v>
      </c>
      <c r="B143" s="12" t="s">
        <v>230</v>
      </c>
      <c r="C143" s="12" t="s">
        <v>288</v>
      </c>
      <c r="D143" s="12">
        <v>0</v>
      </c>
      <c r="E143" s="70">
        <v>0</v>
      </c>
      <c r="G143" s="99">
        <f>+VALUE(VLOOKUP(B143,[1]Hoja1!B$2:C$33,2,0))</f>
        <v>7</v>
      </c>
      <c r="H143" t="str">
        <f>+VLOOKUP(CONCATENATE(B143,C143),[1]Hoja1!$J:$K,2,0)</f>
        <v>7059</v>
      </c>
      <c r="I143">
        <f>+COUNTIFS(BaseSAP!U:U,V!H143,BaseSAP!C:C,V!$G$4)</f>
        <v>0</v>
      </c>
      <c r="L143" s="12" t="s">
        <v>230</v>
      </c>
      <c r="M143">
        <v>0</v>
      </c>
    </row>
    <row r="144" spans="1:13" x14ac:dyDescent="0.25">
      <c r="A144" s="33" t="s">
        <v>146</v>
      </c>
      <c r="B144" s="33" t="s">
        <v>230</v>
      </c>
      <c r="C144" s="33" t="s">
        <v>289</v>
      </c>
      <c r="D144" s="33">
        <v>0</v>
      </c>
      <c r="E144" s="69">
        <v>0</v>
      </c>
      <c r="G144" s="99">
        <f>+VALUE(VLOOKUP(B144,[1]Hoja1!B$2:C$33,2,0))</f>
        <v>7</v>
      </c>
      <c r="H144" t="str">
        <f>+VLOOKUP(CONCATENATE(B144,C144),[1]Hoja1!$J:$K,2,0)</f>
        <v>7060</v>
      </c>
      <c r="I144">
        <f>+COUNTIFS(BaseSAP!U:U,V!H144,BaseSAP!C:C,V!$G$4)</f>
        <v>0</v>
      </c>
      <c r="L144" s="33" t="s">
        <v>230</v>
      </c>
      <c r="M144">
        <v>0</v>
      </c>
    </row>
    <row r="145" spans="1:13" x14ac:dyDescent="0.25">
      <c r="A145" s="12" t="s">
        <v>146</v>
      </c>
      <c r="B145" s="12" t="s">
        <v>230</v>
      </c>
      <c r="C145" s="12" t="s">
        <v>290</v>
      </c>
      <c r="D145" s="12">
        <v>0</v>
      </c>
      <c r="E145" s="70">
        <v>0</v>
      </c>
      <c r="G145" s="99">
        <f>+VALUE(VLOOKUP(B145,[1]Hoja1!B$2:C$33,2,0))</f>
        <v>7</v>
      </c>
      <c r="H145" t="str">
        <f>+VLOOKUP(CONCATENATE(B145,C145),[1]Hoja1!$J:$K,2,0)</f>
        <v>7061</v>
      </c>
      <c r="I145">
        <f>+COUNTIFS(BaseSAP!U:U,V!H145,BaseSAP!C:C,V!$G$4)</f>
        <v>0</v>
      </c>
      <c r="L145" s="12" t="s">
        <v>230</v>
      </c>
      <c r="M145">
        <v>0</v>
      </c>
    </row>
    <row r="146" spans="1:13" x14ac:dyDescent="0.25">
      <c r="A146" s="33" t="s">
        <v>146</v>
      </c>
      <c r="B146" s="33" t="s">
        <v>230</v>
      </c>
      <c r="C146" s="33" t="s">
        <v>291</v>
      </c>
      <c r="D146" s="33">
        <v>0</v>
      </c>
      <c r="E146" s="69">
        <v>0</v>
      </c>
      <c r="G146" s="99">
        <f>+VALUE(VLOOKUP(B146,[1]Hoja1!B$2:C$33,2,0))</f>
        <v>7</v>
      </c>
      <c r="H146" t="str">
        <f>+VLOOKUP(CONCATENATE(B146,C146),[1]Hoja1!$J:$K,2,0)</f>
        <v>7062</v>
      </c>
      <c r="I146">
        <f>+COUNTIFS(BaseSAP!U:U,V!H146,BaseSAP!C:C,V!$G$4)</f>
        <v>0</v>
      </c>
      <c r="L146" s="33" t="s">
        <v>230</v>
      </c>
      <c r="M146">
        <v>0</v>
      </c>
    </row>
    <row r="147" spans="1:13" x14ac:dyDescent="0.25">
      <c r="A147" s="12" t="s">
        <v>146</v>
      </c>
      <c r="B147" s="12" t="s">
        <v>230</v>
      </c>
      <c r="C147" s="12" t="s">
        <v>292</v>
      </c>
      <c r="D147" s="12">
        <v>0</v>
      </c>
      <c r="E147" s="70">
        <v>0</v>
      </c>
      <c r="G147" s="99">
        <f>+VALUE(VLOOKUP(B147,[1]Hoja1!B$2:C$33,2,0))</f>
        <v>7</v>
      </c>
      <c r="H147" t="str">
        <f>+VLOOKUP(CONCATENATE(B147,C147),[1]Hoja1!$J:$K,2,0)</f>
        <v>7063</v>
      </c>
      <c r="I147">
        <f>+COUNTIFS(BaseSAP!U:U,V!H147,BaseSAP!C:C,V!$G$4)</f>
        <v>0</v>
      </c>
      <c r="L147" s="12" t="s">
        <v>230</v>
      </c>
      <c r="M147">
        <v>0</v>
      </c>
    </row>
    <row r="148" spans="1:13" x14ac:dyDescent="0.25">
      <c r="A148" s="33" t="s">
        <v>146</v>
      </c>
      <c r="B148" s="33" t="s">
        <v>230</v>
      </c>
      <c r="C148" s="33" t="s">
        <v>293</v>
      </c>
      <c r="D148" s="33">
        <v>0</v>
      </c>
      <c r="E148" s="69">
        <v>0</v>
      </c>
      <c r="G148" s="99">
        <f>+VALUE(VLOOKUP(B148,[1]Hoja1!B$2:C$33,2,0))</f>
        <v>7</v>
      </c>
      <c r="H148" t="str">
        <f>+VLOOKUP(CONCATENATE(B148,C148),[1]Hoja1!$J:$K,2,0)</f>
        <v>7064</v>
      </c>
      <c r="I148">
        <f>+COUNTIFS(BaseSAP!U:U,V!H148,BaseSAP!C:C,V!$G$4)</f>
        <v>0</v>
      </c>
      <c r="L148" s="33" t="s">
        <v>230</v>
      </c>
      <c r="M148">
        <v>0</v>
      </c>
    </row>
    <row r="149" spans="1:13" x14ac:dyDescent="0.25">
      <c r="A149" s="31" t="s">
        <v>146</v>
      </c>
      <c r="B149" s="31" t="s">
        <v>230</v>
      </c>
      <c r="C149" s="31" t="s">
        <v>294</v>
      </c>
      <c r="D149" s="31">
        <v>0</v>
      </c>
      <c r="E149" s="54">
        <v>0</v>
      </c>
      <c r="G149" s="99">
        <f>+VALUE(VLOOKUP(B149,[1]Hoja1!B$2:C$33,2,0))</f>
        <v>7</v>
      </c>
      <c r="H149" t="str">
        <f>+VLOOKUP(CONCATENATE(B149,C149),[1]Hoja1!$J:$K,2,0)</f>
        <v>7065</v>
      </c>
      <c r="I149">
        <f>+COUNTIFS(BaseSAP!U:U,V!H149,BaseSAP!C:C,V!$G$4)</f>
        <v>0</v>
      </c>
      <c r="L149" s="31" t="s">
        <v>230</v>
      </c>
      <c r="M149">
        <v>0</v>
      </c>
    </row>
    <row r="150" spans="1:13" x14ac:dyDescent="0.25">
      <c r="A150" s="33" t="s">
        <v>146</v>
      </c>
      <c r="B150" s="33" t="s">
        <v>230</v>
      </c>
      <c r="C150" s="33" t="s">
        <v>295</v>
      </c>
      <c r="D150" s="33">
        <v>0</v>
      </c>
      <c r="E150" s="69">
        <v>0</v>
      </c>
      <c r="G150" s="99">
        <f>+VALUE(VLOOKUP(B150,[1]Hoja1!B$2:C$33,2,0))</f>
        <v>7</v>
      </c>
      <c r="H150" t="str">
        <f>+VLOOKUP(CONCATENATE(B150,C150),[1]Hoja1!$J:$K,2,0)</f>
        <v>7066</v>
      </c>
      <c r="I150">
        <f>+COUNTIFS(BaseSAP!U:U,V!H150,BaseSAP!C:C,V!$G$4)</f>
        <v>0</v>
      </c>
      <c r="L150" s="33" t="s">
        <v>230</v>
      </c>
      <c r="M150">
        <v>0</v>
      </c>
    </row>
    <row r="151" spans="1:13" x14ac:dyDescent="0.25">
      <c r="A151" s="12" t="s">
        <v>146</v>
      </c>
      <c r="B151" s="12" t="s">
        <v>230</v>
      </c>
      <c r="C151" s="12" t="s">
        <v>296</v>
      </c>
      <c r="D151" s="12">
        <v>0</v>
      </c>
      <c r="E151" s="70">
        <v>0</v>
      </c>
      <c r="G151" s="99">
        <f>+VALUE(VLOOKUP(B151,[1]Hoja1!B$2:C$33,2,0))</f>
        <v>7</v>
      </c>
      <c r="H151" t="str">
        <f>+VLOOKUP(CONCATENATE(B151,C151),[1]Hoja1!$J:$K,2,0)</f>
        <v>7067</v>
      </c>
      <c r="I151">
        <f>+COUNTIFS(BaseSAP!U:U,V!H151,BaseSAP!C:C,V!$G$4)</f>
        <v>0</v>
      </c>
      <c r="L151" s="12" t="s">
        <v>230</v>
      </c>
      <c r="M151">
        <v>0</v>
      </c>
    </row>
    <row r="152" spans="1:13" x14ac:dyDescent="0.25">
      <c r="A152" s="33" t="s">
        <v>146</v>
      </c>
      <c r="B152" s="33" t="s">
        <v>230</v>
      </c>
      <c r="C152" s="33" t="s">
        <v>297</v>
      </c>
      <c r="D152" s="33">
        <v>0</v>
      </c>
      <c r="E152" s="69">
        <v>0</v>
      </c>
      <c r="G152" s="99">
        <f>+VALUE(VLOOKUP(B152,[1]Hoja1!B$2:C$33,2,0))</f>
        <v>7</v>
      </c>
      <c r="H152" t="str">
        <f>+VLOOKUP(CONCATENATE(B152,C152),[1]Hoja1!$J:$K,2,0)</f>
        <v>7068</v>
      </c>
      <c r="I152">
        <f>+COUNTIFS(BaseSAP!U:U,V!H152,BaseSAP!C:C,V!$G$4)</f>
        <v>0</v>
      </c>
      <c r="L152" s="33" t="s">
        <v>230</v>
      </c>
      <c r="M152">
        <v>0</v>
      </c>
    </row>
    <row r="153" spans="1:13" x14ac:dyDescent="0.25">
      <c r="A153" s="12" t="s">
        <v>146</v>
      </c>
      <c r="B153" s="12" t="s">
        <v>230</v>
      </c>
      <c r="C153" s="12" t="s">
        <v>298</v>
      </c>
      <c r="D153" s="12">
        <v>0</v>
      </c>
      <c r="E153" s="70">
        <v>0</v>
      </c>
      <c r="G153" s="99">
        <f>+VALUE(VLOOKUP(B153,[1]Hoja1!B$2:C$33,2,0))</f>
        <v>7</v>
      </c>
      <c r="H153" t="str">
        <f>+VLOOKUP(CONCATENATE(B153,C153),[1]Hoja1!$J:$K,2,0)</f>
        <v>7069</v>
      </c>
      <c r="I153">
        <f>+COUNTIFS(BaseSAP!U:U,V!H153,BaseSAP!C:C,V!$G$4)</f>
        <v>0</v>
      </c>
      <c r="L153" s="12" t="s">
        <v>230</v>
      </c>
      <c r="M153">
        <v>0</v>
      </c>
    </row>
    <row r="154" spans="1:13" x14ac:dyDescent="0.25">
      <c r="A154" s="33" t="s">
        <v>146</v>
      </c>
      <c r="B154" s="33" t="s">
        <v>230</v>
      </c>
      <c r="C154" s="33" t="s">
        <v>299</v>
      </c>
      <c r="D154" s="33">
        <v>0</v>
      </c>
      <c r="E154" s="69">
        <v>0</v>
      </c>
      <c r="G154" s="99">
        <f>+VALUE(VLOOKUP(B154,[1]Hoja1!B$2:C$33,2,0))</f>
        <v>7</v>
      </c>
      <c r="H154" t="str">
        <f>+VLOOKUP(CONCATENATE(B154,C154),[1]Hoja1!$J:$K,2,0)</f>
        <v>7070</v>
      </c>
      <c r="I154">
        <f>+COUNTIFS(BaseSAP!U:U,V!H154,BaseSAP!C:C,V!$G$4)</f>
        <v>0</v>
      </c>
      <c r="L154" s="33" t="s">
        <v>230</v>
      </c>
      <c r="M154">
        <v>0</v>
      </c>
    </row>
    <row r="155" spans="1:13" x14ac:dyDescent="0.25">
      <c r="A155" s="12" t="s">
        <v>146</v>
      </c>
      <c r="B155" s="12" t="s">
        <v>230</v>
      </c>
      <c r="C155" s="12" t="s">
        <v>300</v>
      </c>
      <c r="D155" s="12">
        <v>0</v>
      </c>
      <c r="E155" s="70">
        <v>0</v>
      </c>
      <c r="G155" s="99">
        <f>+VALUE(VLOOKUP(B155,[1]Hoja1!B$2:C$33,2,0))</f>
        <v>7</v>
      </c>
      <c r="H155" t="str">
        <f>+VLOOKUP(CONCATENATE(B155,C155),[1]Hoja1!$J:$K,2,0)</f>
        <v>7071</v>
      </c>
      <c r="I155">
        <f>+COUNTIFS(BaseSAP!U:U,V!H155,BaseSAP!C:C,V!$G$4)</f>
        <v>0</v>
      </c>
      <c r="L155" s="12" t="s">
        <v>230</v>
      </c>
      <c r="M155">
        <v>0</v>
      </c>
    </row>
    <row r="156" spans="1:13" x14ac:dyDescent="0.25">
      <c r="A156" s="33" t="s">
        <v>146</v>
      </c>
      <c r="B156" s="33" t="s">
        <v>230</v>
      </c>
      <c r="C156" s="33" t="s">
        <v>301</v>
      </c>
      <c r="D156" s="33">
        <v>0</v>
      </c>
      <c r="E156" s="69">
        <v>0</v>
      </c>
      <c r="G156" s="99">
        <f>+VALUE(VLOOKUP(B156,[1]Hoja1!B$2:C$33,2,0))</f>
        <v>7</v>
      </c>
      <c r="H156" t="str">
        <f>+VLOOKUP(CONCATENATE(B156,C156),[1]Hoja1!$J:$K,2,0)</f>
        <v>7072</v>
      </c>
      <c r="I156">
        <f>+COUNTIFS(BaseSAP!U:U,V!H156,BaseSAP!C:C,V!$G$4)</f>
        <v>0</v>
      </c>
      <c r="L156" s="33" t="s">
        <v>230</v>
      </c>
      <c r="M156">
        <v>0</v>
      </c>
    </row>
    <row r="157" spans="1:13" x14ac:dyDescent="0.25">
      <c r="A157" s="31" t="s">
        <v>146</v>
      </c>
      <c r="B157" s="31" t="s">
        <v>230</v>
      </c>
      <c r="C157" s="31" t="s">
        <v>302</v>
      </c>
      <c r="D157" s="31">
        <v>0</v>
      </c>
      <c r="E157" s="54">
        <v>0</v>
      </c>
      <c r="G157" s="99">
        <f>+VALUE(VLOOKUP(B157,[1]Hoja1!B$2:C$33,2,0))</f>
        <v>7</v>
      </c>
      <c r="H157" t="str">
        <f>+VLOOKUP(CONCATENATE(B157,C157),[1]Hoja1!$J:$K,2,0)</f>
        <v>7073</v>
      </c>
      <c r="I157">
        <f>+COUNTIFS(BaseSAP!U:U,V!H157,BaseSAP!C:C,V!$G$4)</f>
        <v>0</v>
      </c>
      <c r="L157" s="31" t="s">
        <v>230</v>
      </c>
      <c r="M157">
        <v>0</v>
      </c>
    </row>
    <row r="158" spans="1:13" x14ac:dyDescent="0.25">
      <c r="A158" s="33" t="s">
        <v>146</v>
      </c>
      <c r="B158" s="33" t="s">
        <v>230</v>
      </c>
      <c r="C158" s="33" t="s">
        <v>303</v>
      </c>
      <c r="D158" s="33">
        <v>0</v>
      </c>
      <c r="E158" s="69">
        <v>0</v>
      </c>
      <c r="G158" s="99">
        <f>+VALUE(VLOOKUP(B158,[1]Hoja1!B$2:C$33,2,0))</f>
        <v>7</v>
      </c>
      <c r="H158" t="str">
        <f>+VLOOKUP(CONCATENATE(B158,C158),[1]Hoja1!$J:$K,2,0)</f>
        <v>7074</v>
      </c>
      <c r="I158">
        <f>+COUNTIFS(BaseSAP!U:U,V!H158,BaseSAP!C:C,V!$G$4)</f>
        <v>0</v>
      </c>
      <c r="L158" s="33" t="s">
        <v>230</v>
      </c>
      <c r="M158">
        <v>0</v>
      </c>
    </row>
    <row r="159" spans="1:13" x14ac:dyDescent="0.25">
      <c r="A159" s="31" t="s">
        <v>146</v>
      </c>
      <c r="B159" s="31" t="s">
        <v>230</v>
      </c>
      <c r="C159" s="31" t="s">
        <v>304</v>
      </c>
      <c r="D159" s="31">
        <v>0</v>
      </c>
      <c r="E159" s="54">
        <v>0</v>
      </c>
      <c r="G159" s="99">
        <f>+VALUE(VLOOKUP(B159,[1]Hoja1!B$2:C$33,2,0))</f>
        <v>7</v>
      </c>
      <c r="H159" t="str">
        <f>+VLOOKUP(CONCATENATE(B159,C159),[1]Hoja1!$J:$K,2,0)</f>
        <v>7075</v>
      </c>
      <c r="I159">
        <f>+COUNTIFS(BaseSAP!U:U,V!H159,BaseSAP!C:C,V!$G$4)</f>
        <v>0</v>
      </c>
      <c r="L159" s="31" t="s">
        <v>230</v>
      </c>
      <c r="M159">
        <v>0</v>
      </c>
    </row>
    <row r="160" spans="1:13" x14ac:dyDescent="0.25">
      <c r="A160" s="33" t="s">
        <v>146</v>
      </c>
      <c r="B160" s="33" t="s">
        <v>230</v>
      </c>
      <c r="C160" s="33" t="s">
        <v>305</v>
      </c>
      <c r="D160" s="33">
        <v>0</v>
      </c>
      <c r="E160" s="69">
        <v>0</v>
      </c>
      <c r="G160" s="99">
        <f>+VALUE(VLOOKUP(B160,[1]Hoja1!B$2:C$33,2,0))</f>
        <v>7</v>
      </c>
      <c r="H160" t="str">
        <f>+VLOOKUP(CONCATENATE(B160,C160),[1]Hoja1!$J:$K,2,0)</f>
        <v>7076</v>
      </c>
      <c r="I160">
        <f>+COUNTIFS(BaseSAP!U:U,V!H160,BaseSAP!C:C,V!$G$4)</f>
        <v>0</v>
      </c>
      <c r="L160" s="33" t="s">
        <v>230</v>
      </c>
      <c r="M160">
        <v>0</v>
      </c>
    </row>
    <row r="161" spans="1:13" x14ac:dyDescent="0.25">
      <c r="A161" s="12" t="s">
        <v>146</v>
      </c>
      <c r="B161" s="12" t="s">
        <v>230</v>
      </c>
      <c r="C161" s="12" t="s">
        <v>306</v>
      </c>
      <c r="D161" s="12">
        <v>0</v>
      </c>
      <c r="E161" s="70">
        <v>0</v>
      </c>
      <c r="G161" s="99">
        <f>+VALUE(VLOOKUP(B161,[1]Hoja1!B$2:C$33,2,0))</f>
        <v>7</v>
      </c>
      <c r="H161" t="str">
        <f>+VLOOKUP(CONCATENATE(B161,C161),[1]Hoja1!$J:$K,2,0)</f>
        <v>7077</v>
      </c>
      <c r="I161">
        <f>+COUNTIFS(BaseSAP!U:U,V!H161,BaseSAP!C:C,V!$G$4)</f>
        <v>0</v>
      </c>
      <c r="L161" s="12" t="s">
        <v>230</v>
      </c>
      <c r="M161">
        <v>0</v>
      </c>
    </row>
    <row r="162" spans="1:13" x14ac:dyDescent="0.25">
      <c r="A162" s="33" t="s">
        <v>146</v>
      </c>
      <c r="B162" s="33" t="s">
        <v>230</v>
      </c>
      <c r="C162" s="33" t="s">
        <v>307</v>
      </c>
      <c r="D162" s="33">
        <v>0</v>
      </c>
      <c r="E162" s="69">
        <v>0</v>
      </c>
      <c r="G162" s="99">
        <f>+VALUE(VLOOKUP(B162,[1]Hoja1!B$2:C$33,2,0))</f>
        <v>7</v>
      </c>
      <c r="H162" t="str">
        <f>+VLOOKUP(CONCATENATE(B162,C162),[1]Hoja1!$J:$K,2,0)</f>
        <v>7078</v>
      </c>
      <c r="I162">
        <f>+COUNTIFS(BaseSAP!U:U,V!H162,BaseSAP!C:C,V!$G$4)</f>
        <v>0</v>
      </c>
      <c r="L162" s="33" t="s">
        <v>230</v>
      </c>
      <c r="M162">
        <v>0</v>
      </c>
    </row>
    <row r="163" spans="1:13" x14ac:dyDescent="0.25">
      <c r="A163" s="12" t="s">
        <v>146</v>
      </c>
      <c r="B163" s="12" t="s">
        <v>230</v>
      </c>
      <c r="C163" s="12" t="s">
        <v>308</v>
      </c>
      <c r="D163" s="12">
        <v>0</v>
      </c>
      <c r="E163" s="70">
        <v>0</v>
      </c>
      <c r="G163" s="99">
        <f>+VALUE(VLOOKUP(B163,[1]Hoja1!B$2:C$33,2,0))</f>
        <v>7</v>
      </c>
      <c r="H163" t="str">
        <f>+VLOOKUP(CONCATENATE(B163,C163),[1]Hoja1!$J:$K,2,0)</f>
        <v>7079</v>
      </c>
      <c r="I163">
        <f>+COUNTIFS(BaseSAP!U:U,V!H163,BaseSAP!C:C,V!$G$4)</f>
        <v>0</v>
      </c>
      <c r="L163" s="12" t="s">
        <v>230</v>
      </c>
      <c r="M163">
        <v>0</v>
      </c>
    </row>
    <row r="164" spans="1:13" x14ac:dyDescent="0.25">
      <c r="A164" s="33" t="s">
        <v>146</v>
      </c>
      <c r="B164" s="33" t="s">
        <v>230</v>
      </c>
      <c r="C164" s="33" t="s">
        <v>309</v>
      </c>
      <c r="D164" s="33">
        <v>0</v>
      </c>
      <c r="E164" s="69">
        <v>0</v>
      </c>
      <c r="G164" s="99">
        <f>+VALUE(VLOOKUP(B164,[1]Hoja1!B$2:C$33,2,0))</f>
        <v>7</v>
      </c>
      <c r="H164" t="str">
        <f>+VLOOKUP(CONCATENATE(B164,C164),[1]Hoja1!$J:$K,2,0)</f>
        <v>7080</v>
      </c>
      <c r="I164">
        <f>+COUNTIFS(BaseSAP!U:U,V!H164,BaseSAP!C:C,V!$G$4)</f>
        <v>0</v>
      </c>
      <c r="L164" s="33" t="s">
        <v>230</v>
      </c>
      <c r="M164">
        <v>0</v>
      </c>
    </row>
    <row r="165" spans="1:13" x14ac:dyDescent="0.25">
      <c r="A165" s="12" t="s">
        <v>146</v>
      </c>
      <c r="B165" s="12" t="s">
        <v>230</v>
      </c>
      <c r="C165" s="12" t="s">
        <v>310</v>
      </c>
      <c r="D165" s="12">
        <v>0</v>
      </c>
      <c r="E165" s="70">
        <v>0</v>
      </c>
      <c r="G165" s="99">
        <f>+VALUE(VLOOKUP(B165,[1]Hoja1!B$2:C$33,2,0))</f>
        <v>7</v>
      </c>
      <c r="H165" t="str">
        <f>+VLOOKUP(CONCATENATE(B165,C165),[1]Hoja1!$J:$K,2,0)</f>
        <v>7081</v>
      </c>
      <c r="I165">
        <f>+COUNTIFS(BaseSAP!U:U,V!H165,BaseSAP!C:C,V!$G$4)</f>
        <v>0</v>
      </c>
      <c r="L165" s="12" t="s">
        <v>230</v>
      </c>
      <c r="M165">
        <v>0</v>
      </c>
    </row>
    <row r="166" spans="1:13" x14ac:dyDescent="0.25">
      <c r="A166" s="33" t="s">
        <v>146</v>
      </c>
      <c r="B166" s="33" t="s">
        <v>230</v>
      </c>
      <c r="C166" s="33" t="s">
        <v>311</v>
      </c>
      <c r="D166" s="33">
        <v>0</v>
      </c>
      <c r="E166" s="69">
        <v>0</v>
      </c>
      <c r="G166" s="99">
        <f>+VALUE(VLOOKUP(B166,[1]Hoja1!B$2:C$33,2,0))</f>
        <v>7</v>
      </c>
      <c r="H166" t="str">
        <f>+VLOOKUP(CONCATENATE(B166,C166),[1]Hoja1!$J:$K,2,0)</f>
        <v>7082</v>
      </c>
      <c r="I166">
        <f>+COUNTIFS(BaseSAP!U:U,V!H166,BaseSAP!C:C,V!$G$4)</f>
        <v>0</v>
      </c>
      <c r="L166" s="33" t="s">
        <v>230</v>
      </c>
      <c r="M166">
        <v>0</v>
      </c>
    </row>
    <row r="167" spans="1:13" x14ac:dyDescent="0.25">
      <c r="A167" s="31" t="s">
        <v>146</v>
      </c>
      <c r="B167" s="31" t="s">
        <v>230</v>
      </c>
      <c r="C167" s="31" t="s">
        <v>312</v>
      </c>
      <c r="D167" s="31">
        <v>0</v>
      </c>
      <c r="E167" s="54">
        <v>0</v>
      </c>
      <c r="G167" s="99">
        <f>+VALUE(VLOOKUP(B167,[1]Hoja1!B$2:C$33,2,0))</f>
        <v>7</v>
      </c>
      <c r="H167" t="str">
        <f>+VLOOKUP(CONCATENATE(B167,C167),[1]Hoja1!$J:$K,2,0)</f>
        <v>7083</v>
      </c>
      <c r="I167">
        <f>+COUNTIFS(BaseSAP!U:U,V!H167,BaseSAP!C:C,V!$G$4)</f>
        <v>0</v>
      </c>
      <c r="L167" s="31" t="s">
        <v>230</v>
      </c>
      <c r="M167">
        <v>0</v>
      </c>
    </row>
    <row r="168" spans="1:13" x14ac:dyDescent="0.25">
      <c r="A168" s="33" t="s">
        <v>146</v>
      </c>
      <c r="B168" s="33" t="s">
        <v>230</v>
      </c>
      <c r="C168" s="33" t="s">
        <v>313</v>
      </c>
      <c r="D168" s="33">
        <v>0</v>
      </c>
      <c r="E168" s="69">
        <v>0</v>
      </c>
      <c r="G168" s="99">
        <f>+VALUE(VLOOKUP(B168,[1]Hoja1!B$2:C$33,2,0))</f>
        <v>7</v>
      </c>
      <c r="H168" t="str">
        <f>+VLOOKUP(CONCATENATE(B168,C168),[1]Hoja1!$J:$K,2,0)</f>
        <v>7084</v>
      </c>
      <c r="I168">
        <f>+COUNTIFS(BaseSAP!U:U,V!H168,BaseSAP!C:C,V!$G$4)</f>
        <v>0</v>
      </c>
      <c r="L168" s="33" t="s">
        <v>230</v>
      </c>
      <c r="M168">
        <v>0</v>
      </c>
    </row>
    <row r="169" spans="1:13" x14ac:dyDescent="0.25">
      <c r="A169" s="12" t="s">
        <v>146</v>
      </c>
      <c r="B169" s="12" t="s">
        <v>230</v>
      </c>
      <c r="C169" s="12" t="s">
        <v>314</v>
      </c>
      <c r="D169" s="12">
        <v>0</v>
      </c>
      <c r="E169" s="70">
        <v>0</v>
      </c>
      <c r="G169" s="99">
        <f>+VALUE(VLOOKUP(B169,[1]Hoja1!B$2:C$33,2,0))</f>
        <v>7</v>
      </c>
      <c r="H169" t="str">
        <f>+VLOOKUP(CONCATENATE(B169,C169),[1]Hoja1!$J:$K,2,0)</f>
        <v>7085</v>
      </c>
      <c r="I169">
        <f>+COUNTIFS(BaseSAP!U:U,V!H169,BaseSAP!C:C,V!$G$4)</f>
        <v>0</v>
      </c>
      <c r="L169" s="12" t="s">
        <v>230</v>
      </c>
      <c r="M169">
        <v>0</v>
      </c>
    </row>
    <row r="170" spans="1:13" x14ac:dyDescent="0.25">
      <c r="A170" s="33" t="s">
        <v>146</v>
      </c>
      <c r="B170" s="33" t="s">
        <v>230</v>
      </c>
      <c r="C170" s="33" t="s">
        <v>315</v>
      </c>
      <c r="D170" s="33">
        <v>0</v>
      </c>
      <c r="E170" s="69">
        <v>0</v>
      </c>
      <c r="G170" s="99">
        <f>+VALUE(VLOOKUP(B170,[1]Hoja1!B$2:C$33,2,0))</f>
        <v>7</v>
      </c>
      <c r="H170" t="str">
        <f>+VLOOKUP(CONCATENATE(B170,C170),[1]Hoja1!$J:$K,2,0)</f>
        <v>7086</v>
      </c>
      <c r="I170">
        <f>+COUNTIFS(BaseSAP!U:U,V!H170,BaseSAP!C:C,V!$G$4)</f>
        <v>0</v>
      </c>
      <c r="L170" s="33" t="s">
        <v>230</v>
      </c>
      <c r="M170">
        <v>0</v>
      </c>
    </row>
    <row r="171" spans="1:13" x14ac:dyDescent="0.25">
      <c r="A171" s="12" t="s">
        <v>146</v>
      </c>
      <c r="B171" s="12" t="s">
        <v>230</v>
      </c>
      <c r="C171" s="12" t="s">
        <v>316</v>
      </c>
      <c r="D171" s="12">
        <v>0</v>
      </c>
      <c r="E171" s="70">
        <v>0</v>
      </c>
      <c r="G171" s="99">
        <f>+VALUE(VLOOKUP(B171,[1]Hoja1!B$2:C$33,2,0))</f>
        <v>7</v>
      </c>
      <c r="H171" t="str">
        <f>+VLOOKUP(CONCATENATE(B171,C171),[1]Hoja1!$J:$K,2,0)</f>
        <v>7087</v>
      </c>
      <c r="I171">
        <f>+COUNTIFS(BaseSAP!U:U,V!H171,BaseSAP!C:C,V!$G$4)</f>
        <v>0</v>
      </c>
      <c r="L171" s="12" t="s">
        <v>230</v>
      </c>
      <c r="M171">
        <v>0</v>
      </c>
    </row>
    <row r="172" spans="1:13" x14ac:dyDescent="0.25">
      <c r="A172" s="33" t="s">
        <v>146</v>
      </c>
      <c r="B172" s="33" t="s">
        <v>230</v>
      </c>
      <c r="C172" s="33" t="s">
        <v>317</v>
      </c>
      <c r="D172" s="33">
        <v>0</v>
      </c>
      <c r="E172" s="69">
        <v>0</v>
      </c>
      <c r="G172" s="99">
        <f>+VALUE(VLOOKUP(B172,[1]Hoja1!B$2:C$33,2,0))</f>
        <v>7</v>
      </c>
      <c r="H172" t="str">
        <f>+VLOOKUP(CONCATENATE(B172,C172),[1]Hoja1!$J:$K,2,0)</f>
        <v>7088</v>
      </c>
      <c r="I172">
        <f>+COUNTIFS(BaseSAP!U:U,V!H172,BaseSAP!C:C,V!$G$4)</f>
        <v>0</v>
      </c>
      <c r="L172" s="33" t="s">
        <v>230</v>
      </c>
      <c r="M172">
        <v>0</v>
      </c>
    </row>
    <row r="173" spans="1:13" x14ac:dyDescent="0.25">
      <c r="A173" s="12" t="s">
        <v>146</v>
      </c>
      <c r="B173" s="12" t="s">
        <v>230</v>
      </c>
      <c r="C173" s="12" t="s">
        <v>318</v>
      </c>
      <c r="D173" s="12">
        <v>0</v>
      </c>
      <c r="E173" s="70">
        <v>0</v>
      </c>
      <c r="G173" s="99">
        <f>+VALUE(VLOOKUP(B173,[1]Hoja1!B$2:C$33,2,0))</f>
        <v>7</v>
      </c>
      <c r="H173" t="str">
        <f>+VLOOKUP(CONCATENATE(B173,C173),[1]Hoja1!$J:$K,2,0)</f>
        <v>7089</v>
      </c>
      <c r="I173">
        <f>+COUNTIFS(BaseSAP!U:U,V!H173,BaseSAP!C:C,V!$G$4)</f>
        <v>0</v>
      </c>
      <c r="L173" s="12" t="s">
        <v>230</v>
      </c>
      <c r="M173">
        <v>0</v>
      </c>
    </row>
    <row r="174" spans="1:13" x14ac:dyDescent="0.25">
      <c r="A174" s="33" t="s">
        <v>146</v>
      </c>
      <c r="B174" s="33" t="s">
        <v>230</v>
      </c>
      <c r="C174" s="33" t="s">
        <v>319</v>
      </c>
      <c r="D174" s="33">
        <v>0</v>
      </c>
      <c r="E174" s="69">
        <v>0</v>
      </c>
      <c r="G174" s="99">
        <f>+VALUE(VLOOKUP(B174,[1]Hoja1!B$2:C$33,2,0))</f>
        <v>7</v>
      </c>
      <c r="H174" t="str">
        <f>+VLOOKUP(CONCATENATE(B174,C174),[1]Hoja1!$J:$K,2,0)</f>
        <v>7090</v>
      </c>
      <c r="I174">
        <f>+COUNTIFS(BaseSAP!U:U,V!H174,BaseSAP!C:C,V!$G$4)</f>
        <v>0</v>
      </c>
      <c r="L174" s="33" t="s">
        <v>230</v>
      </c>
      <c r="M174">
        <v>0</v>
      </c>
    </row>
    <row r="175" spans="1:13" x14ac:dyDescent="0.25">
      <c r="A175" s="31" t="s">
        <v>146</v>
      </c>
      <c r="B175" s="31" t="s">
        <v>230</v>
      </c>
      <c r="C175" s="31" t="s">
        <v>320</v>
      </c>
      <c r="D175" s="31">
        <v>0</v>
      </c>
      <c r="E175" s="54">
        <v>0</v>
      </c>
      <c r="G175" s="99">
        <f>+VALUE(VLOOKUP(B175,[1]Hoja1!B$2:C$33,2,0))</f>
        <v>7</v>
      </c>
      <c r="H175" t="str">
        <f>+VLOOKUP(CONCATENATE(B175,C175),[1]Hoja1!$J:$K,2,0)</f>
        <v>7091</v>
      </c>
      <c r="I175">
        <f>+COUNTIFS(BaseSAP!U:U,V!H175,BaseSAP!C:C,V!$G$4)</f>
        <v>0</v>
      </c>
      <c r="L175" s="31" t="s">
        <v>230</v>
      </c>
      <c r="M175">
        <v>0</v>
      </c>
    </row>
    <row r="176" spans="1:13" x14ac:dyDescent="0.25">
      <c r="A176" s="33" t="s">
        <v>146</v>
      </c>
      <c r="B176" s="33" t="s">
        <v>230</v>
      </c>
      <c r="C176" s="33" t="s">
        <v>321</v>
      </c>
      <c r="D176" s="33">
        <v>0</v>
      </c>
      <c r="E176" s="69">
        <v>0</v>
      </c>
      <c r="G176" s="99">
        <f>+VALUE(VLOOKUP(B176,[1]Hoja1!B$2:C$33,2,0))</f>
        <v>7</v>
      </c>
      <c r="H176" t="str">
        <f>+VLOOKUP(CONCATENATE(B176,C176),[1]Hoja1!$J:$K,2,0)</f>
        <v>7092</v>
      </c>
      <c r="I176">
        <f>+COUNTIFS(BaseSAP!U:U,V!H176,BaseSAP!C:C,V!$G$4)</f>
        <v>0</v>
      </c>
      <c r="L176" s="33" t="s">
        <v>230</v>
      </c>
      <c r="M176">
        <v>0</v>
      </c>
    </row>
    <row r="177" spans="1:13" x14ac:dyDescent="0.25">
      <c r="A177" s="31" t="s">
        <v>146</v>
      </c>
      <c r="B177" s="31" t="s">
        <v>230</v>
      </c>
      <c r="C177" s="31" t="s">
        <v>322</v>
      </c>
      <c r="D177" s="31">
        <v>0</v>
      </c>
      <c r="E177" s="54">
        <v>0</v>
      </c>
      <c r="G177" s="99">
        <f>+VALUE(VLOOKUP(B177,[1]Hoja1!B$2:C$33,2,0))</f>
        <v>7</v>
      </c>
      <c r="H177" t="str">
        <f>+VLOOKUP(CONCATENATE(B177,C177),[1]Hoja1!$J:$K,2,0)</f>
        <v>7093</v>
      </c>
      <c r="I177">
        <f>+COUNTIFS(BaseSAP!U:U,V!H177,BaseSAP!C:C,V!$G$4)</f>
        <v>0</v>
      </c>
      <c r="L177" s="31" t="s">
        <v>230</v>
      </c>
      <c r="M177">
        <v>0</v>
      </c>
    </row>
    <row r="178" spans="1:13" x14ac:dyDescent="0.25">
      <c r="A178" s="33" t="s">
        <v>146</v>
      </c>
      <c r="B178" s="33" t="s">
        <v>230</v>
      </c>
      <c r="C178" s="33" t="s">
        <v>323</v>
      </c>
      <c r="D178" s="33">
        <v>0</v>
      </c>
      <c r="E178" s="69">
        <v>0</v>
      </c>
      <c r="G178" s="99">
        <f>+VALUE(VLOOKUP(B178,[1]Hoja1!B$2:C$33,2,0))</f>
        <v>7</v>
      </c>
      <c r="H178" t="str">
        <f>+VLOOKUP(CONCATENATE(B178,C178),[1]Hoja1!$J:$K,2,0)</f>
        <v>7094</v>
      </c>
      <c r="I178">
        <f>+COUNTIFS(BaseSAP!U:U,V!H178,BaseSAP!C:C,V!$G$4)</f>
        <v>0</v>
      </c>
      <c r="L178" s="33" t="s">
        <v>230</v>
      </c>
      <c r="M178">
        <v>0</v>
      </c>
    </row>
    <row r="179" spans="1:13" x14ac:dyDescent="0.25">
      <c r="A179" s="12" t="s">
        <v>146</v>
      </c>
      <c r="B179" s="12" t="s">
        <v>230</v>
      </c>
      <c r="C179" s="12" t="s">
        <v>324</v>
      </c>
      <c r="D179" s="12">
        <v>0</v>
      </c>
      <c r="E179" s="70">
        <v>0</v>
      </c>
      <c r="G179" s="99">
        <f>+VALUE(VLOOKUP(B179,[1]Hoja1!B$2:C$33,2,0))</f>
        <v>7</v>
      </c>
      <c r="H179" t="str">
        <f>+VLOOKUP(CONCATENATE(B179,C179),[1]Hoja1!$J:$K,2,0)</f>
        <v>7096</v>
      </c>
      <c r="I179">
        <f>+COUNTIFS(BaseSAP!U:U,V!H179,BaseSAP!C:C,V!$G$4)</f>
        <v>0</v>
      </c>
      <c r="L179" s="12" t="s">
        <v>230</v>
      </c>
      <c r="M179">
        <v>0</v>
      </c>
    </row>
    <row r="180" spans="1:13" x14ac:dyDescent="0.25">
      <c r="A180" s="33" t="s">
        <v>146</v>
      </c>
      <c r="B180" s="33" t="s">
        <v>230</v>
      </c>
      <c r="C180" s="33" t="s">
        <v>325</v>
      </c>
      <c r="D180" s="33">
        <v>0</v>
      </c>
      <c r="E180" s="69">
        <v>0</v>
      </c>
      <c r="G180" s="99">
        <f>+VALUE(VLOOKUP(B180,[1]Hoja1!B$2:C$33,2,0))</f>
        <v>7</v>
      </c>
      <c r="H180" t="str">
        <f>+VLOOKUP(CONCATENATE(B180,C180),[1]Hoja1!$J:$K,2,0)</f>
        <v>7097</v>
      </c>
      <c r="I180">
        <f>+COUNTIFS(BaseSAP!U:U,V!H180,BaseSAP!C:C,V!$G$4)</f>
        <v>0</v>
      </c>
      <c r="L180" s="33" t="s">
        <v>230</v>
      </c>
      <c r="M180">
        <v>0</v>
      </c>
    </row>
    <row r="181" spans="1:13" x14ac:dyDescent="0.25">
      <c r="A181" s="12" t="s">
        <v>146</v>
      </c>
      <c r="B181" s="12" t="s">
        <v>230</v>
      </c>
      <c r="C181" s="12" t="s">
        <v>326</v>
      </c>
      <c r="D181" s="12">
        <v>0</v>
      </c>
      <c r="E181" s="70">
        <v>0</v>
      </c>
      <c r="G181" s="99">
        <f>+VALUE(VLOOKUP(B181,[1]Hoja1!B$2:C$33,2,0))</f>
        <v>7</v>
      </c>
      <c r="H181" t="str">
        <f>+VLOOKUP(CONCATENATE(B181,C181),[1]Hoja1!$J:$K,2,0)</f>
        <v>7098</v>
      </c>
      <c r="I181">
        <f>+COUNTIFS(BaseSAP!U:U,V!H181,BaseSAP!C:C,V!$G$4)</f>
        <v>0</v>
      </c>
      <c r="L181" s="12" t="s">
        <v>230</v>
      </c>
      <c r="M181">
        <v>0</v>
      </c>
    </row>
    <row r="182" spans="1:13" x14ac:dyDescent="0.25">
      <c r="A182" s="33" t="s">
        <v>146</v>
      </c>
      <c r="B182" s="33" t="s">
        <v>230</v>
      </c>
      <c r="C182" s="33" t="s">
        <v>327</v>
      </c>
      <c r="D182" s="33">
        <v>0</v>
      </c>
      <c r="E182" s="69">
        <v>0</v>
      </c>
      <c r="G182" s="99">
        <f>+VALUE(VLOOKUP(B182,[1]Hoja1!B$2:C$33,2,0))</f>
        <v>7</v>
      </c>
      <c r="H182" t="str">
        <f>+VLOOKUP(CONCATENATE(B182,C182),[1]Hoja1!$J:$K,2,0)</f>
        <v>7099</v>
      </c>
      <c r="I182">
        <f>+COUNTIFS(BaseSAP!U:U,V!H182,BaseSAP!C:C,V!$G$4)</f>
        <v>0</v>
      </c>
      <c r="L182" s="33" t="s">
        <v>230</v>
      </c>
      <c r="M182">
        <v>0</v>
      </c>
    </row>
    <row r="183" spans="1:13" x14ac:dyDescent="0.25">
      <c r="A183" s="12" t="s">
        <v>146</v>
      </c>
      <c r="B183" s="12" t="s">
        <v>230</v>
      </c>
      <c r="C183" s="12" t="s">
        <v>328</v>
      </c>
      <c r="D183" s="12">
        <v>0</v>
      </c>
      <c r="E183" s="70">
        <v>0</v>
      </c>
      <c r="G183" s="99">
        <f>+VALUE(VLOOKUP(B183,[1]Hoja1!B$2:C$33,2,0))</f>
        <v>7</v>
      </c>
      <c r="H183" t="str">
        <f>+VLOOKUP(CONCATENATE(B183,C183),[1]Hoja1!$J:$K,2,0)</f>
        <v>7100</v>
      </c>
      <c r="I183">
        <f>+COUNTIFS(BaseSAP!U:U,V!H183,BaseSAP!C:C,V!$G$4)</f>
        <v>0</v>
      </c>
      <c r="L183" s="12" t="s">
        <v>230</v>
      </c>
      <c r="M183">
        <v>0</v>
      </c>
    </row>
    <row r="184" spans="1:13" x14ac:dyDescent="0.25">
      <c r="A184" s="33" t="s">
        <v>146</v>
      </c>
      <c r="B184" s="33" t="s">
        <v>230</v>
      </c>
      <c r="C184" s="33" t="s">
        <v>329</v>
      </c>
      <c r="D184" s="33">
        <v>1</v>
      </c>
      <c r="E184" s="69">
        <v>4.7846889952153108E-3</v>
      </c>
      <c r="G184" s="99">
        <f>+VALUE(VLOOKUP(B184,[1]Hoja1!B$2:C$33,2,0))</f>
        <v>7</v>
      </c>
      <c r="H184" t="str">
        <f>+VLOOKUP(CONCATENATE(B184,C184),[1]Hoja1!$J:$K,2,0)</f>
        <v>7101</v>
      </c>
      <c r="I184">
        <f>+COUNTIFS(BaseSAP!U:U,V!H184,BaseSAP!C:C,V!$G$4)</f>
        <v>1</v>
      </c>
      <c r="L184" s="33" t="s">
        <v>230</v>
      </c>
      <c r="M184">
        <v>1</v>
      </c>
    </row>
    <row r="185" spans="1:13" x14ac:dyDescent="0.25">
      <c r="A185" s="31" t="s">
        <v>146</v>
      </c>
      <c r="B185" s="31" t="s">
        <v>230</v>
      </c>
      <c r="C185" s="31" t="s">
        <v>330</v>
      </c>
      <c r="D185" s="31">
        <v>0</v>
      </c>
      <c r="E185" s="54">
        <v>0</v>
      </c>
      <c r="G185" s="99">
        <f>+VALUE(VLOOKUP(B185,[1]Hoja1!B$2:C$33,2,0))</f>
        <v>7</v>
      </c>
      <c r="H185" t="str">
        <f>+VLOOKUP(CONCATENATE(B185,C185),[1]Hoja1!$J:$K,2,0)</f>
        <v>7102</v>
      </c>
      <c r="I185">
        <f>+COUNTIFS(BaseSAP!U:U,V!H185,BaseSAP!C:C,V!$G$4)</f>
        <v>0</v>
      </c>
      <c r="L185" s="31" t="s">
        <v>230</v>
      </c>
      <c r="M185">
        <v>0</v>
      </c>
    </row>
    <row r="186" spans="1:13" x14ac:dyDescent="0.25">
      <c r="A186" s="33" t="s">
        <v>146</v>
      </c>
      <c r="B186" s="33" t="s">
        <v>230</v>
      </c>
      <c r="C186" s="33" t="s">
        <v>331</v>
      </c>
      <c r="D186" s="33">
        <v>0</v>
      </c>
      <c r="E186" s="69">
        <v>0</v>
      </c>
      <c r="G186" s="99">
        <f>+VALUE(VLOOKUP(B186,[1]Hoja1!B$2:C$33,2,0))</f>
        <v>7</v>
      </c>
      <c r="H186" t="str">
        <f>+VLOOKUP(CONCATENATE(B186,C186),[1]Hoja1!$J:$K,2,0)</f>
        <v>7103</v>
      </c>
      <c r="I186">
        <f>+COUNTIFS(BaseSAP!U:U,V!H186,BaseSAP!C:C,V!$G$4)</f>
        <v>0</v>
      </c>
      <c r="L186" s="33" t="s">
        <v>230</v>
      </c>
      <c r="M186">
        <v>0</v>
      </c>
    </row>
    <row r="187" spans="1:13" x14ac:dyDescent="0.25">
      <c r="A187" s="12" t="s">
        <v>146</v>
      </c>
      <c r="B187" s="12" t="s">
        <v>230</v>
      </c>
      <c r="C187" s="12" t="s">
        <v>332</v>
      </c>
      <c r="D187" s="12">
        <v>0</v>
      </c>
      <c r="E187" s="70">
        <v>0</v>
      </c>
      <c r="G187" s="99">
        <f>+VALUE(VLOOKUP(B187,[1]Hoja1!B$2:C$33,2,0))</f>
        <v>7</v>
      </c>
      <c r="H187" t="str">
        <f>+VLOOKUP(CONCATENATE(B187,C187),[1]Hoja1!$J:$K,2,0)</f>
        <v>7104</v>
      </c>
      <c r="I187">
        <f>+COUNTIFS(BaseSAP!U:U,V!H187,BaseSAP!C:C,V!$G$4)</f>
        <v>0</v>
      </c>
      <c r="L187" s="12" t="s">
        <v>230</v>
      </c>
      <c r="M187">
        <v>0</v>
      </c>
    </row>
    <row r="188" spans="1:13" x14ac:dyDescent="0.25">
      <c r="A188" s="33" t="s">
        <v>146</v>
      </c>
      <c r="B188" s="33" t="s">
        <v>230</v>
      </c>
      <c r="C188" s="33" t="s">
        <v>333</v>
      </c>
      <c r="D188" s="33">
        <v>0</v>
      </c>
      <c r="E188" s="69">
        <v>0</v>
      </c>
      <c r="G188" s="99">
        <f>+VALUE(VLOOKUP(B188,[1]Hoja1!B$2:C$33,2,0))</f>
        <v>7</v>
      </c>
      <c r="H188" t="str">
        <f>+VLOOKUP(CONCATENATE(B188,C188),[1]Hoja1!$J:$K,2,0)</f>
        <v>7105</v>
      </c>
      <c r="I188">
        <f>+COUNTIFS(BaseSAP!U:U,V!H188,BaseSAP!C:C,V!$G$4)</f>
        <v>0</v>
      </c>
      <c r="L188" s="33" t="s">
        <v>230</v>
      </c>
      <c r="M188">
        <v>0</v>
      </c>
    </row>
    <row r="189" spans="1:13" x14ac:dyDescent="0.25">
      <c r="A189" s="12" t="s">
        <v>146</v>
      </c>
      <c r="B189" s="12" t="s">
        <v>230</v>
      </c>
      <c r="C189" s="12" t="s">
        <v>334</v>
      </c>
      <c r="D189" s="12">
        <v>0</v>
      </c>
      <c r="E189" s="70">
        <v>0</v>
      </c>
      <c r="G189" s="99">
        <f>+VALUE(VLOOKUP(B189,[1]Hoja1!B$2:C$33,2,0))</f>
        <v>7</v>
      </c>
      <c r="H189" t="str">
        <f>+VLOOKUP(CONCATENATE(B189,C189),[1]Hoja1!$J:$K,2,0)</f>
        <v>7106</v>
      </c>
      <c r="I189">
        <f>+COUNTIFS(BaseSAP!U:U,V!H189,BaseSAP!C:C,V!$G$4)</f>
        <v>0</v>
      </c>
      <c r="L189" s="12" t="s">
        <v>230</v>
      </c>
      <c r="M189">
        <v>0</v>
      </c>
    </row>
    <row r="190" spans="1:13" x14ac:dyDescent="0.25">
      <c r="A190" s="33" t="s">
        <v>146</v>
      </c>
      <c r="B190" s="33" t="s">
        <v>230</v>
      </c>
      <c r="C190" s="33" t="s">
        <v>335</v>
      </c>
      <c r="D190" s="33">
        <v>0</v>
      </c>
      <c r="E190" s="69">
        <v>0</v>
      </c>
      <c r="G190" s="99">
        <f>+VALUE(VLOOKUP(B190,[1]Hoja1!B$2:C$33,2,0))</f>
        <v>7</v>
      </c>
      <c r="H190" t="str">
        <f>+VLOOKUP(CONCATENATE(B190,C190),[1]Hoja1!$J:$K,2,0)</f>
        <v>7107</v>
      </c>
      <c r="I190">
        <f>+COUNTIFS(BaseSAP!U:U,V!H190,BaseSAP!C:C,V!$G$4)</f>
        <v>0</v>
      </c>
      <c r="L190" s="33" t="s">
        <v>230</v>
      </c>
      <c r="M190">
        <v>0</v>
      </c>
    </row>
    <row r="191" spans="1:13" x14ac:dyDescent="0.25">
      <c r="A191" s="12" t="s">
        <v>146</v>
      </c>
      <c r="B191" s="12" t="s">
        <v>230</v>
      </c>
      <c r="C191" s="12" t="s">
        <v>336</v>
      </c>
      <c r="D191" s="12">
        <v>0</v>
      </c>
      <c r="E191" s="70">
        <v>0</v>
      </c>
      <c r="G191" s="99">
        <f>+VALUE(VLOOKUP(B191,[1]Hoja1!B$2:C$33,2,0))</f>
        <v>7</v>
      </c>
      <c r="H191" t="str">
        <f>+VLOOKUP(CONCATENATE(B191,C191),[1]Hoja1!$J:$K,2,0)</f>
        <v>7108</v>
      </c>
      <c r="I191">
        <f>+COUNTIFS(BaseSAP!U:U,V!H191,BaseSAP!C:C,V!$G$4)</f>
        <v>0</v>
      </c>
      <c r="L191" s="12" t="s">
        <v>230</v>
      </c>
      <c r="M191">
        <v>0</v>
      </c>
    </row>
    <row r="192" spans="1:13" x14ac:dyDescent="0.25">
      <c r="A192" s="33" t="s">
        <v>146</v>
      </c>
      <c r="B192" s="33" t="s">
        <v>230</v>
      </c>
      <c r="C192" s="33" t="s">
        <v>337</v>
      </c>
      <c r="D192" s="33">
        <v>0</v>
      </c>
      <c r="E192" s="69">
        <v>0</v>
      </c>
      <c r="G192" s="99">
        <f>+VALUE(VLOOKUP(B192,[1]Hoja1!B$2:C$33,2,0))</f>
        <v>7</v>
      </c>
      <c r="H192" t="str">
        <f>+VLOOKUP(CONCATENATE(B192,C192),[1]Hoja1!$J:$K,2,0)</f>
        <v>7109</v>
      </c>
      <c r="I192">
        <f>+COUNTIFS(BaseSAP!U:U,V!H192,BaseSAP!C:C,V!$G$4)</f>
        <v>0</v>
      </c>
      <c r="L192" s="33" t="s">
        <v>230</v>
      </c>
      <c r="M192">
        <v>0</v>
      </c>
    </row>
    <row r="193" spans="1:13" x14ac:dyDescent="0.25">
      <c r="A193" s="31" t="s">
        <v>146</v>
      </c>
      <c r="B193" s="31" t="s">
        <v>230</v>
      </c>
      <c r="C193" s="31" t="s">
        <v>338</v>
      </c>
      <c r="D193" s="31">
        <v>0</v>
      </c>
      <c r="E193" s="54">
        <v>0</v>
      </c>
      <c r="G193" s="99">
        <f>+VALUE(VLOOKUP(B193,[1]Hoja1!B$2:C$33,2,0))</f>
        <v>7</v>
      </c>
      <c r="H193" t="str">
        <f>+VLOOKUP(CONCATENATE(B193,C193),[1]Hoja1!$J:$K,2,0)</f>
        <v>7110</v>
      </c>
      <c r="I193">
        <f>+COUNTIFS(BaseSAP!U:U,V!H193,BaseSAP!C:C,V!$G$4)</f>
        <v>0</v>
      </c>
      <c r="L193" s="31" t="s">
        <v>230</v>
      </c>
      <c r="M193">
        <v>0</v>
      </c>
    </row>
    <row r="194" spans="1:13" x14ac:dyDescent="0.25">
      <c r="A194" s="33" t="s">
        <v>146</v>
      </c>
      <c r="B194" s="33" t="s">
        <v>230</v>
      </c>
      <c r="C194" s="33" t="s">
        <v>339</v>
      </c>
      <c r="D194" s="33">
        <v>0</v>
      </c>
      <c r="E194" s="69">
        <v>0</v>
      </c>
      <c r="G194" s="99">
        <f>+VALUE(VLOOKUP(B194,[1]Hoja1!B$2:C$33,2,0))</f>
        <v>7</v>
      </c>
      <c r="H194" t="str">
        <f>+VLOOKUP(CONCATENATE(B194,C194),[1]Hoja1!$J:$K,2,0)</f>
        <v>7111</v>
      </c>
      <c r="I194">
        <f>+COUNTIFS(BaseSAP!U:U,V!H194,BaseSAP!C:C,V!$G$4)</f>
        <v>0</v>
      </c>
      <c r="L194" s="33" t="s">
        <v>230</v>
      </c>
      <c r="M194">
        <v>0</v>
      </c>
    </row>
    <row r="195" spans="1:13" x14ac:dyDescent="0.25">
      <c r="A195" s="31" t="s">
        <v>146</v>
      </c>
      <c r="B195" s="31" t="s">
        <v>230</v>
      </c>
      <c r="C195" s="31" t="s">
        <v>340</v>
      </c>
      <c r="D195" s="31">
        <v>0</v>
      </c>
      <c r="E195" s="54">
        <v>0</v>
      </c>
      <c r="G195" s="99">
        <f>+VALUE(VLOOKUP(B195,[1]Hoja1!B$2:C$33,2,0))</f>
        <v>7</v>
      </c>
      <c r="H195" t="str">
        <f>+VLOOKUP(CONCATENATE(B195,C195),[1]Hoja1!$J:$K,2,0)</f>
        <v>7112</v>
      </c>
      <c r="I195">
        <f>+COUNTIFS(BaseSAP!U:U,V!H195,BaseSAP!C:C,V!$G$4)</f>
        <v>0</v>
      </c>
      <c r="L195" s="31" t="s">
        <v>230</v>
      </c>
      <c r="M195">
        <v>0</v>
      </c>
    </row>
    <row r="196" spans="1:13" x14ac:dyDescent="0.25">
      <c r="A196" s="33" t="s">
        <v>146</v>
      </c>
      <c r="B196" s="33" t="s">
        <v>230</v>
      </c>
      <c r="C196" s="33" t="s">
        <v>341</v>
      </c>
      <c r="D196" s="33">
        <v>0</v>
      </c>
      <c r="E196" s="69">
        <v>0</v>
      </c>
      <c r="G196" s="99">
        <f>+VALUE(VLOOKUP(B196,[1]Hoja1!B$2:C$33,2,0))</f>
        <v>7</v>
      </c>
      <c r="H196" t="str">
        <f>+VLOOKUP(CONCATENATE(B196,C196),[1]Hoja1!$J:$K,2,0)</f>
        <v>7113</v>
      </c>
      <c r="I196">
        <f>+COUNTIFS(BaseSAP!U:U,V!H196,BaseSAP!C:C,V!$G$4)</f>
        <v>0</v>
      </c>
      <c r="L196" s="33" t="s">
        <v>230</v>
      </c>
      <c r="M196">
        <v>0</v>
      </c>
    </row>
    <row r="197" spans="1:13" x14ac:dyDescent="0.25">
      <c r="A197" s="12" t="s">
        <v>146</v>
      </c>
      <c r="B197" s="12" t="s">
        <v>230</v>
      </c>
      <c r="C197" s="12" t="s">
        <v>342</v>
      </c>
      <c r="D197" s="12">
        <v>0</v>
      </c>
      <c r="E197" s="70">
        <v>0</v>
      </c>
      <c r="G197" s="99">
        <f>+VALUE(VLOOKUP(B197,[1]Hoja1!B$2:C$33,2,0))</f>
        <v>7</v>
      </c>
      <c r="H197" t="str">
        <f>+VLOOKUP(CONCATENATE(B197,C197),[1]Hoja1!$J:$K,2,0)</f>
        <v>7114</v>
      </c>
      <c r="I197">
        <f>+COUNTIFS(BaseSAP!U:U,V!H197,BaseSAP!C:C,V!$G$4)</f>
        <v>0</v>
      </c>
      <c r="L197" s="12" t="s">
        <v>230</v>
      </c>
      <c r="M197">
        <v>0</v>
      </c>
    </row>
    <row r="198" spans="1:13" x14ac:dyDescent="0.25">
      <c r="A198" s="33" t="s">
        <v>146</v>
      </c>
      <c r="B198" s="33" t="s">
        <v>230</v>
      </c>
      <c r="C198" s="33" t="s">
        <v>343</v>
      </c>
      <c r="D198" s="33">
        <v>0</v>
      </c>
      <c r="E198" s="69">
        <v>0</v>
      </c>
      <c r="G198" s="99">
        <f>+VALUE(VLOOKUP(B198,[1]Hoja1!B$2:C$33,2,0))</f>
        <v>7</v>
      </c>
      <c r="H198" t="str">
        <f>+VLOOKUP(CONCATENATE(B198,C198),[1]Hoja1!$J:$K,2,0)</f>
        <v>7115</v>
      </c>
      <c r="I198">
        <f>+COUNTIFS(BaseSAP!U:U,V!H198,BaseSAP!C:C,V!$G$4)</f>
        <v>0</v>
      </c>
      <c r="L198" s="33" t="s">
        <v>230</v>
      </c>
      <c r="M198">
        <v>0</v>
      </c>
    </row>
    <row r="199" spans="1:13" x14ac:dyDescent="0.25">
      <c r="A199" s="12" t="s">
        <v>146</v>
      </c>
      <c r="B199" s="12" t="s">
        <v>230</v>
      </c>
      <c r="C199" s="12" t="s">
        <v>344</v>
      </c>
      <c r="D199" s="12">
        <v>0</v>
      </c>
      <c r="E199" s="70">
        <v>0</v>
      </c>
      <c r="G199" s="99">
        <f>+VALUE(VLOOKUP(B199,[1]Hoja1!B$2:C$33,2,0))</f>
        <v>7</v>
      </c>
      <c r="H199" t="str">
        <f>+VLOOKUP(CONCATENATE(B199,C199),[1]Hoja1!$J:$K,2,0)</f>
        <v>7116</v>
      </c>
      <c r="I199">
        <f>+COUNTIFS(BaseSAP!U:U,V!H199,BaseSAP!C:C,V!$G$4)</f>
        <v>0</v>
      </c>
      <c r="L199" s="12" t="s">
        <v>230</v>
      </c>
      <c r="M199">
        <v>0</v>
      </c>
    </row>
    <row r="200" spans="1:13" x14ac:dyDescent="0.25">
      <c r="A200" s="33" t="s">
        <v>146</v>
      </c>
      <c r="B200" s="33" t="s">
        <v>230</v>
      </c>
      <c r="C200" s="33" t="s">
        <v>345</v>
      </c>
      <c r="D200" s="33">
        <v>0</v>
      </c>
      <c r="E200" s="69">
        <v>0</v>
      </c>
      <c r="G200" s="99">
        <f>+VALUE(VLOOKUP(B200,[1]Hoja1!B$2:C$33,2,0))</f>
        <v>7</v>
      </c>
      <c r="H200" t="str">
        <f>+VLOOKUP(CONCATENATE(B200,C200),[1]Hoja1!$J:$K,2,0)</f>
        <v>7117</v>
      </c>
      <c r="I200">
        <f>+COUNTIFS(BaseSAP!U:U,V!H200,BaseSAP!C:C,V!$G$4)</f>
        <v>0</v>
      </c>
      <c r="L200" s="33" t="s">
        <v>230</v>
      </c>
      <c r="M200">
        <v>0</v>
      </c>
    </row>
    <row r="201" spans="1:13" x14ac:dyDescent="0.25">
      <c r="A201" s="12" t="s">
        <v>146</v>
      </c>
      <c r="B201" s="12" t="s">
        <v>230</v>
      </c>
      <c r="C201" s="12" t="s">
        <v>346</v>
      </c>
      <c r="D201" s="12">
        <v>0</v>
      </c>
      <c r="E201" s="70">
        <v>0</v>
      </c>
      <c r="G201" s="99">
        <f>+VALUE(VLOOKUP(B201,[1]Hoja1!B$2:C$33,2,0))</f>
        <v>7</v>
      </c>
      <c r="H201" t="str">
        <f>+VLOOKUP(CONCATENATE(B201,C201),[1]Hoja1!$J:$K,2,0)</f>
        <v>7118</v>
      </c>
      <c r="I201">
        <f>+COUNTIFS(BaseSAP!U:U,V!H201,BaseSAP!C:C,V!$G$4)</f>
        <v>0</v>
      </c>
      <c r="L201" s="12" t="s">
        <v>230</v>
      </c>
      <c r="M201">
        <v>0</v>
      </c>
    </row>
    <row r="202" spans="1:13" x14ac:dyDescent="0.25">
      <c r="A202" s="33" t="s">
        <v>146</v>
      </c>
      <c r="B202" s="33" t="s">
        <v>230</v>
      </c>
      <c r="C202" s="33" t="s">
        <v>347</v>
      </c>
      <c r="D202" s="33">
        <v>0</v>
      </c>
      <c r="E202" s="69">
        <v>0</v>
      </c>
      <c r="G202" s="99">
        <f>+VALUE(VLOOKUP(B202,[1]Hoja1!B$2:C$33,2,0))</f>
        <v>7</v>
      </c>
      <c r="H202" t="str">
        <f>+VLOOKUP(CONCATENATE(B202,C202),[1]Hoja1!$J:$K,2,0)</f>
        <v>7119</v>
      </c>
      <c r="I202">
        <f>+COUNTIFS(BaseSAP!U:U,V!H202,BaseSAP!C:C,V!$G$4)</f>
        <v>0</v>
      </c>
      <c r="L202" s="33" t="s">
        <v>230</v>
      </c>
      <c r="M202">
        <v>0</v>
      </c>
    </row>
    <row r="203" spans="1:13" x14ac:dyDescent="0.25">
      <c r="A203" s="31" t="s">
        <v>146</v>
      </c>
      <c r="B203" s="31" t="s">
        <v>348</v>
      </c>
      <c r="C203" s="31" t="s">
        <v>349</v>
      </c>
      <c r="D203" s="31">
        <v>0</v>
      </c>
      <c r="E203" s="54">
        <v>0</v>
      </c>
      <c r="G203" s="99">
        <f>+VALUE(VLOOKUP(B203,[1]Hoja1!B$2:C$33,2,0))</f>
        <v>8</v>
      </c>
      <c r="H203" t="str">
        <f>+VLOOKUP(CONCATENATE(B203,C203),[1]Hoja1!$J:$K,2,0)</f>
        <v>8001</v>
      </c>
      <c r="I203">
        <f>+COUNTIFS(BaseSAP!U:U,V!H203,BaseSAP!C:C,V!$G$4)</f>
        <v>0</v>
      </c>
      <c r="L203" s="31" t="s">
        <v>348</v>
      </c>
      <c r="M203">
        <v>0</v>
      </c>
    </row>
    <row r="204" spans="1:13" x14ac:dyDescent="0.25">
      <c r="A204" s="33" t="s">
        <v>146</v>
      </c>
      <c r="B204" s="33" t="s">
        <v>348</v>
      </c>
      <c r="C204" s="33" t="s">
        <v>341</v>
      </c>
      <c r="D204" s="33">
        <v>0</v>
      </c>
      <c r="E204" s="69">
        <v>0</v>
      </c>
      <c r="G204" s="99">
        <f>+VALUE(VLOOKUP(B204,[1]Hoja1!B$2:C$33,2,0))</f>
        <v>8</v>
      </c>
      <c r="H204" t="str">
        <f>+VLOOKUP(CONCATENATE(B204,C204),[1]Hoja1!$J:$K,2,0)</f>
        <v>8002</v>
      </c>
      <c r="I204">
        <f>+COUNTIFS(BaseSAP!U:U,V!H204,BaseSAP!C:C,V!$G$4)</f>
        <v>0</v>
      </c>
      <c r="L204" s="33" t="s">
        <v>348</v>
      </c>
      <c r="M204">
        <v>0</v>
      </c>
    </row>
    <row r="205" spans="1:13" x14ac:dyDescent="0.25">
      <c r="A205" s="12" t="s">
        <v>146</v>
      </c>
      <c r="B205" s="12" t="s">
        <v>348</v>
      </c>
      <c r="C205" s="12" t="s">
        <v>184</v>
      </c>
      <c r="D205" s="12">
        <v>0</v>
      </c>
      <c r="E205" s="70">
        <v>0</v>
      </c>
      <c r="G205" s="99">
        <f>+VALUE(VLOOKUP(B205,[1]Hoja1!B$2:C$33,2,0))</f>
        <v>8</v>
      </c>
      <c r="H205" t="str">
        <f>+VLOOKUP(CONCATENATE(B205,C205),[1]Hoja1!$J:$K,2,0)</f>
        <v>8003</v>
      </c>
      <c r="I205">
        <f>+COUNTIFS(BaseSAP!U:U,V!H205,BaseSAP!C:C,V!$G$4)</f>
        <v>0</v>
      </c>
      <c r="L205" s="12" t="s">
        <v>348</v>
      </c>
      <c r="M205">
        <v>0</v>
      </c>
    </row>
    <row r="206" spans="1:13" x14ac:dyDescent="0.25">
      <c r="A206" s="33" t="s">
        <v>146</v>
      </c>
      <c r="B206" s="33" t="s">
        <v>348</v>
      </c>
      <c r="C206" s="33" t="s">
        <v>350</v>
      </c>
      <c r="D206" s="33">
        <v>0</v>
      </c>
      <c r="E206" s="69">
        <v>0</v>
      </c>
      <c r="G206" s="99">
        <f>+VALUE(VLOOKUP(B206,[1]Hoja1!B$2:C$33,2,0))</f>
        <v>8</v>
      </c>
      <c r="H206" t="str">
        <f>+VLOOKUP(CONCATENATE(B206,C206),[1]Hoja1!$J:$K,2,0)</f>
        <v>8004</v>
      </c>
      <c r="I206">
        <f>+COUNTIFS(BaseSAP!U:U,V!H206,BaseSAP!C:C,V!$G$4)</f>
        <v>0</v>
      </c>
      <c r="L206" s="33" t="s">
        <v>348</v>
      </c>
      <c r="M206">
        <v>0</v>
      </c>
    </row>
    <row r="207" spans="1:13" x14ac:dyDescent="0.25">
      <c r="A207" s="12" t="s">
        <v>146</v>
      </c>
      <c r="B207" s="12" t="s">
        <v>348</v>
      </c>
      <c r="C207" s="12" t="s">
        <v>351</v>
      </c>
      <c r="D207" s="12">
        <v>0</v>
      </c>
      <c r="E207" s="70">
        <v>0</v>
      </c>
      <c r="G207" s="99">
        <f>+VALUE(VLOOKUP(B207,[1]Hoja1!B$2:C$33,2,0))</f>
        <v>8</v>
      </c>
      <c r="H207" t="str">
        <f>+VLOOKUP(CONCATENATE(B207,C207),[1]Hoja1!$J:$K,2,0)</f>
        <v>8005</v>
      </c>
      <c r="I207">
        <f>+COUNTIFS(BaseSAP!U:U,V!H207,BaseSAP!C:C,V!$G$4)</f>
        <v>0</v>
      </c>
      <c r="L207" s="12" t="s">
        <v>348</v>
      </c>
      <c r="M207">
        <v>0</v>
      </c>
    </row>
    <row r="208" spans="1:13" x14ac:dyDescent="0.25">
      <c r="A208" s="33" t="s">
        <v>146</v>
      </c>
      <c r="B208" s="33" t="s">
        <v>348</v>
      </c>
      <c r="C208" s="33" t="s">
        <v>352</v>
      </c>
      <c r="D208" s="33">
        <v>0</v>
      </c>
      <c r="E208" s="69">
        <v>0</v>
      </c>
      <c r="G208" s="99">
        <f>+VALUE(VLOOKUP(B208,[1]Hoja1!B$2:C$33,2,0))</f>
        <v>8</v>
      </c>
      <c r="H208" t="str">
        <f>+VLOOKUP(CONCATENATE(B208,C208),[1]Hoja1!$J:$K,2,0)</f>
        <v>8006</v>
      </c>
      <c r="I208">
        <f>+COUNTIFS(BaseSAP!U:U,V!H208,BaseSAP!C:C,V!$G$4)</f>
        <v>0</v>
      </c>
      <c r="L208" s="33" t="s">
        <v>348</v>
      </c>
      <c r="M208">
        <v>0</v>
      </c>
    </row>
    <row r="209" spans="1:13" x14ac:dyDescent="0.25">
      <c r="A209" s="12" t="s">
        <v>146</v>
      </c>
      <c r="B209" s="12" t="s">
        <v>348</v>
      </c>
      <c r="C209" s="12" t="s">
        <v>353</v>
      </c>
      <c r="D209" s="12">
        <v>0</v>
      </c>
      <c r="E209" s="70">
        <v>0</v>
      </c>
      <c r="G209" s="99">
        <f>+VALUE(VLOOKUP(B209,[1]Hoja1!B$2:C$33,2,0))</f>
        <v>8</v>
      </c>
      <c r="H209" t="str">
        <f>+VLOOKUP(CONCATENATE(B209,C209),[1]Hoja1!$J:$K,2,0)</f>
        <v>8007</v>
      </c>
      <c r="I209">
        <f>+COUNTIFS(BaseSAP!U:U,V!H209,BaseSAP!C:C,V!$G$4)</f>
        <v>0</v>
      </c>
      <c r="L209" s="12" t="s">
        <v>348</v>
      </c>
      <c r="M209">
        <v>0</v>
      </c>
    </row>
    <row r="210" spans="1:13" x14ac:dyDescent="0.25">
      <c r="A210" s="33" t="s">
        <v>146</v>
      </c>
      <c r="B210" s="33" t="s">
        <v>348</v>
      </c>
      <c r="C210" s="33" t="s">
        <v>354</v>
      </c>
      <c r="D210" s="33">
        <v>0</v>
      </c>
      <c r="E210" s="69">
        <v>0</v>
      </c>
      <c r="G210" s="99">
        <f>+VALUE(VLOOKUP(B210,[1]Hoja1!B$2:C$33,2,0))</f>
        <v>8</v>
      </c>
      <c r="H210" t="str">
        <f>+VLOOKUP(CONCATENATE(B210,C210),[1]Hoja1!$J:$K,2,0)</f>
        <v>8008</v>
      </c>
      <c r="I210">
        <f>+COUNTIFS(BaseSAP!U:U,V!H210,BaseSAP!C:C,V!$G$4)</f>
        <v>0</v>
      </c>
      <c r="L210" s="33" t="s">
        <v>348</v>
      </c>
      <c r="M210">
        <v>0</v>
      </c>
    </row>
    <row r="211" spans="1:13" x14ac:dyDescent="0.25">
      <c r="A211" s="31" t="s">
        <v>146</v>
      </c>
      <c r="B211" s="31" t="s">
        <v>348</v>
      </c>
      <c r="C211" s="31" t="s">
        <v>355</v>
      </c>
      <c r="D211" s="31">
        <v>0</v>
      </c>
      <c r="E211" s="54">
        <v>0</v>
      </c>
      <c r="G211" s="99">
        <f>+VALUE(VLOOKUP(B211,[1]Hoja1!B$2:C$33,2,0))</f>
        <v>8</v>
      </c>
      <c r="H211" t="str">
        <f>+VLOOKUP(CONCATENATE(B211,C211),[1]Hoja1!$J:$K,2,0)</f>
        <v>8009</v>
      </c>
      <c r="I211">
        <f>+COUNTIFS(BaseSAP!U:U,V!H211,BaseSAP!C:C,V!$G$4)</f>
        <v>0</v>
      </c>
      <c r="L211" s="31" t="s">
        <v>348</v>
      </c>
      <c r="M211">
        <v>0</v>
      </c>
    </row>
    <row r="212" spans="1:13" x14ac:dyDescent="0.25">
      <c r="A212" s="33" t="s">
        <v>146</v>
      </c>
      <c r="B212" s="33" t="s">
        <v>348</v>
      </c>
      <c r="C212" s="33" t="s">
        <v>356</v>
      </c>
      <c r="D212" s="33">
        <v>0</v>
      </c>
      <c r="E212" s="69">
        <v>0</v>
      </c>
      <c r="G212" s="99">
        <f>+VALUE(VLOOKUP(B212,[1]Hoja1!B$2:C$33,2,0))</f>
        <v>8</v>
      </c>
      <c r="H212" t="str">
        <f>+VLOOKUP(CONCATENATE(B212,C212),[1]Hoja1!$J:$K,2,0)</f>
        <v>8010</v>
      </c>
      <c r="I212">
        <f>+COUNTIFS(BaseSAP!U:U,V!H212,BaseSAP!C:C,V!$G$4)</f>
        <v>0</v>
      </c>
      <c r="L212" s="33" t="s">
        <v>348</v>
      </c>
      <c r="M212">
        <v>0</v>
      </c>
    </row>
    <row r="213" spans="1:13" x14ac:dyDescent="0.25">
      <c r="A213" s="31" t="s">
        <v>146</v>
      </c>
      <c r="B213" s="31" t="s">
        <v>348</v>
      </c>
      <c r="C213" s="31" t="s">
        <v>357</v>
      </c>
      <c r="D213" s="31">
        <v>0</v>
      </c>
      <c r="E213" s="54">
        <v>0</v>
      </c>
      <c r="G213" s="99">
        <f>+VALUE(VLOOKUP(B213,[1]Hoja1!B$2:C$33,2,0))</f>
        <v>8</v>
      </c>
      <c r="H213" t="str">
        <f>+VLOOKUP(CONCATENATE(B213,C213),[1]Hoja1!$J:$K,2,0)</f>
        <v>8011</v>
      </c>
      <c r="I213">
        <f>+COUNTIFS(BaseSAP!U:U,V!H213,BaseSAP!C:C,V!$G$4)</f>
        <v>0</v>
      </c>
      <c r="L213" s="31" t="s">
        <v>348</v>
      </c>
      <c r="M213">
        <v>0</v>
      </c>
    </row>
    <row r="214" spans="1:13" x14ac:dyDescent="0.25">
      <c r="A214" s="33" t="s">
        <v>146</v>
      </c>
      <c r="B214" s="33" t="s">
        <v>348</v>
      </c>
      <c r="C214" s="33" t="s">
        <v>358</v>
      </c>
      <c r="D214" s="33">
        <v>0</v>
      </c>
      <c r="E214" s="69">
        <v>0</v>
      </c>
      <c r="G214" s="99">
        <f>+VALUE(VLOOKUP(B214,[1]Hoja1!B$2:C$33,2,0))</f>
        <v>8</v>
      </c>
      <c r="H214" t="str">
        <f>+VLOOKUP(CONCATENATE(B214,C214),[1]Hoja1!$J:$K,2,0)</f>
        <v>8012</v>
      </c>
      <c r="I214">
        <f>+COUNTIFS(BaseSAP!U:U,V!H214,BaseSAP!C:C,V!$G$4)</f>
        <v>0</v>
      </c>
      <c r="L214" s="33" t="s">
        <v>348</v>
      </c>
      <c r="M214">
        <v>0</v>
      </c>
    </row>
    <row r="215" spans="1:13" x14ac:dyDescent="0.25">
      <c r="A215" s="12" t="s">
        <v>146</v>
      </c>
      <c r="B215" s="12" t="s">
        <v>348</v>
      </c>
      <c r="C215" s="12" t="s">
        <v>359</v>
      </c>
      <c r="D215" s="12">
        <v>0</v>
      </c>
      <c r="E215" s="70">
        <v>0</v>
      </c>
      <c r="G215" s="99">
        <f>+VALUE(VLOOKUP(B215,[1]Hoja1!B$2:C$33,2,0))</f>
        <v>8</v>
      </c>
      <c r="H215" t="str">
        <f>+VLOOKUP(CONCATENATE(B215,C215),[1]Hoja1!$J:$K,2,0)</f>
        <v>8013</v>
      </c>
      <c r="I215">
        <f>+COUNTIFS(BaseSAP!U:U,V!H215,BaseSAP!C:C,V!$G$4)</f>
        <v>0</v>
      </c>
      <c r="L215" s="12" t="s">
        <v>348</v>
      </c>
      <c r="M215">
        <v>0</v>
      </c>
    </row>
    <row r="216" spans="1:13" x14ac:dyDescent="0.25">
      <c r="A216" s="33" t="s">
        <v>146</v>
      </c>
      <c r="B216" s="33" t="s">
        <v>348</v>
      </c>
      <c r="C216" s="33" t="s">
        <v>360</v>
      </c>
      <c r="D216" s="33">
        <v>0</v>
      </c>
      <c r="E216" s="69">
        <v>0</v>
      </c>
      <c r="G216" s="99">
        <f>+VALUE(VLOOKUP(B216,[1]Hoja1!B$2:C$33,2,0))</f>
        <v>8</v>
      </c>
      <c r="H216" t="str">
        <f>+VLOOKUP(CONCATENATE(B216,C216),[1]Hoja1!$J:$K,2,0)</f>
        <v>8014</v>
      </c>
      <c r="I216">
        <f>+COUNTIFS(BaseSAP!U:U,V!H216,BaseSAP!C:C,V!$G$4)</f>
        <v>0</v>
      </c>
      <c r="L216" s="33" t="s">
        <v>348</v>
      </c>
      <c r="M216">
        <v>0</v>
      </c>
    </row>
    <row r="217" spans="1:13" x14ac:dyDescent="0.25">
      <c r="A217" s="12" t="s">
        <v>146</v>
      </c>
      <c r="B217" s="12" t="s">
        <v>348</v>
      </c>
      <c r="C217" s="12" t="s">
        <v>361</v>
      </c>
      <c r="D217" s="12">
        <v>0</v>
      </c>
      <c r="E217" s="70">
        <v>0</v>
      </c>
      <c r="G217" s="99">
        <f>+VALUE(VLOOKUP(B217,[1]Hoja1!B$2:C$33,2,0))</f>
        <v>8</v>
      </c>
      <c r="H217" t="str">
        <f>+VLOOKUP(CONCATENATE(B217,C217),[1]Hoja1!$J:$K,2,0)</f>
        <v>8015</v>
      </c>
      <c r="I217">
        <f>+COUNTIFS(BaseSAP!U:U,V!H217,BaseSAP!C:C,V!$G$4)</f>
        <v>0</v>
      </c>
      <c r="L217" s="12" t="s">
        <v>348</v>
      </c>
      <c r="M217">
        <v>0</v>
      </c>
    </row>
    <row r="218" spans="1:13" x14ac:dyDescent="0.25">
      <c r="A218" s="33" t="s">
        <v>146</v>
      </c>
      <c r="B218" s="33" t="s">
        <v>348</v>
      </c>
      <c r="C218" s="33" t="s">
        <v>362</v>
      </c>
      <c r="D218" s="33">
        <v>0</v>
      </c>
      <c r="E218" s="69">
        <v>0</v>
      </c>
      <c r="G218" s="99">
        <f>+VALUE(VLOOKUP(B218,[1]Hoja1!B$2:C$33,2,0))</f>
        <v>8</v>
      </c>
      <c r="H218" t="str">
        <f>+VLOOKUP(CONCATENATE(B218,C218),[1]Hoja1!$J:$K,2,0)</f>
        <v>8016</v>
      </c>
      <c r="I218">
        <f>+COUNTIFS(BaseSAP!U:U,V!H218,BaseSAP!C:C,V!$G$4)</f>
        <v>0</v>
      </c>
      <c r="L218" s="33" t="s">
        <v>348</v>
      </c>
      <c r="M218">
        <v>0</v>
      </c>
    </row>
    <row r="219" spans="1:13" x14ac:dyDescent="0.25">
      <c r="A219" s="12" t="s">
        <v>146</v>
      </c>
      <c r="B219" s="12" t="s">
        <v>348</v>
      </c>
      <c r="C219" s="12" t="s">
        <v>224</v>
      </c>
      <c r="D219" s="12">
        <v>0</v>
      </c>
      <c r="E219" s="70">
        <v>0</v>
      </c>
      <c r="G219" s="99">
        <f>+VALUE(VLOOKUP(B219,[1]Hoja1!B$2:C$33,2,0))</f>
        <v>8</v>
      </c>
      <c r="H219" t="str">
        <f>+VLOOKUP(CONCATENATE(B219,C219),[1]Hoja1!$J:$K,2,0)</f>
        <v>8017</v>
      </c>
      <c r="I219">
        <f>+COUNTIFS(BaseSAP!U:U,V!H219,BaseSAP!C:C,V!$G$4)</f>
        <v>0</v>
      </c>
      <c r="L219" s="12" t="s">
        <v>348</v>
      </c>
      <c r="M219">
        <v>0</v>
      </c>
    </row>
    <row r="220" spans="1:13" x14ac:dyDescent="0.25">
      <c r="A220" s="33" t="s">
        <v>146</v>
      </c>
      <c r="B220" s="33" t="s">
        <v>348</v>
      </c>
      <c r="C220" s="33" t="s">
        <v>363</v>
      </c>
      <c r="D220" s="33">
        <v>0</v>
      </c>
      <c r="E220" s="69">
        <v>0</v>
      </c>
      <c r="G220" s="99">
        <f>+VALUE(VLOOKUP(B220,[1]Hoja1!B$2:C$33,2,0))</f>
        <v>8</v>
      </c>
      <c r="H220" t="str">
        <f>+VLOOKUP(CONCATENATE(B220,C220),[1]Hoja1!$J:$K,2,0)</f>
        <v>8018</v>
      </c>
      <c r="I220">
        <f>+COUNTIFS(BaseSAP!U:U,V!H220,BaseSAP!C:C,V!$G$4)</f>
        <v>0</v>
      </c>
      <c r="L220" s="33" t="s">
        <v>348</v>
      </c>
      <c r="M220">
        <v>0</v>
      </c>
    </row>
    <row r="221" spans="1:13" x14ac:dyDescent="0.25">
      <c r="A221" s="31" t="s">
        <v>146</v>
      </c>
      <c r="B221" s="31" t="s">
        <v>348</v>
      </c>
      <c r="C221" s="31" t="s">
        <v>348</v>
      </c>
      <c r="D221" s="31">
        <v>1</v>
      </c>
      <c r="E221" s="54">
        <v>4.7846889952153108E-3</v>
      </c>
      <c r="G221" s="99">
        <f>+VALUE(VLOOKUP(B221,[1]Hoja1!B$2:C$33,2,0))</f>
        <v>8</v>
      </c>
      <c r="H221" t="str">
        <f>+VLOOKUP(CONCATENATE(B221,C221),[1]Hoja1!$J:$K,2,0)</f>
        <v>8019</v>
      </c>
      <c r="I221">
        <f>+COUNTIFS(BaseSAP!U:U,V!H221,BaseSAP!C:C,V!$G$4)</f>
        <v>1</v>
      </c>
      <c r="L221" s="31" t="s">
        <v>348</v>
      </c>
      <c r="M221">
        <v>1</v>
      </c>
    </row>
    <row r="222" spans="1:13" x14ac:dyDescent="0.25">
      <c r="A222" s="33" t="s">
        <v>146</v>
      </c>
      <c r="B222" s="33" t="s">
        <v>348</v>
      </c>
      <c r="C222" s="33" t="s">
        <v>364</v>
      </c>
      <c r="D222" s="33">
        <v>0</v>
      </c>
      <c r="E222" s="69">
        <v>0</v>
      </c>
      <c r="G222" s="99">
        <f>+VALUE(VLOOKUP(B222,[1]Hoja1!B$2:C$33,2,0))</f>
        <v>8</v>
      </c>
      <c r="H222" t="str">
        <f>+VLOOKUP(CONCATENATE(B222,C222),[1]Hoja1!$J:$K,2,0)</f>
        <v>8020</v>
      </c>
      <c r="I222">
        <f>+COUNTIFS(BaseSAP!U:U,V!H222,BaseSAP!C:C,V!$G$4)</f>
        <v>0</v>
      </c>
      <c r="L222" s="33" t="s">
        <v>348</v>
      </c>
      <c r="M222">
        <v>0</v>
      </c>
    </row>
    <row r="223" spans="1:13" x14ac:dyDescent="0.25">
      <c r="A223" s="12" t="s">
        <v>146</v>
      </c>
      <c r="B223" s="12" t="s">
        <v>348</v>
      </c>
      <c r="C223" s="12" t="s">
        <v>365</v>
      </c>
      <c r="D223" s="12">
        <v>0</v>
      </c>
      <c r="E223" s="70">
        <v>0</v>
      </c>
      <c r="G223" s="99">
        <f>+VALUE(VLOOKUP(B223,[1]Hoja1!B$2:C$33,2,0))</f>
        <v>8</v>
      </c>
      <c r="H223" t="str">
        <f>+VLOOKUP(CONCATENATE(B223,C223),[1]Hoja1!$J:$K,2,0)</f>
        <v>8021</v>
      </c>
      <c r="I223">
        <f>+COUNTIFS(BaseSAP!U:U,V!H223,BaseSAP!C:C,V!$G$4)</f>
        <v>0</v>
      </c>
      <c r="L223" s="12" t="s">
        <v>348</v>
      </c>
      <c r="M223">
        <v>0</v>
      </c>
    </row>
    <row r="224" spans="1:13" x14ac:dyDescent="0.25">
      <c r="A224" s="33" t="s">
        <v>146</v>
      </c>
      <c r="B224" s="33" t="s">
        <v>348</v>
      </c>
      <c r="C224" s="33" t="s">
        <v>366</v>
      </c>
      <c r="D224" s="33">
        <v>0</v>
      </c>
      <c r="E224" s="69">
        <v>0</v>
      </c>
      <c r="G224" s="99">
        <f>+VALUE(VLOOKUP(B224,[1]Hoja1!B$2:C$33,2,0))</f>
        <v>8</v>
      </c>
      <c r="H224" t="str">
        <f>+VLOOKUP(CONCATENATE(B224,C224),[1]Hoja1!$J:$K,2,0)</f>
        <v>8022</v>
      </c>
      <c r="I224">
        <f>+COUNTIFS(BaseSAP!U:U,V!H224,BaseSAP!C:C,V!$G$4)</f>
        <v>0</v>
      </c>
      <c r="L224" s="33" t="s">
        <v>348</v>
      </c>
      <c r="M224">
        <v>0</v>
      </c>
    </row>
    <row r="225" spans="1:13" x14ac:dyDescent="0.25">
      <c r="A225" s="12" t="s">
        <v>146</v>
      </c>
      <c r="B225" s="12" t="s">
        <v>348</v>
      </c>
      <c r="C225" s="12" t="s">
        <v>367</v>
      </c>
      <c r="D225" s="12">
        <v>0</v>
      </c>
      <c r="E225" s="70">
        <v>0</v>
      </c>
      <c r="G225" s="99">
        <f>+VALUE(VLOOKUP(B225,[1]Hoja1!B$2:C$33,2,0))</f>
        <v>8</v>
      </c>
      <c r="H225" t="str">
        <f>+VLOOKUP(CONCATENATE(B225,C225),[1]Hoja1!$J:$K,2,0)</f>
        <v>8023</v>
      </c>
      <c r="I225">
        <f>+COUNTIFS(BaseSAP!U:U,V!H225,BaseSAP!C:C,V!$G$4)</f>
        <v>0</v>
      </c>
      <c r="L225" s="12" t="s">
        <v>348</v>
      </c>
      <c r="M225">
        <v>0</v>
      </c>
    </row>
    <row r="226" spans="1:13" x14ac:dyDescent="0.25">
      <c r="A226" s="33" t="s">
        <v>146</v>
      </c>
      <c r="B226" s="33" t="s">
        <v>348</v>
      </c>
      <c r="C226" s="33" t="s">
        <v>368</v>
      </c>
      <c r="D226" s="33">
        <v>0</v>
      </c>
      <c r="E226" s="69">
        <v>0</v>
      </c>
      <c r="G226" s="99">
        <f>+VALUE(VLOOKUP(B226,[1]Hoja1!B$2:C$33,2,0))</f>
        <v>8</v>
      </c>
      <c r="H226" t="str">
        <f>+VLOOKUP(CONCATENATE(B226,C226),[1]Hoja1!$J:$K,2,0)</f>
        <v>8024</v>
      </c>
      <c r="I226">
        <f>+COUNTIFS(BaseSAP!U:U,V!H226,BaseSAP!C:C,V!$G$4)</f>
        <v>0</v>
      </c>
      <c r="L226" s="33" t="s">
        <v>348</v>
      </c>
      <c r="M226">
        <v>0</v>
      </c>
    </row>
    <row r="227" spans="1:13" x14ac:dyDescent="0.25">
      <c r="A227" s="12" t="s">
        <v>146</v>
      </c>
      <c r="B227" s="12" t="s">
        <v>348</v>
      </c>
      <c r="C227" s="12" t="s">
        <v>369</v>
      </c>
      <c r="D227" s="12">
        <v>0</v>
      </c>
      <c r="E227" s="70">
        <v>0</v>
      </c>
      <c r="G227" s="99">
        <f>+VALUE(VLOOKUP(B227,[1]Hoja1!B$2:C$33,2,0))</f>
        <v>8</v>
      </c>
      <c r="H227" t="str">
        <f>+VLOOKUP(CONCATENATE(B227,C227),[1]Hoja1!$J:$K,2,0)</f>
        <v>8025</v>
      </c>
      <c r="I227">
        <f>+COUNTIFS(BaseSAP!U:U,V!H227,BaseSAP!C:C,V!$G$4)</f>
        <v>0</v>
      </c>
      <c r="L227" s="12" t="s">
        <v>348</v>
      </c>
      <c r="M227">
        <v>0</v>
      </c>
    </row>
    <row r="228" spans="1:13" x14ac:dyDescent="0.25">
      <c r="A228" s="33" t="s">
        <v>146</v>
      </c>
      <c r="B228" s="33" t="s">
        <v>348</v>
      </c>
      <c r="C228" s="33" t="s">
        <v>370</v>
      </c>
      <c r="D228" s="33">
        <v>0</v>
      </c>
      <c r="E228" s="69">
        <v>0</v>
      </c>
      <c r="G228" s="99">
        <f>+VALUE(VLOOKUP(B228,[1]Hoja1!B$2:C$33,2,0))</f>
        <v>8</v>
      </c>
      <c r="H228" t="str">
        <f>+VLOOKUP(CONCATENATE(B228,C228),[1]Hoja1!$J:$K,2,0)</f>
        <v>8026</v>
      </c>
      <c r="I228">
        <f>+COUNTIFS(BaseSAP!U:U,V!H228,BaseSAP!C:C,V!$G$4)</f>
        <v>0</v>
      </c>
      <c r="L228" s="33" t="s">
        <v>348</v>
      </c>
      <c r="M228">
        <v>0</v>
      </c>
    </row>
    <row r="229" spans="1:13" x14ac:dyDescent="0.25">
      <c r="A229" s="31" t="s">
        <v>146</v>
      </c>
      <c r="B229" s="31" t="s">
        <v>348</v>
      </c>
      <c r="C229" s="31" t="s">
        <v>371</v>
      </c>
      <c r="D229" s="31">
        <v>0</v>
      </c>
      <c r="E229" s="54">
        <v>0</v>
      </c>
      <c r="G229" s="99">
        <f>+VALUE(VLOOKUP(B229,[1]Hoja1!B$2:C$33,2,0))</f>
        <v>8</v>
      </c>
      <c r="H229" t="str">
        <f>+VLOOKUP(CONCATENATE(B229,C229),[1]Hoja1!$J:$K,2,0)</f>
        <v>8027</v>
      </c>
      <c r="I229">
        <f>+COUNTIFS(BaseSAP!U:U,V!H229,BaseSAP!C:C,V!$G$4)</f>
        <v>0</v>
      </c>
      <c r="L229" s="31" t="s">
        <v>348</v>
      </c>
      <c r="M229">
        <v>0</v>
      </c>
    </row>
    <row r="230" spans="1:13" x14ac:dyDescent="0.25">
      <c r="A230" s="33" t="s">
        <v>146</v>
      </c>
      <c r="B230" s="33" t="s">
        <v>348</v>
      </c>
      <c r="C230" s="33" t="s">
        <v>372</v>
      </c>
      <c r="D230" s="33">
        <v>0</v>
      </c>
      <c r="E230" s="69">
        <v>0</v>
      </c>
      <c r="G230" s="99">
        <f>+VALUE(VLOOKUP(B230,[1]Hoja1!B$2:C$33,2,0))</f>
        <v>8</v>
      </c>
      <c r="H230" t="str">
        <f>+VLOOKUP(CONCATENATE(B230,C230),[1]Hoja1!$J:$K,2,0)</f>
        <v>8028</v>
      </c>
      <c r="I230">
        <f>+COUNTIFS(BaseSAP!U:U,V!H230,BaseSAP!C:C,V!$G$4)</f>
        <v>0</v>
      </c>
      <c r="L230" s="33" t="s">
        <v>348</v>
      </c>
      <c r="M230">
        <v>0</v>
      </c>
    </row>
    <row r="231" spans="1:13" x14ac:dyDescent="0.25">
      <c r="A231" s="31" t="s">
        <v>146</v>
      </c>
      <c r="B231" s="31" t="s">
        <v>348</v>
      </c>
      <c r="C231" s="31" t="s">
        <v>373</v>
      </c>
      <c r="D231" s="31">
        <v>0</v>
      </c>
      <c r="E231" s="54">
        <v>0</v>
      </c>
      <c r="G231" s="99">
        <f>+VALUE(VLOOKUP(B231,[1]Hoja1!B$2:C$33,2,0))</f>
        <v>8</v>
      </c>
      <c r="H231" t="str">
        <f>+VLOOKUP(CONCATENATE(B231,C231),[1]Hoja1!$J:$K,2,0)</f>
        <v>8029</v>
      </c>
      <c r="I231">
        <f>+COUNTIFS(BaseSAP!U:U,V!H231,BaseSAP!C:C,V!$G$4)</f>
        <v>0</v>
      </c>
      <c r="L231" s="31" t="s">
        <v>348</v>
      </c>
      <c r="M231">
        <v>0</v>
      </c>
    </row>
    <row r="232" spans="1:13" x14ac:dyDescent="0.25">
      <c r="A232" s="33" t="s">
        <v>146</v>
      </c>
      <c r="B232" s="33" t="s">
        <v>348</v>
      </c>
      <c r="C232" s="33" t="s">
        <v>374</v>
      </c>
      <c r="D232" s="33">
        <v>0</v>
      </c>
      <c r="E232" s="69">
        <v>0</v>
      </c>
      <c r="G232" s="99">
        <f>+VALUE(VLOOKUP(B232,[1]Hoja1!B$2:C$33,2,0))</f>
        <v>8</v>
      </c>
      <c r="H232" t="str">
        <f>+VLOOKUP(CONCATENATE(B232,C232),[1]Hoja1!$J:$K,2,0)</f>
        <v>8030</v>
      </c>
      <c r="I232">
        <f>+COUNTIFS(BaseSAP!U:U,V!H232,BaseSAP!C:C,V!$G$4)</f>
        <v>0</v>
      </c>
      <c r="L232" s="33" t="s">
        <v>348</v>
      </c>
      <c r="M232">
        <v>0</v>
      </c>
    </row>
    <row r="233" spans="1:13" x14ac:dyDescent="0.25">
      <c r="A233" s="12" t="s">
        <v>146</v>
      </c>
      <c r="B233" s="12" t="s">
        <v>348</v>
      </c>
      <c r="C233" s="12" t="s">
        <v>193</v>
      </c>
      <c r="D233" s="12">
        <v>0</v>
      </c>
      <c r="E233" s="70">
        <v>0</v>
      </c>
      <c r="G233" s="99">
        <f>+VALUE(VLOOKUP(B233,[1]Hoja1!B$2:C$33,2,0))</f>
        <v>8</v>
      </c>
      <c r="H233" t="str">
        <f>+VLOOKUP(CONCATENATE(B233,C233),[1]Hoja1!$J:$K,2,0)</f>
        <v>8031</v>
      </c>
      <c r="I233">
        <f>+COUNTIFS(BaseSAP!U:U,V!H233,BaseSAP!C:C,V!$G$4)</f>
        <v>0</v>
      </c>
      <c r="L233" s="12" t="s">
        <v>348</v>
      </c>
      <c r="M233">
        <v>0</v>
      </c>
    </row>
    <row r="234" spans="1:13" x14ac:dyDescent="0.25">
      <c r="A234" s="33" t="s">
        <v>146</v>
      </c>
      <c r="B234" s="33" t="s">
        <v>348</v>
      </c>
      <c r="C234" s="33" t="s">
        <v>375</v>
      </c>
      <c r="D234" s="33">
        <v>0</v>
      </c>
      <c r="E234" s="69">
        <v>0</v>
      </c>
      <c r="G234" s="99">
        <f>+VALUE(VLOOKUP(B234,[1]Hoja1!B$2:C$33,2,0))</f>
        <v>8</v>
      </c>
      <c r="H234" t="str">
        <f>+VLOOKUP(CONCATENATE(B234,C234),[1]Hoja1!$J:$K,2,0)</f>
        <v>8032</v>
      </c>
      <c r="I234">
        <f>+COUNTIFS(BaseSAP!U:U,V!H234,BaseSAP!C:C,V!$G$4)</f>
        <v>0</v>
      </c>
      <c r="L234" s="33" t="s">
        <v>348</v>
      </c>
      <c r="M234">
        <v>0</v>
      </c>
    </row>
    <row r="235" spans="1:13" x14ac:dyDescent="0.25">
      <c r="A235" s="12" t="s">
        <v>146</v>
      </c>
      <c r="B235" s="12" t="s">
        <v>348</v>
      </c>
      <c r="C235" s="12" t="s">
        <v>376</v>
      </c>
      <c r="D235" s="12">
        <v>0</v>
      </c>
      <c r="E235" s="70">
        <v>0</v>
      </c>
      <c r="G235" s="99">
        <f>+VALUE(VLOOKUP(B235,[1]Hoja1!B$2:C$33,2,0))</f>
        <v>8</v>
      </c>
      <c r="H235" t="str">
        <f>+VLOOKUP(CONCATENATE(B235,C235),[1]Hoja1!$J:$K,2,0)</f>
        <v>8033</v>
      </c>
      <c r="I235">
        <f>+COUNTIFS(BaseSAP!U:U,V!H235,BaseSAP!C:C,V!$G$4)</f>
        <v>0</v>
      </c>
      <c r="L235" s="12" t="s">
        <v>348</v>
      </c>
      <c r="M235">
        <v>0</v>
      </c>
    </row>
    <row r="236" spans="1:13" x14ac:dyDescent="0.25">
      <c r="A236" s="33" t="s">
        <v>146</v>
      </c>
      <c r="B236" s="33" t="s">
        <v>348</v>
      </c>
      <c r="C236" s="33" t="s">
        <v>377</v>
      </c>
      <c r="D236" s="33">
        <v>0</v>
      </c>
      <c r="E236" s="69">
        <v>0</v>
      </c>
      <c r="G236" s="99">
        <f>+VALUE(VLOOKUP(B236,[1]Hoja1!B$2:C$33,2,0))</f>
        <v>8</v>
      </c>
      <c r="H236" t="str">
        <f>+VLOOKUP(CONCATENATE(B236,C236),[1]Hoja1!$J:$K,2,0)</f>
        <v>8034</v>
      </c>
      <c r="I236">
        <f>+COUNTIFS(BaseSAP!U:U,V!H236,BaseSAP!C:C,V!$G$4)</f>
        <v>0</v>
      </c>
      <c r="L236" s="33" t="s">
        <v>348</v>
      </c>
      <c r="M236">
        <v>0</v>
      </c>
    </row>
    <row r="237" spans="1:13" x14ac:dyDescent="0.25">
      <c r="A237" s="12" t="s">
        <v>146</v>
      </c>
      <c r="B237" s="12" t="s">
        <v>348</v>
      </c>
      <c r="C237" s="12" t="s">
        <v>378</v>
      </c>
      <c r="D237" s="12">
        <v>0</v>
      </c>
      <c r="E237" s="70">
        <v>0</v>
      </c>
      <c r="G237" s="99">
        <f>+VALUE(VLOOKUP(B237,[1]Hoja1!B$2:C$33,2,0))</f>
        <v>8</v>
      </c>
      <c r="H237" t="str">
        <f>+VLOOKUP(CONCATENATE(B237,C237),[1]Hoja1!$J:$K,2,0)</f>
        <v>8035</v>
      </c>
      <c r="I237">
        <f>+COUNTIFS(BaseSAP!U:U,V!H237,BaseSAP!C:C,V!$G$4)</f>
        <v>0</v>
      </c>
      <c r="L237" s="12" t="s">
        <v>348</v>
      </c>
      <c r="M237">
        <v>0</v>
      </c>
    </row>
    <row r="238" spans="1:13" x14ac:dyDescent="0.25">
      <c r="A238" s="33" t="s">
        <v>146</v>
      </c>
      <c r="B238" s="33" t="s">
        <v>348</v>
      </c>
      <c r="C238" s="33" t="s">
        <v>195</v>
      </c>
      <c r="D238" s="33">
        <v>0</v>
      </c>
      <c r="E238" s="69">
        <v>0</v>
      </c>
      <c r="G238" s="99">
        <f>+VALUE(VLOOKUP(B238,[1]Hoja1!B$2:C$33,2,0))</f>
        <v>8</v>
      </c>
      <c r="H238" t="str">
        <f>+VLOOKUP(CONCATENATE(B238,C238),[1]Hoja1!$J:$K,2,0)</f>
        <v>8036</v>
      </c>
      <c r="I238">
        <f>+COUNTIFS(BaseSAP!U:U,V!H238,BaseSAP!C:C,V!$G$4)</f>
        <v>0</v>
      </c>
      <c r="L238" s="33" t="s">
        <v>348</v>
      </c>
      <c r="M238">
        <v>0</v>
      </c>
    </row>
    <row r="239" spans="1:13" x14ac:dyDescent="0.25">
      <c r="A239" s="31" t="s">
        <v>146</v>
      </c>
      <c r="B239" s="31" t="s">
        <v>348</v>
      </c>
      <c r="C239" s="31" t="s">
        <v>196</v>
      </c>
      <c r="D239" s="31">
        <v>1</v>
      </c>
      <c r="E239" s="54">
        <v>4.7846889952153108E-3</v>
      </c>
      <c r="G239" s="99">
        <f>+VALUE(VLOOKUP(B239,[1]Hoja1!B$2:C$33,2,0))</f>
        <v>8</v>
      </c>
      <c r="H239" t="str">
        <f>+VLOOKUP(CONCATENATE(B239,C239),[1]Hoja1!$J:$K,2,0)</f>
        <v>8037</v>
      </c>
      <c r="I239">
        <f>+COUNTIFS(BaseSAP!U:U,V!H239,BaseSAP!C:C,V!$G$4)</f>
        <v>1</v>
      </c>
      <c r="L239" s="31" t="s">
        <v>348</v>
      </c>
      <c r="M239">
        <v>1</v>
      </c>
    </row>
    <row r="240" spans="1:13" x14ac:dyDescent="0.25">
      <c r="A240" s="33" t="s">
        <v>146</v>
      </c>
      <c r="B240" s="33" t="s">
        <v>348</v>
      </c>
      <c r="C240" s="33" t="s">
        <v>379</v>
      </c>
      <c r="D240" s="33">
        <v>0</v>
      </c>
      <c r="E240" s="69">
        <v>0</v>
      </c>
      <c r="G240" s="99">
        <f>+VALUE(VLOOKUP(B240,[1]Hoja1!B$2:C$33,2,0))</f>
        <v>8</v>
      </c>
      <c r="H240" t="str">
        <f>+VLOOKUP(CONCATENATE(B240,C240),[1]Hoja1!$J:$K,2,0)</f>
        <v>8038</v>
      </c>
      <c r="I240">
        <f>+COUNTIFS(BaseSAP!U:U,V!H240,BaseSAP!C:C,V!$G$4)</f>
        <v>0</v>
      </c>
      <c r="L240" s="33" t="s">
        <v>348</v>
      </c>
      <c r="M240">
        <v>0</v>
      </c>
    </row>
    <row r="241" spans="1:13" x14ac:dyDescent="0.25">
      <c r="A241" s="12" t="s">
        <v>146</v>
      </c>
      <c r="B241" s="12" t="s">
        <v>348</v>
      </c>
      <c r="C241" s="12" t="s">
        <v>380</v>
      </c>
      <c r="D241" s="12">
        <v>0</v>
      </c>
      <c r="E241" s="70">
        <v>0</v>
      </c>
      <c r="G241" s="99">
        <f>+VALUE(VLOOKUP(B241,[1]Hoja1!B$2:C$33,2,0))</f>
        <v>8</v>
      </c>
      <c r="H241" t="str">
        <f>+VLOOKUP(CONCATENATE(B241,C241),[1]Hoja1!$J:$K,2,0)</f>
        <v>8039</v>
      </c>
      <c r="I241">
        <f>+COUNTIFS(BaseSAP!U:U,V!H241,BaseSAP!C:C,V!$G$4)</f>
        <v>0</v>
      </c>
      <c r="L241" s="12" t="s">
        <v>348</v>
      </c>
      <c r="M241">
        <v>0</v>
      </c>
    </row>
    <row r="242" spans="1:13" x14ac:dyDescent="0.25">
      <c r="A242" s="33" t="s">
        <v>146</v>
      </c>
      <c r="B242" s="33" t="s">
        <v>348</v>
      </c>
      <c r="C242" s="33" t="s">
        <v>381</v>
      </c>
      <c r="D242" s="33">
        <v>0</v>
      </c>
      <c r="E242" s="69">
        <v>0</v>
      </c>
      <c r="G242" s="99">
        <f>+VALUE(VLOOKUP(B242,[1]Hoja1!B$2:C$33,2,0))</f>
        <v>8</v>
      </c>
      <c r="H242" t="str">
        <f>+VLOOKUP(CONCATENATE(B242,C242),[1]Hoja1!$J:$K,2,0)</f>
        <v>8040</v>
      </c>
      <c r="I242">
        <f>+COUNTIFS(BaseSAP!U:U,V!H242,BaseSAP!C:C,V!$G$4)</f>
        <v>0</v>
      </c>
      <c r="L242" s="33" t="s">
        <v>348</v>
      </c>
      <c r="M242">
        <v>0</v>
      </c>
    </row>
    <row r="243" spans="1:13" x14ac:dyDescent="0.25">
      <c r="A243" s="12" t="s">
        <v>146</v>
      </c>
      <c r="B243" s="12" t="s">
        <v>348</v>
      </c>
      <c r="C243" s="12" t="s">
        <v>382</v>
      </c>
      <c r="D243" s="12">
        <v>0</v>
      </c>
      <c r="E243" s="70">
        <v>0</v>
      </c>
      <c r="G243" s="99">
        <f>+VALUE(VLOOKUP(B243,[1]Hoja1!B$2:C$33,2,0))</f>
        <v>8</v>
      </c>
      <c r="H243" t="str">
        <f>+VLOOKUP(CONCATENATE(B243,C243),[1]Hoja1!$J:$K,2,0)</f>
        <v>8041</v>
      </c>
      <c r="I243">
        <f>+COUNTIFS(BaseSAP!U:U,V!H243,BaseSAP!C:C,V!$G$4)</f>
        <v>0</v>
      </c>
      <c r="L243" s="12" t="s">
        <v>348</v>
      </c>
      <c r="M243">
        <v>0</v>
      </c>
    </row>
    <row r="244" spans="1:13" x14ac:dyDescent="0.25">
      <c r="A244" s="33" t="s">
        <v>146</v>
      </c>
      <c r="B244" s="33" t="s">
        <v>348</v>
      </c>
      <c r="C244" s="33" t="s">
        <v>383</v>
      </c>
      <c r="D244" s="33">
        <v>0</v>
      </c>
      <c r="E244" s="69">
        <v>0</v>
      </c>
      <c r="G244" s="99">
        <f>+VALUE(VLOOKUP(B244,[1]Hoja1!B$2:C$33,2,0))</f>
        <v>8</v>
      </c>
      <c r="H244" t="str">
        <f>+VLOOKUP(CONCATENATE(B244,C244),[1]Hoja1!$J:$K,2,0)</f>
        <v>8042</v>
      </c>
      <c r="I244">
        <f>+COUNTIFS(BaseSAP!U:U,V!H244,BaseSAP!C:C,V!$G$4)</f>
        <v>0</v>
      </c>
      <c r="L244" s="33" t="s">
        <v>348</v>
      </c>
      <c r="M244">
        <v>0</v>
      </c>
    </row>
    <row r="245" spans="1:13" x14ac:dyDescent="0.25">
      <c r="A245" s="12" t="s">
        <v>146</v>
      </c>
      <c r="B245" s="12" t="s">
        <v>348</v>
      </c>
      <c r="C245" s="12" t="s">
        <v>384</v>
      </c>
      <c r="D245" s="12">
        <v>0</v>
      </c>
      <c r="E245" s="70">
        <v>0</v>
      </c>
      <c r="G245" s="99">
        <f>+VALUE(VLOOKUP(B245,[1]Hoja1!B$2:C$33,2,0))</f>
        <v>8</v>
      </c>
      <c r="H245" t="str">
        <f>+VLOOKUP(CONCATENATE(B245,C245),[1]Hoja1!$J:$K,2,0)</f>
        <v>8043</v>
      </c>
      <c r="I245">
        <f>+COUNTIFS(BaseSAP!U:U,V!H245,BaseSAP!C:C,V!$G$4)</f>
        <v>0</v>
      </c>
      <c r="L245" s="12" t="s">
        <v>348</v>
      </c>
      <c r="M245">
        <v>0</v>
      </c>
    </row>
    <row r="246" spans="1:13" x14ac:dyDescent="0.25">
      <c r="A246" s="33" t="s">
        <v>146</v>
      </c>
      <c r="B246" s="33" t="s">
        <v>348</v>
      </c>
      <c r="C246" s="33" t="s">
        <v>198</v>
      </c>
      <c r="D246" s="33">
        <v>0</v>
      </c>
      <c r="E246" s="69">
        <v>0</v>
      </c>
      <c r="G246" s="99">
        <f>+VALUE(VLOOKUP(B246,[1]Hoja1!B$2:C$33,2,0))</f>
        <v>8</v>
      </c>
      <c r="H246" t="str">
        <f>+VLOOKUP(CONCATENATE(B246,C246),[1]Hoja1!$J:$K,2,0)</f>
        <v>8044</v>
      </c>
      <c r="I246">
        <f>+COUNTIFS(BaseSAP!U:U,V!H246,BaseSAP!C:C,V!$G$4)</f>
        <v>0</v>
      </c>
      <c r="L246" s="33" t="s">
        <v>348</v>
      </c>
      <c r="M246">
        <v>0</v>
      </c>
    </row>
    <row r="247" spans="1:13" x14ac:dyDescent="0.25">
      <c r="A247" s="31" t="s">
        <v>146</v>
      </c>
      <c r="B247" s="31" t="s">
        <v>348</v>
      </c>
      <c r="C247" s="31" t="s">
        <v>385</v>
      </c>
      <c r="D247" s="31">
        <v>0</v>
      </c>
      <c r="E247" s="54">
        <v>0</v>
      </c>
      <c r="G247" s="99">
        <f>+VALUE(VLOOKUP(B247,[1]Hoja1!B$2:C$33,2,0))</f>
        <v>8</v>
      </c>
      <c r="H247" t="str">
        <f>+VLOOKUP(CONCATENATE(B247,C247),[1]Hoja1!$J:$K,2,0)</f>
        <v>8045</v>
      </c>
      <c r="I247">
        <f>+COUNTIFS(BaseSAP!U:U,V!H247,BaseSAP!C:C,V!$G$4)</f>
        <v>0</v>
      </c>
      <c r="L247" s="31" t="s">
        <v>348</v>
      </c>
      <c r="M247">
        <v>0</v>
      </c>
    </row>
    <row r="248" spans="1:13" x14ac:dyDescent="0.25">
      <c r="A248" s="33" t="s">
        <v>146</v>
      </c>
      <c r="B248" s="33" t="s">
        <v>348</v>
      </c>
      <c r="C248" s="33" t="s">
        <v>200</v>
      </c>
      <c r="D248" s="33">
        <v>0</v>
      </c>
      <c r="E248" s="69">
        <v>0</v>
      </c>
      <c r="G248" s="99">
        <f>+VALUE(VLOOKUP(B248,[1]Hoja1!B$2:C$33,2,0))</f>
        <v>8</v>
      </c>
      <c r="H248" t="str">
        <f>+VLOOKUP(CONCATENATE(B248,C248),[1]Hoja1!$J:$K,2,0)</f>
        <v>8046</v>
      </c>
      <c r="I248">
        <f>+COUNTIFS(BaseSAP!U:U,V!H248,BaseSAP!C:C,V!$G$4)</f>
        <v>0</v>
      </c>
      <c r="L248" s="33" t="s">
        <v>348</v>
      </c>
      <c r="M248">
        <v>0</v>
      </c>
    </row>
    <row r="249" spans="1:13" x14ac:dyDescent="0.25">
      <c r="A249" s="31" t="s">
        <v>146</v>
      </c>
      <c r="B249" s="31" t="s">
        <v>348</v>
      </c>
      <c r="C249" s="31" t="s">
        <v>386</v>
      </c>
      <c r="D249" s="31">
        <v>0</v>
      </c>
      <c r="E249" s="54">
        <v>0</v>
      </c>
      <c r="G249" s="99">
        <f>+VALUE(VLOOKUP(B249,[1]Hoja1!B$2:C$33,2,0))</f>
        <v>8</v>
      </c>
      <c r="H249" t="str">
        <f>+VLOOKUP(CONCATENATE(B249,C249),[1]Hoja1!$J:$K,2,0)</f>
        <v>8047</v>
      </c>
      <c r="I249">
        <f>+COUNTIFS(BaseSAP!U:U,V!H249,BaseSAP!C:C,V!$G$4)</f>
        <v>0</v>
      </c>
      <c r="L249" s="31" t="s">
        <v>348</v>
      </c>
      <c r="M249">
        <v>0</v>
      </c>
    </row>
    <row r="250" spans="1:13" x14ac:dyDescent="0.25">
      <c r="A250" s="33" t="s">
        <v>146</v>
      </c>
      <c r="B250" s="33" t="s">
        <v>348</v>
      </c>
      <c r="C250" s="33" t="s">
        <v>387</v>
      </c>
      <c r="D250" s="33">
        <v>0</v>
      </c>
      <c r="E250" s="69">
        <v>0</v>
      </c>
      <c r="G250" s="99">
        <f>+VALUE(VLOOKUP(B250,[1]Hoja1!B$2:C$33,2,0))</f>
        <v>8</v>
      </c>
      <c r="H250" t="str">
        <f>+VLOOKUP(CONCATENATE(B250,C250),[1]Hoja1!$J:$K,2,0)</f>
        <v>8048</v>
      </c>
      <c r="I250">
        <f>+COUNTIFS(BaseSAP!U:U,V!H250,BaseSAP!C:C,V!$G$4)</f>
        <v>0</v>
      </c>
      <c r="L250" s="33" t="s">
        <v>348</v>
      </c>
      <c r="M250">
        <v>0</v>
      </c>
    </row>
    <row r="251" spans="1:13" x14ac:dyDescent="0.25">
      <c r="A251" s="12" t="s">
        <v>146</v>
      </c>
      <c r="B251" s="12" t="s">
        <v>348</v>
      </c>
      <c r="C251" s="12" t="s">
        <v>388</v>
      </c>
      <c r="D251" s="12">
        <v>0</v>
      </c>
      <c r="E251" s="70">
        <v>0</v>
      </c>
      <c r="G251" s="99">
        <f>+VALUE(VLOOKUP(B251,[1]Hoja1!B$2:C$33,2,0))</f>
        <v>8</v>
      </c>
      <c r="H251" t="str">
        <f>+VLOOKUP(CONCATENATE(B251,C251),[1]Hoja1!$J:$K,2,0)</f>
        <v>8049</v>
      </c>
      <c r="I251">
        <f>+COUNTIFS(BaseSAP!U:U,V!H251,BaseSAP!C:C,V!$G$4)</f>
        <v>0</v>
      </c>
      <c r="L251" s="12" t="s">
        <v>348</v>
      </c>
      <c r="M251">
        <v>0</v>
      </c>
    </row>
    <row r="252" spans="1:13" x14ac:dyDescent="0.25">
      <c r="A252" s="33" t="s">
        <v>146</v>
      </c>
      <c r="B252" s="33" t="s">
        <v>348</v>
      </c>
      <c r="C252" s="33" t="s">
        <v>389</v>
      </c>
      <c r="D252" s="33">
        <v>0</v>
      </c>
      <c r="E252" s="69">
        <v>0</v>
      </c>
      <c r="G252" s="99">
        <f>+VALUE(VLOOKUP(B252,[1]Hoja1!B$2:C$33,2,0))</f>
        <v>8</v>
      </c>
      <c r="H252" t="str">
        <f>+VLOOKUP(CONCATENATE(B252,C252),[1]Hoja1!$J:$K,2,0)</f>
        <v>8050</v>
      </c>
      <c r="I252">
        <f>+COUNTIFS(BaseSAP!U:U,V!H252,BaseSAP!C:C,V!$G$4)</f>
        <v>0</v>
      </c>
      <c r="L252" s="33" t="s">
        <v>348</v>
      </c>
      <c r="M252">
        <v>0</v>
      </c>
    </row>
    <row r="253" spans="1:13" x14ac:dyDescent="0.25">
      <c r="A253" s="12" t="s">
        <v>146</v>
      </c>
      <c r="B253" s="12" t="s">
        <v>348</v>
      </c>
      <c r="C253" s="12" t="s">
        <v>204</v>
      </c>
      <c r="D253" s="12">
        <v>0</v>
      </c>
      <c r="E253" s="70">
        <v>0</v>
      </c>
      <c r="G253" s="99">
        <f>+VALUE(VLOOKUP(B253,[1]Hoja1!B$2:C$33,2,0))</f>
        <v>8</v>
      </c>
      <c r="H253" t="str">
        <f>+VLOOKUP(CONCATENATE(B253,C253),[1]Hoja1!$J:$K,2,0)</f>
        <v>8051</v>
      </c>
      <c r="I253">
        <f>+COUNTIFS(BaseSAP!U:U,V!H253,BaseSAP!C:C,V!$G$4)</f>
        <v>0</v>
      </c>
      <c r="L253" s="12" t="s">
        <v>348</v>
      </c>
      <c r="M253">
        <v>0</v>
      </c>
    </row>
    <row r="254" spans="1:13" x14ac:dyDescent="0.25">
      <c r="A254" s="33" t="s">
        <v>146</v>
      </c>
      <c r="B254" s="33" t="s">
        <v>348</v>
      </c>
      <c r="C254" s="33" t="s">
        <v>390</v>
      </c>
      <c r="D254" s="33">
        <v>0</v>
      </c>
      <c r="E254" s="69">
        <v>0</v>
      </c>
      <c r="G254" s="99">
        <f>+VALUE(VLOOKUP(B254,[1]Hoja1!B$2:C$33,2,0))</f>
        <v>8</v>
      </c>
      <c r="H254" t="str">
        <f>+VLOOKUP(CONCATENATE(B254,C254),[1]Hoja1!$J:$K,2,0)</f>
        <v>8052</v>
      </c>
      <c r="I254">
        <f>+COUNTIFS(BaseSAP!U:U,V!H254,BaseSAP!C:C,V!$G$4)</f>
        <v>0</v>
      </c>
      <c r="L254" s="33" t="s">
        <v>348</v>
      </c>
      <c r="M254">
        <v>0</v>
      </c>
    </row>
    <row r="255" spans="1:13" x14ac:dyDescent="0.25">
      <c r="A255" s="12" t="s">
        <v>146</v>
      </c>
      <c r="B255" s="12" t="s">
        <v>348</v>
      </c>
      <c r="C255" s="12" t="s">
        <v>391</v>
      </c>
      <c r="D255" s="12">
        <v>0</v>
      </c>
      <c r="E255" s="70">
        <v>0</v>
      </c>
      <c r="G255" s="99">
        <f>+VALUE(VLOOKUP(B255,[1]Hoja1!B$2:C$33,2,0))</f>
        <v>8</v>
      </c>
      <c r="H255" t="str">
        <f>+VLOOKUP(CONCATENATE(B255,C255),[1]Hoja1!$J:$K,2,0)</f>
        <v>8053</v>
      </c>
      <c r="I255">
        <f>+COUNTIFS(BaseSAP!U:U,V!H255,BaseSAP!C:C,V!$G$4)</f>
        <v>0</v>
      </c>
      <c r="L255" s="12" t="s">
        <v>348</v>
      </c>
      <c r="M255">
        <v>0</v>
      </c>
    </row>
    <row r="256" spans="1:13" x14ac:dyDescent="0.25">
      <c r="A256" s="33" t="s">
        <v>146</v>
      </c>
      <c r="B256" s="33" t="s">
        <v>348</v>
      </c>
      <c r="C256" s="33" t="s">
        <v>392</v>
      </c>
      <c r="D256" s="33">
        <v>0</v>
      </c>
      <c r="E256" s="69">
        <v>0</v>
      </c>
      <c r="G256" s="99">
        <f>+VALUE(VLOOKUP(B256,[1]Hoja1!B$2:C$33,2,0))</f>
        <v>8</v>
      </c>
      <c r="H256" t="str">
        <f>+VLOOKUP(CONCATENATE(B256,C256),[1]Hoja1!$J:$K,2,0)</f>
        <v>8054</v>
      </c>
      <c r="I256">
        <f>+COUNTIFS(BaseSAP!U:U,V!H256,BaseSAP!C:C,V!$G$4)</f>
        <v>0</v>
      </c>
      <c r="L256" s="33" t="s">
        <v>348</v>
      </c>
      <c r="M256">
        <v>0</v>
      </c>
    </row>
    <row r="257" spans="1:13" x14ac:dyDescent="0.25">
      <c r="A257" s="31" t="s">
        <v>146</v>
      </c>
      <c r="B257" s="31" t="s">
        <v>348</v>
      </c>
      <c r="C257" s="31" t="s">
        <v>393</v>
      </c>
      <c r="D257" s="31">
        <v>0</v>
      </c>
      <c r="E257" s="54">
        <v>0</v>
      </c>
      <c r="G257" s="99">
        <f>+VALUE(VLOOKUP(B257,[1]Hoja1!B$2:C$33,2,0))</f>
        <v>8</v>
      </c>
      <c r="H257" t="str">
        <f>+VLOOKUP(CONCATENATE(B257,C257),[1]Hoja1!$J:$K,2,0)</f>
        <v>8055</v>
      </c>
      <c r="I257">
        <f>+COUNTIFS(BaseSAP!U:U,V!H257,BaseSAP!C:C,V!$G$4)</f>
        <v>0</v>
      </c>
      <c r="L257" s="31" t="s">
        <v>348</v>
      </c>
      <c r="M257">
        <v>0</v>
      </c>
    </row>
    <row r="258" spans="1:13" x14ac:dyDescent="0.25">
      <c r="A258" s="33" t="s">
        <v>146</v>
      </c>
      <c r="B258" s="33" t="s">
        <v>348</v>
      </c>
      <c r="C258" s="33" t="s">
        <v>394</v>
      </c>
      <c r="D258" s="33">
        <v>0</v>
      </c>
      <c r="E258" s="69">
        <v>0</v>
      </c>
      <c r="G258" s="99">
        <f>+VALUE(VLOOKUP(B258,[1]Hoja1!B$2:C$33,2,0))</f>
        <v>8</v>
      </c>
      <c r="H258" t="str">
        <f>+VLOOKUP(CONCATENATE(B258,C258),[1]Hoja1!$J:$K,2,0)</f>
        <v>8056</v>
      </c>
      <c r="I258">
        <f>+COUNTIFS(BaseSAP!U:U,V!H258,BaseSAP!C:C,V!$G$4)</f>
        <v>0</v>
      </c>
      <c r="L258" s="33" t="s">
        <v>348</v>
      </c>
      <c r="M258">
        <v>0</v>
      </c>
    </row>
    <row r="259" spans="1:13" x14ac:dyDescent="0.25">
      <c r="A259" s="12" t="s">
        <v>146</v>
      </c>
      <c r="B259" s="12" t="s">
        <v>348</v>
      </c>
      <c r="C259" s="12" t="s">
        <v>395</v>
      </c>
      <c r="D259" s="12">
        <v>0</v>
      </c>
      <c r="E259" s="70">
        <v>0</v>
      </c>
      <c r="G259" s="99">
        <f>+VALUE(VLOOKUP(B259,[1]Hoja1!B$2:C$33,2,0))</f>
        <v>8</v>
      </c>
      <c r="H259" t="str">
        <f>+VLOOKUP(CONCATENATE(B259,C259),[1]Hoja1!$J:$K,2,0)</f>
        <v>8057</v>
      </c>
      <c r="I259">
        <f>+COUNTIFS(BaseSAP!U:U,V!H259,BaseSAP!C:C,V!$G$4)</f>
        <v>0</v>
      </c>
      <c r="L259" s="12" t="s">
        <v>348</v>
      </c>
      <c r="M259">
        <v>0</v>
      </c>
    </row>
    <row r="260" spans="1:13" x14ac:dyDescent="0.25">
      <c r="A260" s="33" t="s">
        <v>146</v>
      </c>
      <c r="B260" s="33" t="s">
        <v>348</v>
      </c>
      <c r="C260" s="33" t="s">
        <v>396</v>
      </c>
      <c r="D260" s="33">
        <v>0</v>
      </c>
      <c r="E260" s="69">
        <v>0</v>
      </c>
      <c r="G260" s="99">
        <f>+VALUE(VLOOKUP(B260,[1]Hoja1!B$2:C$33,2,0))</f>
        <v>8</v>
      </c>
      <c r="H260" t="str">
        <f>+VLOOKUP(CONCATENATE(B260,C260),[1]Hoja1!$J:$K,2,0)</f>
        <v>8058</v>
      </c>
      <c r="I260">
        <f>+COUNTIFS(BaseSAP!U:U,V!H260,BaseSAP!C:C,V!$G$4)</f>
        <v>0</v>
      </c>
      <c r="L260" s="33" t="s">
        <v>348</v>
      </c>
      <c r="M260">
        <v>0</v>
      </c>
    </row>
    <row r="261" spans="1:13" x14ac:dyDescent="0.25">
      <c r="A261" s="12" t="s">
        <v>146</v>
      </c>
      <c r="B261" s="12" t="s">
        <v>348</v>
      </c>
      <c r="C261" s="12" t="s">
        <v>397</v>
      </c>
      <c r="D261" s="12">
        <v>0</v>
      </c>
      <c r="E261" s="70">
        <v>0</v>
      </c>
      <c r="G261" s="99">
        <f>+VALUE(VLOOKUP(B261,[1]Hoja1!B$2:C$33,2,0))</f>
        <v>8</v>
      </c>
      <c r="H261" t="str">
        <f>+VLOOKUP(CONCATENATE(B261,C261),[1]Hoja1!$J:$K,2,0)</f>
        <v>8059</v>
      </c>
      <c r="I261">
        <f>+COUNTIFS(BaseSAP!U:U,V!H261,BaseSAP!C:C,V!$G$4)</f>
        <v>0</v>
      </c>
      <c r="L261" s="12" t="s">
        <v>348</v>
      </c>
      <c r="M261">
        <v>0</v>
      </c>
    </row>
    <row r="262" spans="1:13" x14ac:dyDescent="0.25">
      <c r="A262" s="33" t="s">
        <v>146</v>
      </c>
      <c r="B262" s="33" t="s">
        <v>348</v>
      </c>
      <c r="C262" s="33" t="s">
        <v>398</v>
      </c>
      <c r="D262" s="33">
        <v>0</v>
      </c>
      <c r="E262" s="69">
        <v>0</v>
      </c>
      <c r="G262" s="99">
        <f>+VALUE(VLOOKUP(B262,[1]Hoja1!B$2:C$33,2,0))</f>
        <v>8</v>
      </c>
      <c r="H262" t="str">
        <f>+VLOOKUP(CONCATENATE(B262,C262),[1]Hoja1!$J:$K,2,0)</f>
        <v>8060</v>
      </c>
      <c r="I262">
        <f>+COUNTIFS(BaseSAP!U:U,V!H262,BaseSAP!C:C,V!$G$4)</f>
        <v>0</v>
      </c>
      <c r="L262" s="33" t="s">
        <v>348</v>
      </c>
      <c r="M262">
        <v>0</v>
      </c>
    </row>
    <row r="263" spans="1:13" x14ac:dyDescent="0.25">
      <c r="A263" s="12" t="s">
        <v>146</v>
      </c>
      <c r="B263" s="12" t="s">
        <v>348</v>
      </c>
      <c r="C263" s="12" t="s">
        <v>399</v>
      </c>
      <c r="D263" s="12">
        <v>0</v>
      </c>
      <c r="E263" s="70">
        <v>0</v>
      </c>
      <c r="G263" s="99">
        <f>+VALUE(VLOOKUP(B263,[1]Hoja1!B$2:C$33,2,0))</f>
        <v>8</v>
      </c>
      <c r="H263" t="str">
        <f>+VLOOKUP(CONCATENATE(B263,C263),[1]Hoja1!$J:$K,2,0)</f>
        <v>8061</v>
      </c>
      <c r="I263">
        <f>+COUNTIFS(BaseSAP!U:U,V!H263,BaseSAP!C:C,V!$G$4)</f>
        <v>0</v>
      </c>
      <c r="L263" s="12" t="s">
        <v>348</v>
      </c>
      <c r="M263">
        <v>0</v>
      </c>
    </row>
    <row r="264" spans="1:13" x14ac:dyDescent="0.25">
      <c r="A264" s="33" t="s">
        <v>146</v>
      </c>
      <c r="B264" s="33" t="s">
        <v>348</v>
      </c>
      <c r="C264" s="33" t="s">
        <v>400</v>
      </c>
      <c r="D264" s="33">
        <v>0</v>
      </c>
      <c r="E264" s="69">
        <v>0</v>
      </c>
      <c r="G264" s="99">
        <f>+VALUE(VLOOKUP(B264,[1]Hoja1!B$2:C$33,2,0))</f>
        <v>8</v>
      </c>
      <c r="H264" t="str">
        <f>+VLOOKUP(CONCATENATE(B264,C264),[1]Hoja1!$J:$K,2,0)</f>
        <v>8062</v>
      </c>
      <c r="I264">
        <f>+COUNTIFS(BaseSAP!U:U,V!H264,BaseSAP!C:C,V!$G$4)</f>
        <v>0</v>
      </c>
      <c r="L264" s="33" t="s">
        <v>348</v>
      </c>
      <c r="M264">
        <v>0</v>
      </c>
    </row>
    <row r="265" spans="1:13" x14ac:dyDescent="0.25">
      <c r="A265" s="31" t="s">
        <v>146</v>
      </c>
      <c r="B265" s="31" t="s">
        <v>348</v>
      </c>
      <c r="C265" s="31" t="s">
        <v>401</v>
      </c>
      <c r="D265" s="31">
        <v>0</v>
      </c>
      <c r="E265" s="54">
        <v>0</v>
      </c>
      <c r="G265" s="99">
        <f>+VALUE(VLOOKUP(B265,[1]Hoja1!B$2:C$33,2,0))</f>
        <v>8</v>
      </c>
      <c r="H265" t="str">
        <f>+VLOOKUP(CONCATENATE(B265,C265),[1]Hoja1!$J:$K,2,0)</f>
        <v>8063</v>
      </c>
      <c r="I265">
        <f>+COUNTIFS(BaseSAP!U:U,V!H265,BaseSAP!C:C,V!$G$4)</f>
        <v>0</v>
      </c>
      <c r="L265" s="31" t="s">
        <v>348</v>
      </c>
      <c r="M265">
        <v>0</v>
      </c>
    </row>
    <row r="266" spans="1:13" x14ac:dyDescent="0.25">
      <c r="A266" s="33" t="s">
        <v>146</v>
      </c>
      <c r="B266" s="33" t="s">
        <v>348</v>
      </c>
      <c r="C266" s="33" t="s">
        <v>402</v>
      </c>
      <c r="D266" s="33">
        <v>0</v>
      </c>
      <c r="E266" s="69">
        <v>0</v>
      </c>
      <c r="G266" s="99">
        <f>+VALUE(VLOOKUP(B266,[1]Hoja1!B$2:C$33,2,0))</f>
        <v>8</v>
      </c>
      <c r="H266" t="str">
        <f>+VLOOKUP(CONCATENATE(B266,C266),[1]Hoja1!$J:$K,2,0)</f>
        <v>8064</v>
      </c>
      <c r="I266">
        <f>+COUNTIFS(BaseSAP!U:U,V!H266,BaseSAP!C:C,V!$G$4)</f>
        <v>0</v>
      </c>
      <c r="L266" s="33" t="s">
        <v>348</v>
      </c>
      <c r="M266">
        <v>0</v>
      </c>
    </row>
    <row r="267" spans="1:13" x14ac:dyDescent="0.25">
      <c r="A267" s="31" t="s">
        <v>146</v>
      </c>
      <c r="B267" s="31" t="s">
        <v>348</v>
      </c>
      <c r="C267" s="31" t="s">
        <v>403</v>
      </c>
      <c r="D267" s="31">
        <v>0</v>
      </c>
      <c r="E267" s="54">
        <v>0</v>
      </c>
      <c r="G267" s="99">
        <f>+VALUE(VLOOKUP(B267,[1]Hoja1!B$2:C$33,2,0))</f>
        <v>8</v>
      </c>
      <c r="H267" t="str">
        <f>+VLOOKUP(CONCATENATE(B267,C267),[1]Hoja1!$J:$K,2,0)</f>
        <v>8065</v>
      </c>
      <c r="I267">
        <f>+COUNTIFS(BaseSAP!U:U,V!H267,BaseSAP!C:C,V!$G$4)</f>
        <v>0</v>
      </c>
      <c r="L267" s="31" t="s">
        <v>348</v>
      </c>
      <c r="M267">
        <v>0</v>
      </c>
    </row>
    <row r="268" spans="1:13" x14ac:dyDescent="0.25">
      <c r="A268" s="33" t="s">
        <v>146</v>
      </c>
      <c r="B268" s="33" t="s">
        <v>348</v>
      </c>
      <c r="C268" s="33" t="s">
        <v>404</v>
      </c>
      <c r="D268" s="33">
        <v>0</v>
      </c>
      <c r="E268" s="69">
        <v>0</v>
      </c>
      <c r="G268" s="99">
        <f>+VALUE(VLOOKUP(B268,[1]Hoja1!B$2:C$33,2,0))</f>
        <v>8</v>
      </c>
      <c r="H268" t="str">
        <f>+VLOOKUP(CONCATENATE(B268,C268),[1]Hoja1!$J:$K,2,0)</f>
        <v>8066</v>
      </c>
      <c r="I268">
        <f>+COUNTIFS(BaseSAP!U:U,V!H268,BaseSAP!C:C,V!$G$4)</f>
        <v>0</v>
      </c>
      <c r="L268" s="33" t="s">
        <v>348</v>
      </c>
      <c r="M268">
        <v>0</v>
      </c>
    </row>
    <row r="269" spans="1:13" x14ac:dyDescent="0.25">
      <c r="A269" s="12" t="s">
        <v>146</v>
      </c>
      <c r="B269" s="12" t="s">
        <v>348</v>
      </c>
      <c r="C269" s="12" t="s">
        <v>405</v>
      </c>
      <c r="D269" s="12">
        <v>0</v>
      </c>
      <c r="E269" s="70">
        <v>0</v>
      </c>
      <c r="G269" s="99">
        <f>+VALUE(VLOOKUP(B269,[1]Hoja1!B$2:C$33,2,0))</f>
        <v>8</v>
      </c>
      <c r="H269" t="str">
        <f>+VLOOKUP(CONCATENATE(B269,C269),[1]Hoja1!$J:$K,2,0)</f>
        <v>8067</v>
      </c>
      <c r="I269">
        <f>+COUNTIFS(BaseSAP!U:U,V!H269,BaseSAP!C:C,V!$G$4)</f>
        <v>0</v>
      </c>
      <c r="L269" s="12" t="s">
        <v>348</v>
      </c>
      <c r="M269">
        <v>0</v>
      </c>
    </row>
    <row r="270" spans="1:13" x14ac:dyDescent="0.25">
      <c r="A270" s="33" t="s">
        <v>146</v>
      </c>
      <c r="B270" s="33" t="s">
        <v>406</v>
      </c>
      <c r="C270" s="33" t="s">
        <v>407</v>
      </c>
      <c r="D270" s="33">
        <v>0</v>
      </c>
      <c r="E270" s="69">
        <v>0</v>
      </c>
      <c r="G270" s="99">
        <f>+VALUE(VLOOKUP(B270,[1]Hoja1!B$2:C$33,2,0))</f>
        <v>9</v>
      </c>
      <c r="H270" t="str">
        <f>+VLOOKUP(CONCATENATE(B270,C270),[1]Hoja1!$J:$K,2,0)</f>
        <v>9002</v>
      </c>
      <c r="I270">
        <f>+COUNTIFS(BaseSAP!U:U,V!H270,BaseSAP!C:C,V!$G$4)</f>
        <v>0</v>
      </c>
      <c r="L270" s="33" t="s">
        <v>406</v>
      </c>
      <c r="M270">
        <v>0</v>
      </c>
    </row>
    <row r="271" spans="1:13" x14ac:dyDescent="0.25">
      <c r="A271" s="12" t="s">
        <v>146</v>
      </c>
      <c r="B271" s="12" t="s">
        <v>406</v>
      </c>
      <c r="C271" s="12" t="s">
        <v>408</v>
      </c>
      <c r="D271" s="12">
        <v>9</v>
      </c>
      <c r="E271" s="70">
        <v>4.3062200956937802E-2</v>
      </c>
      <c r="G271" s="99">
        <f>+VALUE(VLOOKUP(B271,[1]Hoja1!B$2:C$33,2,0))</f>
        <v>9</v>
      </c>
      <c r="H271" t="str">
        <f>+VLOOKUP(CONCATENATE(B271,C271),[1]Hoja1!$J:$K,2,0)</f>
        <v>9003</v>
      </c>
      <c r="I271">
        <f>+COUNTIFS(BaseSAP!U:U,V!H271,BaseSAP!C:C,V!$G$4)</f>
        <v>9</v>
      </c>
      <c r="L271" s="12" t="s">
        <v>406</v>
      </c>
      <c r="M271">
        <v>9</v>
      </c>
    </row>
    <row r="272" spans="1:13" x14ac:dyDescent="0.25">
      <c r="A272" s="33" t="s">
        <v>146</v>
      </c>
      <c r="B272" s="33" t="s">
        <v>406</v>
      </c>
      <c r="C272" s="33" t="s">
        <v>409</v>
      </c>
      <c r="D272" s="33">
        <v>3</v>
      </c>
      <c r="E272" s="69">
        <v>1.4354066985645933E-2</v>
      </c>
      <c r="G272" s="99">
        <f>+VALUE(VLOOKUP(B272,[1]Hoja1!B$2:C$33,2,0))</f>
        <v>9</v>
      </c>
      <c r="H272" t="str">
        <f>+VLOOKUP(CONCATENATE(B272,C272),[1]Hoja1!$J:$K,2,0)</f>
        <v>9004</v>
      </c>
      <c r="I272">
        <f>+COUNTIFS(BaseSAP!U:U,V!H272,BaseSAP!C:C,V!$G$4)</f>
        <v>3</v>
      </c>
      <c r="L272" s="33" t="s">
        <v>406</v>
      </c>
      <c r="M272">
        <v>3</v>
      </c>
    </row>
    <row r="273" spans="1:13" x14ac:dyDescent="0.25">
      <c r="A273" s="12" t="s">
        <v>146</v>
      </c>
      <c r="B273" s="12" t="s">
        <v>406</v>
      </c>
      <c r="C273" s="12" t="s">
        <v>410</v>
      </c>
      <c r="D273" s="12">
        <v>3</v>
      </c>
      <c r="E273" s="70">
        <v>1.4354066985645933E-2</v>
      </c>
      <c r="G273" s="99">
        <f>+VALUE(VLOOKUP(B273,[1]Hoja1!B$2:C$33,2,0))</f>
        <v>9</v>
      </c>
      <c r="H273" t="str">
        <f>+VLOOKUP(CONCATENATE(B273,C273),[1]Hoja1!$J:$K,2,0)</f>
        <v>9005</v>
      </c>
      <c r="I273">
        <f>+COUNTIFS(BaseSAP!U:U,V!H273,BaseSAP!C:C,V!$G$4)</f>
        <v>3</v>
      </c>
      <c r="L273" s="12" t="s">
        <v>406</v>
      </c>
      <c r="M273">
        <v>3</v>
      </c>
    </row>
    <row r="274" spans="1:13" x14ac:dyDescent="0.25">
      <c r="A274" s="33" t="s">
        <v>146</v>
      </c>
      <c r="B274" s="33" t="s">
        <v>406</v>
      </c>
      <c r="C274" s="33" t="s">
        <v>411</v>
      </c>
      <c r="D274" s="33">
        <v>0</v>
      </c>
      <c r="E274" s="69">
        <v>0</v>
      </c>
      <c r="G274" s="99">
        <f>+VALUE(VLOOKUP(B274,[1]Hoja1!B$2:C$33,2,0))</f>
        <v>9</v>
      </c>
      <c r="H274" t="str">
        <f>+VLOOKUP(CONCATENATE(B274,C274),[1]Hoja1!$J:$K,2,0)</f>
        <v>9006</v>
      </c>
      <c r="I274">
        <f>+COUNTIFS(BaseSAP!U:U,V!H274,BaseSAP!C:C,V!$G$4)</f>
        <v>0</v>
      </c>
      <c r="L274" s="33" t="s">
        <v>406</v>
      </c>
      <c r="M274">
        <v>0</v>
      </c>
    </row>
    <row r="275" spans="1:13" x14ac:dyDescent="0.25">
      <c r="A275" s="31" t="s">
        <v>146</v>
      </c>
      <c r="B275" s="31" t="s">
        <v>406</v>
      </c>
      <c r="C275" s="31" t="s">
        <v>412</v>
      </c>
      <c r="D275" s="31">
        <v>5</v>
      </c>
      <c r="E275" s="54">
        <v>2.3923444976076555E-2</v>
      </c>
      <c r="G275" s="99">
        <f>+VALUE(VLOOKUP(B275,[1]Hoja1!B$2:C$33,2,0))</f>
        <v>9</v>
      </c>
      <c r="H275" t="str">
        <f>+VLOOKUP(CONCATENATE(B275,C275),[1]Hoja1!$J:$K,2,0)</f>
        <v>9007</v>
      </c>
      <c r="I275">
        <f>+COUNTIFS(BaseSAP!U:U,V!H275,BaseSAP!C:C,V!$G$4)</f>
        <v>5</v>
      </c>
      <c r="L275" s="31" t="s">
        <v>406</v>
      </c>
      <c r="M275">
        <v>5</v>
      </c>
    </row>
    <row r="276" spans="1:13" x14ac:dyDescent="0.25">
      <c r="A276" s="33" t="s">
        <v>146</v>
      </c>
      <c r="B276" s="33" t="s">
        <v>406</v>
      </c>
      <c r="C276" s="33" t="s">
        <v>413</v>
      </c>
      <c r="D276" s="33">
        <v>0</v>
      </c>
      <c r="E276" s="69">
        <v>0</v>
      </c>
      <c r="G276" s="99">
        <f>+VALUE(VLOOKUP(B276,[1]Hoja1!B$2:C$33,2,0))</f>
        <v>9</v>
      </c>
      <c r="H276" t="str">
        <f>+VLOOKUP(CONCATENATE(B276,C276),[1]Hoja1!$J:$K,2,0)</f>
        <v>9008</v>
      </c>
      <c r="I276">
        <f>+COUNTIFS(BaseSAP!U:U,V!H276,BaseSAP!C:C,V!$G$4)</f>
        <v>0</v>
      </c>
      <c r="L276" s="33" t="s">
        <v>406</v>
      </c>
      <c r="M276">
        <v>0</v>
      </c>
    </row>
    <row r="277" spans="1:13" x14ac:dyDescent="0.25">
      <c r="A277" s="12" t="s">
        <v>146</v>
      </c>
      <c r="B277" s="12" t="s">
        <v>406</v>
      </c>
      <c r="C277" s="12" t="s">
        <v>414</v>
      </c>
      <c r="D277" s="12">
        <v>0</v>
      </c>
      <c r="E277" s="70">
        <v>0</v>
      </c>
      <c r="G277" s="99">
        <f>+VALUE(VLOOKUP(B277,[1]Hoja1!B$2:C$33,2,0))</f>
        <v>9</v>
      </c>
      <c r="H277" t="str">
        <f>+VLOOKUP(CONCATENATE(B277,C277),[1]Hoja1!$J:$K,2,0)</f>
        <v>9009</v>
      </c>
      <c r="I277">
        <f>+COUNTIFS(BaseSAP!U:U,V!H277,BaseSAP!C:C,V!$G$4)</f>
        <v>0</v>
      </c>
      <c r="L277" s="12" t="s">
        <v>406</v>
      </c>
      <c r="M277">
        <v>0</v>
      </c>
    </row>
    <row r="278" spans="1:13" x14ac:dyDescent="0.25">
      <c r="A278" s="33" t="s">
        <v>146</v>
      </c>
      <c r="B278" s="33" t="s">
        <v>406</v>
      </c>
      <c r="C278" s="33" t="s">
        <v>415</v>
      </c>
      <c r="D278" s="33">
        <v>3</v>
      </c>
      <c r="E278" s="69">
        <v>1.4354066985645933E-2</v>
      </c>
      <c r="G278" s="99">
        <f>+VALUE(VLOOKUP(B278,[1]Hoja1!B$2:C$33,2,0))</f>
        <v>9</v>
      </c>
      <c r="H278" t="str">
        <f>+VLOOKUP(CONCATENATE(B278,C278),[1]Hoja1!$J:$K,2,0)</f>
        <v>9010</v>
      </c>
      <c r="I278">
        <f>+COUNTIFS(BaseSAP!U:U,V!H278,BaseSAP!C:C,V!$G$4)</f>
        <v>3</v>
      </c>
      <c r="L278" s="33" t="s">
        <v>406</v>
      </c>
      <c r="M278">
        <v>3</v>
      </c>
    </row>
    <row r="279" spans="1:13" x14ac:dyDescent="0.25">
      <c r="A279" s="12" t="s">
        <v>146</v>
      </c>
      <c r="B279" s="12" t="s">
        <v>406</v>
      </c>
      <c r="C279" s="12" t="s">
        <v>416</v>
      </c>
      <c r="D279" s="12">
        <v>0</v>
      </c>
      <c r="E279" s="70">
        <v>0</v>
      </c>
      <c r="G279" s="99">
        <f>+VALUE(VLOOKUP(B279,[1]Hoja1!B$2:C$33,2,0))</f>
        <v>9</v>
      </c>
      <c r="H279" t="str">
        <f>+VLOOKUP(CONCATENATE(B279,C279),[1]Hoja1!$J:$K,2,0)</f>
        <v>9011</v>
      </c>
      <c r="I279">
        <f>+COUNTIFS(BaseSAP!U:U,V!H279,BaseSAP!C:C,V!$G$4)</f>
        <v>0</v>
      </c>
      <c r="L279" s="12" t="s">
        <v>406</v>
      </c>
      <c r="M279">
        <v>0</v>
      </c>
    </row>
    <row r="280" spans="1:13" x14ac:dyDescent="0.25">
      <c r="A280" s="33" t="s">
        <v>146</v>
      </c>
      <c r="B280" s="33" t="s">
        <v>406</v>
      </c>
      <c r="C280" s="33" t="s">
        <v>417</v>
      </c>
      <c r="D280" s="33">
        <v>3</v>
      </c>
      <c r="E280" s="69">
        <v>1.4354066985645933E-2</v>
      </c>
      <c r="G280" s="99">
        <f>+VALUE(VLOOKUP(B280,[1]Hoja1!B$2:C$33,2,0))</f>
        <v>9</v>
      </c>
      <c r="H280" t="str">
        <f>+VLOOKUP(CONCATENATE(B280,C280),[1]Hoja1!$J:$K,2,0)</f>
        <v>9012</v>
      </c>
      <c r="I280">
        <f>+COUNTIFS(BaseSAP!U:U,V!H280,BaseSAP!C:C,V!$G$4)</f>
        <v>3</v>
      </c>
      <c r="L280" s="33" t="s">
        <v>406</v>
      </c>
      <c r="M280">
        <v>3</v>
      </c>
    </row>
    <row r="281" spans="1:13" x14ac:dyDescent="0.25">
      <c r="A281" s="12" t="s">
        <v>146</v>
      </c>
      <c r="B281" s="12" t="s">
        <v>406</v>
      </c>
      <c r="C281" s="12" t="s">
        <v>418</v>
      </c>
      <c r="D281" s="12">
        <v>3</v>
      </c>
      <c r="E281" s="70">
        <v>1.4354066985645933E-2</v>
      </c>
      <c r="G281" s="99">
        <f>+VALUE(VLOOKUP(B281,[1]Hoja1!B$2:C$33,2,0))</f>
        <v>9</v>
      </c>
      <c r="H281" t="str">
        <f>+VLOOKUP(CONCATENATE(B281,C281),[1]Hoja1!$J:$K,2,0)</f>
        <v>9013</v>
      </c>
      <c r="I281">
        <f>+COUNTIFS(BaseSAP!U:U,V!H281,BaseSAP!C:C,V!$G$4)</f>
        <v>3</v>
      </c>
      <c r="L281" s="12" t="s">
        <v>406</v>
      </c>
      <c r="M281">
        <v>3</v>
      </c>
    </row>
    <row r="282" spans="1:13" x14ac:dyDescent="0.25">
      <c r="A282" s="33" t="s">
        <v>146</v>
      </c>
      <c r="B282" s="33" t="s">
        <v>406</v>
      </c>
      <c r="C282" s="33" t="s">
        <v>419</v>
      </c>
      <c r="D282" s="33">
        <v>8</v>
      </c>
      <c r="E282" s="69">
        <v>3.8277511961722487E-2</v>
      </c>
      <c r="G282" s="99">
        <f>+VALUE(VLOOKUP(B282,[1]Hoja1!B$2:C$33,2,0))</f>
        <v>9</v>
      </c>
      <c r="H282" t="str">
        <f>+VLOOKUP(CONCATENATE(B282,C282),[1]Hoja1!$J:$K,2,0)</f>
        <v>9014</v>
      </c>
      <c r="I282">
        <f>+COUNTIFS(BaseSAP!U:U,V!H282,BaseSAP!C:C,V!$G$4)</f>
        <v>8</v>
      </c>
      <c r="L282" s="33" t="s">
        <v>406</v>
      </c>
      <c r="M282">
        <v>8</v>
      </c>
    </row>
    <row r="283" spans="1:13" x14ac:dyDescent="0.25">
      <c r="A283" s="31" t="s">
        <v>146</v>
      </c>
      <c r="B283" s="31" t="s">
        <v>406</v>
      </c>
      <c r="C283" s="31" t="s">
        <v>224</v>
      </c>
      <c r="D283" s="31">
        <v>13</v>
      </c>
      <c r="E283" s="54">
        <v>6.2200956937799042E-2</v>
      </c>
      <c r="G283" s="99">
        <f>+VALUE(VLOOKUP(B283,[1]Hoja1!B$2:C$33,2,0))</f>
        <v>9</v>
      </c>
      <c r="H283" t="str">
        <f>+VLOOKUP(CONCATENATE(B283,C283),[1]Hoja1!$J:$K,2,0)</f>
        <v>9015</v>
      </c>
      <c r="I283">
        <f>+COUNTIFS(BaseSAP!U:U,V!H283,BaseSAP!C:C,V!$G$4)</f>
        <v>13</v>
      </c>
      <c r="L283" s="31" t="s">
        <v>406</v>
      </c>
      <c r="M283">
        <v>13</v>
      </c>
    </row>
    <row r="284" spans="1:13" x14ac:dyDescent="0.25">
      <c r="A284" s="33" t="s">
        <v>146</v>
      </c>
      <c r="B284" s="33" t="s">
        <v>406</v>
      </c>
      <c r="C284" s="33" t="s">
        <v>420</v>
      </c>
      <c r="D284" s="33">
        <v>13</v>
      </c>
      <c r="E284" s="69">
        <v>6.2200956937799042E-2</v>
      </c>
      <c r="G284" s="99">
        <f>+VALUE(VLOOKUP(B284,[1]Hoja1!B$2:C$33,2,0))</f>
        <v>9</v>
      </c>
      <c r="H284" t="str">
        <f>+VLOOKUP(CONCATENATE(B284,C284),[1]Hoja1!$J:$K,2,0)</f>
        <v>9016</v>
      </c>
      <c r="I284">
        <f>+COUNTIFS(BaseSAP!U:U,V!H284,BaseSAP!C:C,V!$G$4)</f>
        <v>13</v>
      </c>
      <c r="L284" s="33" t="s">
        <v>406</v>
      </c>
      <c r="M284">
        <v>13</v>
      </c>
    </row>
    <row r="285" spans="1:13" x14ac:dyDescent="0.25">
      <c r="A285" s="31" t="s">
        <v>146</v>
      </c>
      <c r="B285" s="31" t="s">
        <v>406</v>
      </c>
      <c r="C285" s="31" t="s">
        <v>334</v>
      </c>
      <c r="D285" s="31">
        <v>3</v>
      </c>
      <c r="E285" s="70">
        <v>1.4354066985645933E-2</v>
      </c>
      <c r="G285" s="99">
        <f>+VALUE(VLOOKUP(B285,[1]Hoja1!B$2:C$33,2,0))</f>
        <v>9</v>
      </c>
      <c r="H285" t="str">
        <f>+VLOOKUP(CONCATENATE(B285,C285),[1]Hoja1!$J:$K,2,0)</f>
        <v>9017</v>
      </c>
      <c r="I285">
        <f>+COUNTIFS(BaseSAP!U:U,V!H285,BaseSAP!C:C,V!$G$4)</f>
        <v>3</v>
      </c>
      <c r="L285" s="31" t="s">
        <v>406</v>
      </c>
      <c r="M285">
        <v>3</v>
      </c>
    </row>
    <row r="286" spans="1:13" x14ac:dyDescent="0.25">
      <c r="A286" s="33" t="s">
        <v>146</v>
      </c>
      <c r="B286" s="33" t="s">
        <v>421</v>
      </c>
      <c r="C286" s="33" t="s">
        <v>422</v>
      </c>
      <c r="D286" s="33">
        <v>0</v>
      </c>
      <c r="E286" s="69">
        <v>0</v>
      </c>
      <c r="G286" s="99">
        <f>+VALUE(VLOOKUP(B286,[1]Hoja1!B$2:C$33,2,0))</f>
        <v>10</v>
      </c>
      <c r="H286" t="str">
        <f>+VLOOKUP(CONCATENATE(B286,C286),[1]Hoja1!$J:$K,2,0)</f>
        <v>10001</v>
      </c>
      <c r="I286">
        <f>+COUNTIFS(BaseSAP!U:U,V!H286,BaseSAP!C:C,V!$G$4)</f>
        <v>0</v>
      </c>
      <c r="L286" s="33" t="s">
        <v>421</v>
      </c>
      <c r="M286">
        <v>0</v>
      </c>
    </row>
    <row r="287" spans="1:13" x14ac:dyDescent="0.25">
      <c r="A287" s="12" t="s">
        <v>146</v>
      </c>
      <c r="B287" s="12" t="s">
        <v>421</v>
      </c>
      <c r="C287" s="12" t="s">
        <v>423</v>
      </c>
      <c r="D287" s="12">
        <v>0</v>
      </c>
      <c r="E287" s="70">
        <v>0</v>
      </c>
      <c r="G287" s="99">
        <f>+VALUE(VLOOKUP(B287,[1]Hoja1!B$2:C$33,2,0))</f>
        <v>10</v>
      </c>
      <c r="H287" t="str">
        <f>+VLOOKUP(CONCATENATE(B287,C287),[1]Hoja1!$J:$K,2,0)</f>
        <v>10002</v>
      </c>
      <c r="I287">
        <f>+COUNTIFS(BaseSAP!U:U,V!H287,BaseSAP!C:C,V!$G$4)</f>
        <v>0</v>
      </c>
      <c r="L287" s="12" t="s">
        <v>421</v>
      </c>
      <c r="M287">
        <v>0</v>
      </c>
    </row>
    <row r="288" spans="1:13" x14ac:dyDescent="0.25">
      <c r="A288" s="33" t="s">
        <v>146</v>
      </c>
      <c r="B288" s="33" t="s">
        <v>421</v>
      </c>
      <c r="C288" s="33" t="s">
        <v>424</v>
      </c>
      <c r="D288" s="33">
        <v>0</v>
      </c>
      <c r="E288" s="69">
        <v>0</v>
      </c>
      <c r="G288" s="99">
        <f>+VALUE(VLOOKUP(B288,[1]Hoja1!B$2:C$33,2,0))</f>
        <v>10</v>
      </c>
      <c r="H288" t="str">
        <f>+VLOOKUP(CONCATENATE(B288,C288),[1]Hoja1!$J:$K,2,0)</f>
        <v>10003</v>
      </c>
      <c r="I288">
        <f>+COUNTIFS(BaseSAP!U:U,V!H288,BaseSAP!C:C,V!$G$4)</f>
        <v>0</v>
      </c>
      <c r="L288" s="33" t="s">
        <v>421</v>
      </c>
      <c r="M288">
        <v>0</v>
      </c>
    </row>
    <row r="289" spans="1:13" x14ac:dyDescent="0.25">
      <c r="A289" s="12" t="s">
        <v>146</v>
      </c>
      <c r="B289" s="12" t="s">
        <v>421</v>
      </c>
      <c r="C289" s="12" t="s">
        <v>425</v>
      </c>
      <c r="D289" s="12">
        <v>0</v>
      </c>
      <c r="E289" s="70">
        <v>0</v>
      </c>
      <c r="G289" s="99">
        <f>+VALUE(VLOOKUP(B289,[1]Hoja1!B$2:C$33,2,0))</f>
        <v>10</v>
      </c>
      <c r="H289" t="str">
        <f>+VLOOKUP(CONCATENATE(B289,C289),[1]Hoja1!$J:$K,2,0)</f>
        <v>10004</v>
      </c>
      <c r="I289">
        <f>+COUNTIFS(BaseSAP!U:U,V!H289,BaseSAP!C:C,V!$G$4)</f>
        <v>0</v>
      </c>
      <c r="L289" s="12" t="s">
        <v>421</v>
      </c>
      <c r="M289">
        <v>0</v>
      </c>
    </row>
    <row r="290" spans="1:13" x14ac:dyDescent="0.25">
      <c r="A290" s="33" t="s">
        <v>146</v>
      </c>
      <c r="B290" s="33" t="s">
        <v>421</v>
      </c>
      <c r="C290" s="33" t="s">
        <v>421</v>
      </c>
      <c r="D290" s="33">
        <v>0</v>
      </c>
      <c r="E290" s="69">
        <v>0</v>
      </c>
      <c r="G290" s="99">
        <f>+VALUE(VLOOKUP(B290,[1]Hoja1!B$2:C$33,2,0))</f>
        <v>10</v>
      </c>
      <c r="H290" t="str">
        <f>+VLOOKUP(CONCATENATE(B290,C290),[1]Hoja1!$J:$K,2,0)</f>
        <v>10005</v>
      </c>
      <c r="I290">
        <f>+COUNTIFS(BaseSAP!U:U,V!H290,BaseSAP!C:C,V!$G$4)</f>
        <v>0</v>
      </c>
      <c r="L290" s="33" t="s">
        <v>421</v>
      </c>
      <c r="M290">
        <v>0</v>
      </c>
    </row>
    <row r="291" spans="1:13" x14ac:dyDescent="0.25">
      <c r="A291" s="12" t="s">
        <v>146</v>
      </c>
      <c r="B291" s="12" t="s">
        <v>421</v>
      </c>
      <c r="C291" s="12" t="s">
        <v>426</v>
      </c>
      <c r="D291" s="12">
        <v>0</v>
      </c>
      <c r="E291" s="70">
        <v>0</v>
      </c>
      <c r="G291" s="99">
        <f>+VALUE(VLOOKUP(B291,[1]Hoja1!B$2:C$33,2,0))</f>
        <v>10</v>
      </c>
      <c r="H291" t="str">
        <f>+VLOOKUP(CONCATENATE(B291,C291),[1]Hoja1!$J:$K,2,0)</f>
        <v>10006</v>
      </c>
      <c r="I291">
        <f>+COUNTIFS(BaseSAP!U:U,V!H291,BaseSAP!C:C,V!$G$4)</f>
        <v>0</v>
      </c>
      <c r="L291" s="12" t="s">
        <v>421</v>
      </c>
      <c r="M291">
        <v>0</v>
      </c>
    </row>
    <row r="292" spans="1:13" x14ac:dyDescent="0.25">
      <c r="A292" s="33" t="s">
        <v>146</v>
      </c>
      <c r="B292" s="33" t="s">
        <v>421</v>
      </c>
      <c r="C292" s="33" t="s">
        <v>427</v>
      </c>
      <c r="D292" s="33">
        <v>1</v>
      </c>
      <c r="E292" s="69">
        <v>4.7846889952153108E-3</v>
      </c>
      <c r="G292" s="99">
        <f>+VALUE(VLOOKUP(B292,[1]Hoja1!B$2:C$33,2,0))</f>
        <v>10</v>
      </c>
      <c r="H292" t="str">
        <f>+VLOOKUP(CONCATENATE(B292,C292),[1]Hoja1!$J:$K,2,0)</f>
        <v>10007</v>
      </c>
      <c r="I292">
        <f>+COUNTIFS(BaseSAP!U:U,V!H292,BaseSAP!C:C,V!$G$4)</f>
        <v>1</v>
      </c>
      <c r="L292" s="33" t="s">
        <v>421</v>
      </c>
      <c r="M292">
        <v>1</v>
      </c>
    </row>
    <row r="293" spans="1:13" x14ac:dyDescent="0.25">
      <c r="A293" s="31" t="s">
        <v>146</v>
      </c>
      <c r="B293" s="31" t="s">
        <v>421</v>
      </c>
      <c r="C293" s="31" t="s">
        <v>428</v>
      </c>
      <c r="D293" s="31">
        <v>0</v>
      </c>
      <c r="E293" s="54">
        <v>0</v>
      </c>
      <c r="G293" s="99">
        <f>+VALUE(VLOOKUP(B293,[1]Hoja1!B$2:C$33,2,0))</f>
        <v>10</v>
      </c>
      <c r="H293" t="str">
        <f>+VLOOKUP(CONCATENATE(B293,C293),[1]Hoja1!$J:$K,2,0)</f>
        <v>10008</v>
      </c>
      <c r="I293">
        <f>+COUNTIFS(BaseSAP!U:U,V!H293,BaseSAP!C:C,V!$G$4)</f>
        <v>0</v>
      </c>
      <c r="L293" s="31" t="s">
        <v>421</v>
      </c>
      <c r="M293">
        <v>0</v>
      </c>
    </row>
    <row r="294" spans="1:13" x14ac:dyDescent="0.25">
      <c r="A294" s="33" t="s">
        <v>146</v>
      </c>
      <c r="B294" s="33" t="s">
        <v>421</v>
      </c>
      <c r="C294" s="33" t="s">
        <v>429</v>
      </c>
      <c r="D294" s="33">
        <v>0</v>
      </c>
      <c r="E294" s="69">
        <v>0</v>
      </c>
      <c r="G294" s="99">
        <f>+VALUE(VLOOKUP(B294,[1]Hoja1!B$2:C$33,2,0))</f>
        <v>10</v>
      </c>
      <c r="H294" t="str">
        <f>+VLOOKUP(CONCATENATE(B294,C294),[1]Hoja1!$J:$K,2,0)</f>
        <v>10009</v>
      </c>
      <c r="I294">
        <f>+COUNTIFS(BaseSAP!U:U,V!H294,BaseSAP!C:C,V!$G$4)</f>
        <v>0</v>
      </c>
      <c r="L294" s="33" t="s">
        <v>421</v>
      </c>
      <c r="M294">
        <v>0</v>
      </c>
    </row>
    <row r="295" spans="1:13" x14ac:dyDescent="0.25">
      <c r="A295" s="12" t="s">
        <v>146</v>
      </c>
      <c r="B295" s="12" t="s">
        <v>421</v>
      </c>
      <c r="C295" s="12" t="s">
        <v>194</v>
      </c>
      <c r="D295" s="12">
        <v>0</v>
      </c>
      <c r="E295" s="70">
        <v>0</v>
      </c>
      <c r="G295" s="99">
        <f>+VALUE(VLOOKUP(B295,[1]Hoja1!B$2:C$33,2,0))</f>
        <v>10</v>
      </c>
      <c r="H295" t="str">
        <f>+VLOOKUP(CONCATENATE(B295,C295),[1]Hoja1!$J:$K,2,0)</f>
        <v>10010</v>
      </c>
      <c r="I295">
        <f>+COUNTIFS(BaseSAP!U:U,V!H295,BaseSAP!C:C,V!$G$4)</f>
        <v>0</v>
      </c>
      <c r="L295" s="12" t="s">
        <v>421</v>
      </c>
      <c r="M295">
        <v>0</v>
      </c>
    </row>
    <row r="296" spans="1:13" x14ac:dyDescent="0.25">
      <c r="A296" s="33" t="s">
        <v>146</v>
      </c>
      <c r="B296" s="33" t="s">
        <v>421</v>
      </c>
      <c r="C296" s="33" t="s">
        <v>430</v>
      </c>
      <c r="D296" s="33">
        <v>0</v>
      </c>
      <c r="E296" s="69">
        <v>0</v>
      </c>
      <c r="G296" s="99">
        <f>+VALUE(VLOOKUP(B296,[1]Hoja1!B$2:C$33,2,0))</f>
        <v>10</v>
      </c>
      <c r="H296" t="str">
        <f>+VLOOKUP(CONCATENATE(B296,C296),[1]Hoja1!$J:$K,2,0)</f>
        <v>10011</v>
      </c>
      <c r="I296">
        <f>+COUNTIFS(BaseSAP!U:U,V!H296,BaseSAP!C:C,V!$G$4)</f>
        <v>0</v>
      </c>
      <c r="L296" s="33" t="s">
        <v>421</v>
      </c>
      <c r="M296">
        <v>0</v>
      </c>
    </row>
    <row r="297" spans="1:13" x14ac:dyDescent="0.25">
      <c r="A297" s="12" t="s">
        <v>146</v>
      </c>
      <c r="B297" s="12" t="s">
        <v>421</v>
      </c>
      <c r="C297" s="12" t="s">
        <v>431</v>
      </c>
      <c r="D297" s="12">
        <v>0</v>
      </c>
      <c r="E297" s="70">
        <v>0</v>
      </c>
      <c r="G297" s="99">
        <f>+VALUE(VLOOKUP(B297,[1]Hoja1!B$2:C$33,2,0))</f>
        <v>10</v>
      </c>
      <c r="H297" t="str">
        <f>+VLOOKUP(CONCATENATE(B297,C297),[1]Hoja1!$J:$K,2,0)</f>
        <v>10012</v>
      </c>
      <c r="I297">
        <f>+COUNTIFS(BaseSAP!U:U,V!H297,BaseSAP!C:C,V!$G$4)</f>
        <v>0</v>
      </c>
      <c r="L297" s="12" t="s">
        <v>421</v>
      </c>
      <c r="M297">
        <v>0</v>
      </c>
    </row>
    <row r="298" spans="1:13" x14ac:dyDescent="0.25">
      <c r="A298" s="33" t="s">
        <v>146</v>
      </c>
      <c r="B298" s="33" t="s">
        <v>421</v>
      </c>
      <c r="C298" s="33" t="s">
        <v>432</v>
      </c>
      <c r="D298" s="33">
        <v>0</v>
      </c>
      <c r="E298" s="69">
        <v>0</v>
      </c>
      <c r="G298" s="99">
        <f>+VALUE(VLOOKUP(B298,[1]Hoja1!B$2:C$33,2,0))</f>
        <v>10</v>
      </c>
      <c r="H298" t="str">
        <f>+VLOOKUP(CONCATENATE(B298,C298),[1]Hoja1!$J:$K,2,0)</f>
        <v>10013</v>
      </c>
      <c r="I298">
        <f>+COUNTIFS(BaseSAP!U:U,V!H298,BaseSAP!C:C,V!$G$4)</f>
        <v>0</v>
      </c>
      <c r="L298" s="33" t="s">
        <v>421</v>
      </c>
      <c r="M298">
        <v>0</v>
      </c>
    </row>
    <row r="299" spans="1:13" x14ac:dyDescent="0.25">
      <c r="A299" s="12" t="s">
        <v>146</v>
      </c>
      <c r="B299" s="12" t="s">
        <v>421</v>
      </c>
      <c r="C299" s="12" t="s">
        <v>433</v>
      </c>
      <c r="D299" s="12">
        <v>0</v>
      </c>
      <c r="E299" s="70">
        <v>0</v>
      </c>
      <c r="G299" s="99">
        <f>+VALUE(VLOOKUP(B299,[1]Hoja1!B$2:C$33,2,0))</f>
        <v>10</v>
      </c>
      <c r="H299" t="str">
        <f>+VLOOKUP(CONCATENATE(B299,C299),[1]Hoja1!$J:$K,2,0)</f>
        <v>10014</v>
      </c>
      <c r="I299">
        <f>+COUNTIFS(BaseSAP!U:U,V!H299,BaseSAP!C:C,V!$G$4)</f>
        <v>0</v>
      </c>
      <c r="L299" s="12" t="s">
        <v>421</v>
      </c>
      <c r="M299">
        <v>0</v>
      </c>
    </row>
    <row r="300" spans="1:13" x14ac:dyDescent="0.25">
      <c r="A300" s="33" t="s">
        <v>146</v>
      </c>
      <c r="B300" s="33" t="s">
        <v>421</v>
      </c>
      <c r="C300" s="33" t="s">
        <v>434</v>
      </c>
      <c r="D300" s="33">
        <v>0</v>
      </c>
      <c r="E300" s="69">
        <v>0</v>
      </c>
      <c r="G300" s="99">
        <f>+VALUE(VLOOKUP(B300,[1]Hoja1!B$2:C$33,2,0))</f>
        <v>10</v>
      </c>
      <c r="H300" t="str">
        <f>+VLOOKUP(CONCATENATE(B300,C300),[1]Hoja1!$J:$K,2,0)</f>
        <v>10015</v>
      </c>
      <c r="I300">
        <f>+COUNTIFS(BaseSAP!U:U,V!H300,BaseSAP!C:C,V!$G$4)</f>
        <v>0</v>
      </c>
      <c r="L300" s="33" t="s">
        <v>421</v>
      </c>
      <c r="M300">
        <v>0</v>
      </c>
    </row>
    <row r="301" spans="1:13" x14ac:dyDescent="0.25">
      <c r="A301" s="31" t="s">
        <v>146</v>
      </c>
      <c r="B301" s="31" t="s">
        <v>421</v>
      </c>
      <c r="C301" s="31" t="s">
        <v>435</v>
      </c>
      <c r="D301" s="31">
        <v>0</v>
      </c>
      <c r="E301" s="54">
        <v>0</v>
      </c>
      <c r="G301" s="99">
        <f>+VALUE(VLOOKUP(B301,[1]Hoja1!B$2:C$33,2,0))</f>
        <v>10</v>
      </c>
      <c r="H301" t="str">
        <f>+VLOOKUP(CONCATENATE(B301,C301),[1]Hoja1!$J:$K,2,0)</f>
        <v>10016</v>
      </c>
      <c r="I301">
        <f>+COUNTIFS(BaseSAP!U:U,V!H301,BaseSAP!C:C,V!$G$4)</f>
        <v>0</v>
      </c>
      <c r="L301" s="31" t="s">
        <v>421</v>
      </c>
      <c r="M301">
        <v>0</v>
      </c>
    </row>
    <row r="302" spans="1:13" x14ac:dyDescent="0.25">
      <c r="A302" s="33" t="s">
        <v>146</v>
      </c>
      <c r="B302" s="33" t="s">
        <v>421</v>
      </c>
      <c r="C302" s="33" t="s">
        <v>204</v>
      </c>
      <c r="D302" s="33">
        <v>0</v>
      </c>
      <c r="E302" s="69">
        <v>0</v>
      </c>
      <c r="G302" s="99">
        <f>+VALUE(VLOOKUP(B302,[1]Hoja1!B$2:C$33,2,0))</f>
        <v>10</v>
      </c>
      <c r="H302" t="str">
        <f>+VLOOKUP(CONCATENATE(B302,C302),[1]Hoja1!$J:$K,2,0)</f>
        <v>10017</v>
      </c>
      <c r="I302">
        <f>+COUNTIFS(BaseSAP!U:U,V!H302,BaseSAP!C:C,V!$G$4)</f>
        <v>0</v>
      </c>
      <c r="L302" s="33" t="s">
        <v>421</v>
      </c>
      <c r="M302">
        <v>0</v>
      </c>
    </row>
    <row r="303" spans="1:13" x14ac:dyDescent="0.25">
      <c r="A303" s="31" t="s">
        <v>146</v>
      </c>
      <c r="B303" s="31" t="s">
        <v>421</v>
      </c>
      <c r="C303" s="31" t="s">
        <v>436</v>
      </c>
      <c r="D303" s="31">
        <v>0</v>
      </c>
      <c r="E303" s="54">
        <v>0</v>
      </c>
      <c r="G303" s="99">
        <f>+VALUE(VLOOKUP(B303,[1]Hoja1!B$2:C$33,2,0))</f>
        <v>10</v>
      </c>
      <c r="H303" t="str">
        <f>+VLOOKUP(CONCATENATE(B303,C303),[1]Hoja1!$J:$K,2,0)</f>
        <v>10018</v>
      </c>
      <c r="I303">
        <f>+COUNTIFS(BaseSAP!U:U,V!H303,BaseSAP!C:C,V!$G$4)</f>
        <v>0</v>
      </c>
      <c r="L303" s="31" t="s">
        <v>421</v>
      </c>
      <c r="M303">
        <v>0</v>
      </c>
    </row>
    <row r="304" spans="1:13" x14ac:dyDescent="0.25">
      <c r="A304" s="33" t="s">
        <v>146</v>
      </c>
      <c r="B304" s="33" t="s">
        <v>421</v>
      </c>
      <c r="C304" s="33" t="s">
        <v>437</v>
      </c>
      <c r="D304" s="33">
        <v>0</v>
      </c>
      <c r="E304" s="69">
        <v>0</v>
      </c>
      <c r="G304" s="99">
        <f>+VALUE(VLOOKUP(B304,[1]Hoja1!B$2:C$33,2,0))</f>
        <v>10</v>
      </c>
      <c r="H304" t="str">
        <f>+VLOOKUP(CONCATENATE(B304,C304),[1]Hoja1!$J:$K,2,0)</f>
        <v>10019</v>
      </c>
      <c r="I304">
        <f>+COUNTIFS(BaseSAP!U:U,V!H304,BaseSAP!C:C,V!$G$4)</f>
        <v>0</v>
      </c>
      <c r="L304" s="33" t="s">
        <v>421</v>
      </c>
      <c r="M304">
        <v>0</v>
      </c>
    </row>
    <row r="305" spans="1:13" x14ac:dyDescent="0.25">
      <c r="A305" s="12" t="s">
        <v>146</v>
      </c>
      <c r="B305" s="12" t="s">
        <v>421</v>
      </c>
      <c r="C305" s="12" t="s">
        <v>438</v>
      </c>
      <c r="D305" s="12">
        <v>0</v>
      </c>
      <c r="E305" s="70">
        <v>0</v>
      </c>
      <c r="G305" s="99">
        <f>+VALUE(VLOOKUP(B305,[1]Hoja1!B$2:C$33,2,0))</f>
        <v>10</v>
      </c>
      <c r="H305" t="str">
        <f>+VLOOKUP(CONCATENATE(B305,C305),[1]Hoja1!$J:$K,2,0)</f>
        <v>10020</v>
      </c>
      <c r="I305">
        <f>+COUNTIFS(BaseSAP!U:U,V!H305,BaseSAP!C:C,V!$G$4)</f>
        <v>0</v>
      </c>
      <c r="L305" s="12" t="s">
        <v>421</v>
      </c>
      <c r="M305">
        <v>0</v>
      </c>
    </row>
    <row r="306" spans="1:13" x14ac:dyDescent="0.25">
      <c r="A306" s="33" t="s">
        <v>146</v>
      </c>
      <c r="B306" s="33" t="s">
        <v>421</v>
      </c>
      <c r="C306" s="33" t="s">
        <v>439</v>
      </c>
      <c r="D306" s="33">
        <v>0</v>
      </c>
      <c r="E306" s="69">
        <v>0</v>
      </c>
      <c r="G306" s="99">
        <f>+VALUE(VLOOKUP(B306,[1]Hoja1!B$2:C$33,2,0))</f>
        <v>10</v>
      </c>
      <c r="H306" t="str">
        <f>+VLOOKUP(CONCATENATE(B306,C306),[1]Hoja1!$J:$K,2,0)</f>
        <v>10021</v>
      </c>
      <c r="I306">
        <f>+COUNTIFS(BaseSAP!U:U,V!H306,BaseSAP!C:C,V!$G$4)</f>
        <v>0</v>
      </c>
      <c r="L306" s="33" t="s">
        <v>421</v>
      </c>
      <c r="M306">
        <v>0</v>
      </c>
    </row>
    <row r="307" spans="1:13" x14ac:dyDescent="0.25">
      <c r="A307" s="12" t="s">
        <v>146</v>
      </c>
      <c r="B307" s="12" t="s">
        <v>421</v>
      </c>
      <c r="C307" s="12" t="s">
        <v>440</v>
      </c>
      <c r="D307" s="12">
        <v>0</v>
      </c>
      <c r="E307" s="70">
        <v>0</v>
      </c>
      <c r="G307" s="99">
        <f>+VALUE(VLOOKUP(B307,[1]Hoja1!B$2:C$33,2,0))</f>
        <v>10</v>
      </c>
      <c r="H307" t="str">
        <f>+VLOOKUP(CONCATENATE(B307,C307),[1]Hoja1!$J:$K,2,0)</f>
        <v>10022</v>
      </c>
      <c r="I307">
        <f>+COUNTIFS(BaseSAP!U:U,V!H307,BaseSAP!C:C,V!$G$4)</f>
        <v>0</v>
      </c>
      <c r="L307" s="12" t="s">
        <v>421</v>
      </c>
      <c r="M307">
        <v>0</v>
      </c>
    </row>
    <row r="308" spans="1:13" x14ac:dyDescent="0.25">
      <c r="A308" s="33" t="s">
        <v>146</v>
      </c>
      <c r="B308" s="33" t="s">
        <v>421</v>
      </c>
      <c r="C308" s="33" t="s">
        <v>441</v>
      </c>
      <c r="D308" s="33">
        <v>0</v>
      </c>
      <c r="E308" s="69">
        <v>0</v>
      </c>
      <c r="G308" s="99">
        <f>+VALUE(VLOOKUP(B308,[1]Hoja1!B$2:C$33,2,0))</f>
        <v>10</v>
      </c>
      <c r="H308" t="str">
        <f>+VLOOKUP(CONCATENATE(B308,C308),[1]Hoja1!$J:$K,2,0)</f>
        <v>10023</v>
      </c>
      <c r="I308">
        <f>+COUNTIFS(BaseSAP!U:U,V!H308,BaseSAP!C:C,V!$G$4)</f>
        <v>0</v>
      </c>
      <c r="L308" s="33" t="s">
        <v>421</v>
      </c>
      <c r="M308">
        <v>0</v>
      </c>
    </row>
    <row r="309" spans="1:13" x14ac:dyDescent="0.25">
      <c r="A309" s="12" t="s">
        <v>146</v>
      </c>
      <c r="B309" s="12" t="s">
        <v>421</v>
      </c>
      <c r="C309" s="12" t="s">
        <v>442</v>
      </c>
      <c r="D309" s="12">
        <v>0</v>
      </c>
      <c r="E309" s="70">
        <v>0</v>
      </c>
      <c r="G309" s="99">
        <f>+VALUE(VLOOKUP(B309,[1]Hoja1!B$2:C$33,2,0))</f>
        <v>10</v>
      </c>
      <c r="H309" t="str">
        <f>+VLOOKUP(CONCATENATE(B309,C309),[1]Hoja1!$J:$K,2,0)</f>
        <v>10024</v>
      </c>
      <c r="I309">
        <f>+COUNTIFS(BaseSAP!U:U,V!H309,BaseSAP!C:C,V!$G$4)</f>
        <v>0</v>
      </c>
      <c r="L309" s="12" t="s">
        <v>421</v>
      </c>
      <c r="M309">
        <v>0</v>
      </c>
    </row>
    <row r="310" spans="1:13" x14ac:dyDescent="0.25">
      <c r="A310" s="33" t="s">
        <v>146</v>
      </c>
      <c r="B310" s="33" t="s">
        <v>421</v>
      </c>
      <c r="C310" s="33" t="s">
        <v>443</v>
      </c>
      <c r="D310" s="33">
        <v>0</v>
      </c>
      <c r="E310" s="69">
        <v>0</v>
      </c>
      <c r="G310" s="99">
        <f>+VALUE(VLOOKUP(B310,[1]Hoja1!B$2:C$33,2,0))</f>
        <v>10</v>
      </c>
      <c r="H310" t="str">
        <f>+VLOOKUP(CONCATENATE(B310,C310),[1]Hoja1!$J:$K,2,0)</f>
        <v>10025</v>
      </c>
      <c r="I310">
        <f>+COUNTIFS(BaseSAP!U:U,V!H310,BaseSAP!C:C,V!$G$4)</f>
        <v>0</v>
      </c>
      <c r="L310" s="33" t="s">
        <v>421</v>
      </c>
      <c r="M310">
        <v>0</v>
      </c>
    </row>
    <row r="311" spans="1:13" x14ac:dyDescent="0.25">
      <c r="A311" s="31" t="s">
        <v>146</v>
      </c>
      <c r="B311" s="31" t="s">
        <v>421</v>
      </c>
      <c r="C311" s="31" t="s">
        <v>444</v>
      </c>
      <c r="D311" s="31">
        <v>0</v>
      </c>
      <c r="E311" s="54">
        <v>0</v>
      </c>
      <c r="G311" s="99">
        <f>+VALUE(VLOOKUP(B311,[1]Hoja1!B$2:C$33,2,0))</f>
        <v>10</v>
      </c>
      <c r="H311" t="str">
        <f>+VLOOKUP(CONCATENATE(B311,C311),[1]Hoja1!$J:$K,2,0)</f>
        <v>10026</v>
      </c>
      <c r="I311">
        <f>+COUNTIFS(BaseSAP!U:U,V!H311,BaseSAP!C:C,V!$G$4)</f>
        <v>0</v>
      </c>
      <c r="L311" s="31" t="s">
        <v>421</v>
      </c>
      <c r="M311">
        <v>0</v>
      </c>
    </row>
    <row r="312" spans="1:13" x14ac:dyDescent="0.25">
      <c r="A312" s="33" t="s">
        <v>146</v>
      </c>
      <c r="B312" s="33" t="s">
        <v>421</v>
      </c>
      <c r="C312" s="33" t="s">
        <v>445</v>
      </c>
      <c r="D312" s="33">
        <v>0</v>
      </c>
      <c r="E312" s="69">
        <v>0</v>
      </c>
      <c r="G312" s="99">
        <f>+VALUE(VLOOKUP(B312,[1]Hoja1!B$2:C$33,2,0))</f>
        <v>10</v>
      </c>
      <c r="H312" t="str">
        <f>+VLOOKUP(CONCATENATE(B312,C312),[1]Hoja1!$J:$K,2,0)</f>
        <v>10027</v>
      </c>
      <c r="I312">
        <f>+COUNTIFS(BaseSAP!U:U,V!H312,BaseSAP!C:C,V!$G$4)</f>
        <v>0</v>
      </c>
      <c r="L312" s="33" t="s">
        <v>421</v>
      </c>
      <c r="M312">
        <v>0</v>
      </c>
    </row>
    <row r="313" spans="1:13" x14ac:dyDescent="0.25">
      <c r="A313" s="12" t="s">
        <v>146</v>
      </c>
      <c r="B313" s="12" t="s">
        <v>421</v>
      </c>
      <c r="C313" s="12" t="s">
        <v>446</v>
      </c>
      <c r="D313" s="12">
        <v>0</v>
      </c>
      <c r="E313" s="70">
        <v>0</v>
      </c>
      <c r="G313" s="99">
        <f>+VALUE(VLOOKUP(B313,[1]Hoja1!B$2:C$33,2,0))</f>
        <v>10</v>
      </c>
      <c r="H313" t="str">
        <f>+VLOOKUP(CONCATENATE(B313,C313),[1]Hoja1!$J:$K,2,0)</f>
        <v>10028</v>
      </c>
      <c r="I313">
        <f>+COUNTIFS(BaseSAP!U:U,V!H313,BaseSAP!C:C,V!$G$4)</f>
        <v>0</v>
      </c>
      <c r="L313" s="12" t="s">
        <v>421</v>
      </c>
      <c r="M313">
        <v>0</v>
      </c>
    </row>
    <row r="314" spans="1:13" x14ac:dyDescent="0.25">
      <c r="A314" s="33" t="s">
        <v>146</v>
      </c>
      <c r="B314" s="33" t="s">
        <v>421</v>
      </c>
      <c r="C314" s="33" t="s">
        <v>447</v>
      </c>
      <c r="D314" s="33">
        <v>0</v>
      </c>
      <c r="E314" s="69">
        <v>0</v>
      </c>
      <c r="G314" s="99">
        <f>+VALUE(VLOOKUP(B314,[1]Hoja1!B$2:C$33,2,0))</f>
        <v>10</v>
      </c>
      <c r="H314" t="str">
        <f>+VLOOKUP(CONCATENATE(B314,C314),[1]Hoja1!$J:$K,2,0)</f>
        <v>10029</v>
      </c>
      <c r="I314">
        <f>+COUNTIFS(BaseSAP!U:U,V!H314,BaseSAP!C:C,V!$G$4)</f>
        <v>0</v>
      </c>
      <c r="L314" s="33" t="s">
        <v>421</v>
      </c>
      <c r="M314">
        <v>0</v>
      </c>
    </row>
    <row r="315" spans="1:13" x14ac:dyDescent="0.25">
      <c r="A315" s="12" t="s">
        <v>146</v>
      </c>
      <c r="B315" s="12" t="s">
        <v>421</v>
      </c>
      <c r="C315" s="12" t="s">
        <v>448</v>
      </c>
      <c r="D315" s="12">
        <v>0</v>
      </c>
      <c r="E315" s="70">
        <v>0</v>
      </c>
      <c r="G315" s="99">
        <f>+VALUE(VLOOKUP(B315,[1]Hoja1!B$2:C$33,2,0))</f>
        <v>10</v>
      </c>
      <c r="H315" t="str">
        <f>+VLOOKUP(CONCATENATE(B315,C315),[1]Hoja1!$J:$K,2,0)</f>
        <v>10030</v>
      </c>
      <c r="I315">
        <f>+COUNTIFS(BaseSAP!U:U,V!H315,BaseSAP!C:C,V!$G$4)</f>
        <v>0</v>
      </c>
      <c r="L315" s="12" t="s">
        <v>421</v>
      </c>
      <c r="M315">
        <v>0</v>
      </c>
    </row>
    <row r="316" spans="1:13" x14ac:dyDescent="0.25">
      <c r="A316" s="33" t="s">
        <v>146</v>
      </c>
      <c r="B316" s="33" t="s">
        <v>421</v>
      </c>
      <c r="C316" s="33" t="s">
        <v>449</v>
      </c>
      <c r="D316" s="33">
        <v>0</v>
      </c>
      <c r="E316" s="69">
        <v>0</v>
      </c>
      <c r="G316" s="99">
        <f>+VALUE(VLOOKUP(B316,[1]Hoja1!B$2:C$33,2,0))</f>
        <v>10</v>
      </c>
      <c r="H316" t="str">
        <f>+VLOOKUP(CONCATENATE(B316,C316),[1]Hoja1!$J:$K,2,0)</f>
        <v>10031</v>
      </c>
      <c r="I316">
        <f>+COUNTIFS(BaseSAP!U:U,V!H316,BaseSAP!C:C,V!$G$4)</f>
        <v>0</v>
      </c>
      <c r="L316" s="33" t="s">
        <v>421</v>
      </c>
      <c r="M316">
        <v>0</v>
      </c>
    </row>
    <row r="317" spans="1:13" x14ac:dyDescent="0.25">
      <c r="A317" s="12" t="s">
        <v>146</v>
      </c>
      <c r="B317" s="12" t="s">
        <v>421</v>
      </c>
      <c r="C317" s="12" t="s">
        <v>450</v>
      </c>
      <c r="D317" s="12">
        <v>0</v>
      </c>
      <c r="E317" s="70">
        <v>0</v>
      </c>
      <c r="G317" s="99">
        <f>+VALUE(VLOOKUP(B317,[1]Hoja1!B$2:C$33,2,0))</f>
        <v>10</v>
      </c>
      <c r="H317" t="str">
        <f>+VLOOKUP(CONCATENATE(B317,C317),[1]Hoja1!$J:$K,2,0)</f>
        <v>10032</v>
      </c>
      <c r="I317">
        <f>+COUNTIFS(BaseSAP!U:U,V!H317,BaseSAP!C:C,V!$G$4)</f>
        <v>0</v>
      </c>
      <c r="L317" s="12" t="s">
        <v>421</v>
      </c>
      <c r="M317">
        <v>0</v>
      </c>
    </row>
    <row r="318" spans="1:13" x14ac:dyDescent="0.25">
      <c r="A318" s="33" t="s">
        <v>146</v>
      </c>
      <c r="B318" s="33" t="s">
        <v>421</v>
      </c>
      <c r="C318" s="33" t="s">
        <v>451</v>
      </c>
      <c r="D318" s="33">
        <v>0</v>
      </c>
      <c r="E318" s="69">
        <v>0</v>
      </c>
      <c r="G318" s="99">
        <f>+VALUE(VLOOKUP(B318,[1]Hoja1!B$2:C$33,2,0))</f>
        <v>10</v>
      </c>
      <c r="H318" t="str">
        <f>+VLOOKUP(CONCATENATE(B318,C318),[1]Hoja1!$J:$K,2,0)</f>
        <v>10033</v>
      </c>
      <c r="I318">
        <f>+COUNTIFS(BaseSAP!U:U,V!H318,BaseSAP!C:C,V!$G$4)</f>
        <v>0</v>
      </c>
      <c r="L318" s="33" t="s">
        <v>421</v>
      </c>
      <c r="M318">
        <v>0</v>
      </c>
    </row>
    <row r="319" spans="1:13" x14ac:dyDescent="0.25">
      <c r="A319" s="31" t="s">
        <v>146</v>
      </c>
      <c r="B319" s="31" t="s">
        <v>421</v>
      </c>
      <c r="C319" s="31" t="s">
        <v>452</v>
      </c>
      <c r="D319" s="31">
        <v>0</v>
      </c>
      <c r="E319" s="54">
        <v>0</v>
      </c>
      <c r="G319" s="99">
        <f>+VALUE(VLOOKUP(B319,[1]Hoja1!B$2:C$33,2,0))</f>
        <v>10</v>
      </c>
      <c r="H319" t="str">
        <f>+VLOOKUP(CONCATENATE(B319,C319),[1]Hoja1!$J:$K,2,0)</f>
        <v>10034</v>
      </c>
      <c r="I319">
        <f>+COUNTIFS(BaseSAP!U:U,V!H319,BaseSAP!C:C,V!$G$4)</f>
        <v>0</v>
      </c>
      <c r="L319" s="31" t="s">
        <v>421</v>
      </c>
      <c r="M319">
        <v>0</v>
      </c>
    </row>
    <row r="320" spans="1:13" x14ac:dyDescent="0.25">
      <c r="A320" s="33" t="s">
        <v>146</v>
      </c>
      <c r="B320" s="33" t="s">
        <v>421</v>
      </c>
      <c r="C320" s="33" t="s">
        <v>453</v>
      </c>
      <c r="D320" s="33">
        <v>0</v>
      </c>
      <c r="E320" s="69">
        <v>0</v>
      </c>
      <c r="G320" s="99">
        <f>+VALUE(VLOOKUP(B320,[1]Hoja1!B$2:C$33,2,0))</f>
        <v>10</v>
      </c>
      <c r="H320" t="str">
        <f>+VLOOKUP(CONCATENATE(B320,C320),[1]Hoja1!$J:$K,2,0)</f>
        <v>10035</v>
      </c>
      <c r="I320">
        <f>+COUNTIFS(BaseSAP!U:U,V!H320,BaseSAP!C:C,V!$G$4)</f>
        <v>0</v>
      </c>
      <c r="L320" s="33" t="s">
        <v>421</v>
      </c>
      <c r="M320">
        <v>0</v>
      </c>
    </row>
    <row r="321" spans="1:13" x14ac:dyDescent="0.25">
      <c r="A321" s="31" t="s">
        <v>146</v>
      </c>
      <c r="B321" s="31" t="s">
        <v>421</v>
      </c>
      <c r="C321" s="31" t="s">
        <v>454</v>
      </c>
      <c r="D321" s="31">
        <v>0</v>
      </c>
      <c r="E321" s="54">
        <v>0</v>
      </c>
      <c r="G321" s="99">
        <f>+VALUE(VLOOKUP(B321,[1]Hoja1!B$2:C$33,2,0))</f>
        <v>10</v>
      </c>
      <c r="H321" t="str">
        <f>+VLOOKUP(CONCATENATE(B321,C321),[1]Hoja1!$J:$K,2,0)</f>
        <v>10036</v>
      </c>
      <c r="I321">
        <f>+COUNTIFS(BaseSAP!U:U,V!H321,BaseSAP!C:C,V!$G$4)</f>
        <v>0</v>
      </c>
      <c r="L321" s="31" t="s">
        <v>421</v>
      </c>
      <c r="M321">
        <v>0</v>
      </c>
    </row>
    <row r="322" spans="1:13" x14ac:dyDescent="0.25">
      <c r="A322" s="33" t="s">
        <v>146</v>
      </c>
      <c r="B322" s="33" t="s">
        <v>421</v>
      </c>
      <c r="C322" s="33" t="s">
        <v>455</v>
      </c>
      <c r="D322" s="33">
        <v>0</v>
      </c>
      <c r="E322" s="69">
        <v>0</v>
      </c>
      <c r="G322" s="99">
        <f>+VALUE(VLOOKUP(B322,[1]Hoja1!B$2:C$33,2,0))</f>
        <v>10</v>
      </c>
      <c r="H322" t="str">
        <f>+VLOOKUP(CONCATENATE(B322,C322),[1]Hoja1!$J:$K,2,0)</f>
        <v>10037</v>
      </c>
      <c r="I322">
        <f>+COUNTIFS(BaseSAP!U:U,V!H322,BaseSAP!C:C,V!$G$4)</f>
        <v>0</v>
      </c>
      <c r="L322" s="33" t="s">
        <v>421</v>
      </c>
      <c r="M322">
        <v>0</v>
      </c>
    </row>
    <row r="323" spans="1:13" x14ac:dyDescent="0.25">
      <c r="A323" s="12" t="s">
        <v>146</v>
      </c>
      <c r="B323" s="12" t="s">
        <v>421</v>
      </c>
      <c r="C323" s="12" t="s">
        <v>456</v>
      </c>
      <c r="D323" s="12">
        <v>0</v>
      </c>
      <c r="E323" s="70">
        <v>0</v>
      </c>
      <c r="G323" s="99">
        <f>+VALUE(VLOOKUP(B323,[1]Hoja1!B$2:C$33,2,0))</f>
        <v>10</v>
      </c>
      <c r="H323" t="str">
        <f>+VLOOKUP(CONCATENATE(B323,C323),[1]Hoja1!$J:$K,2,0)</f>
        <v>10038</v>
      </c>
      <c r="I323">
        <f>+COUNTIFS(BaseSAP!U:U,V!H323,BaseSAP!C:C,V!$G$4)</f>
        <v>0</v>
      </c>
      <c r="L323" s="12" t="s">
        <v>421</v>
      </c>
      <c r="M323">
        <v>0</v>
      </c>
    </row>
    <row r="324" spans="1:13" x14ac:dyDescent="0.25">
      <c r="A324" s="33" t="s">
        <v>146</v>
      </c>
      <c r="B324" s="33" t="s">
        <v>421</v>
      </c>
      <c r="C324" s="33" t="s">
        <v>457</v>
      </c>
      <c r="D324" s="33">
        <v>0</v>
      </c>
      <c r="E324" s="69">
        <v>0</v>
      </c>
      <c r="G324" s="99">
        <f>+VALUE(VLOOKUP(B324,[1]Hoja1!B$2:C$33,2,0))</f>
        <v>10</v>
      </c>
      <c r="H324" t="str">
        <f>+VLOOKUP(CONCATENATE(B324,C324),[1]Hoja1!$J:$K,2,0)</f>
        <v>10039</v>
      </c>
      <c r="I324">
        <f>+COUNTIFS(BaseSAP!U:U,V!H324,BaseSAP!C:C,V!$G$4)</f>
        <v>0</v>
      </c>
      <c r="L324" s="33" t="s">
        <v>421</v>
      </c>
      <c r="M324">
        <v>0</v>
      </c>
    </row>
    <row r="325" spans="1:13" x14ac:dyDescent="0.25">
      <c r="A325" s="12" t="s">
        <v>146</v>
      </c>
      <c r="B325" s="12" t="s">
        <v>458</v>
      </c>
      <c r="C325" s="12" t="s">
        <v>182</v>
      </c>
      <c r="D325" s="12">
        <v>0</v>
      </c>
      <c r="E325" s="70">
        <v>0</v>
      </c>
      <c r="G325" s="99">
        <f>+VALUE(VLOOKUP(B325,[1]Hoja1!B$2:C$33,2,0))</f>
        <v>11</v>
      </c>
      <c r="H325" t="str">
        <f>+VLOOKUP(CONCATENATE(B325,C325),[1]Hoja1!$J:$K,2,0)</f>
        <v>11001</v>
      </c>
      <c r="I325">
        <f>+COUNTIFS(BaseSAP!U:U,V!H325,BaseSAP!C:C,V!$G$4)</f>
        <v>0</v>
      </c>
      <c r="L325" s="12" t="s">
        <v>458</v>
      </c>
      <c r="M325">
        <v>0</v>
      </c>
    </row>
    <row r="326" spans="1:13" x14ac:dyDescent="0.25">
      <c r="A326" s="33" t="s">
        <v>146</v>
      </c>
      <c r="B326" s="33" t="s">
        <v>458</v>
      </c>
      <c r="C326" s="33" t="s">
        <v>459</v>
      </c>
      <c r="D326" s="33">
        <v>0</v>
      </c>
      <c r="E326" s="69">
        <v>0</v>
      </c>
      <c r="G326" s="99">
        <f>+VALUE(VLOOKUP(B326,[1]Hoja1!B$2:C$33,2,0))</f>
        <v>11</v>
      </c>
      <c r="H326" t="str">
        <f>+VLOOKUP(CONCATENATE(B326,C326),[1]Hoja1!$J:$K,2,0)</f>
        <v>11002</v>
      </c>
      <c r="I326">
        <f>+COUNTIFS(BaseSAP!U:U,V!H326,BaseSAP!C:C,V!$G$4)</f>
        <v>0</v>
      </c>
      <c r="L326" s="33" t="s">
        <v>458</v>
      </c>
      <c r="M326">
        <v>0</v>
      </c>
    </row>
    <row r="327" spans="1:13" x14ac:dyDescent="0.25">
      <c r="A327" s="12" t="s">
        <v>146</v>
      </c>
      <c r="B327" s="12" t="s">
        <v>458</v>
      </c>
      <c r="C327" s="12" t="s">
        <v>460</v>
      </c>
      <c r="D327" s="12">
        <v>0</v>
      </c>
      <c r="E327" s="70">
        <v>0</v>
      </c>
      <c r="G327" s="99">
        <f>+VALUE(VLOOKUP(B327,[1]Hoja1!B$2:C$33,2,0))</f>
        <v>11</v>
      </c>
      <c r="H327" t="str">
        <f>+VLOOKUP(CONCATENATE(B327,C327),[1]Hoja1!$J:$K,2,0)</f>
        <v>11003</v>
      </c>
      <c r="I327">
        <f>+COUNTIFS(BaseSAP!U:U,V!H327,BaseSAP!C:C,V!$G$4)</f>
        <v>0</v>
      </c>
      <c r="L327" s="12" t="s">
        <v>458</v>
      </c>
      <c r="M327">
        <v>0</v>
      </c>
    </row>
    <row r="328" spans="1:13" x14ac:dyDescent="0.25">
      <c r="A328" s="33" t="s">
        <v>146</v>
      </c>
      <c r="B328" s="33" t="s">
        <v>458</v>
      </c>
      <c r="C328" s="33" t="s">
        <v>461</v>
      </c>
      <c r="D328" s="33">
        <v>0</v>
      </c>
      <c r="E328" s="69">
        <v>0</v>
      </c>
      <c r="G328" s="99">
        <f>+VALUE(VLOOKUP(B328,[1]Hoja1!B$2:C$33,2,0))</f>
        <v>11</v>
      </c>
      <c r="H328" t="str">
        <f>+VLOOKUP(CONCATENATE(B328,C328),[1]Hoja1!$J:$K,2,0)</f>
        <v>11004</v>
      </c>
      <c r="I328">
        <f>+COUNTIFS(BaseSAP!U:U,V!H328,BaseSAP!C:C,V!$G$4)</f>
        <v>0</v>
      </c>
      <c r="L328" s="33" t="s">
        <v>458</v>
      </c>
      <c r="M328">
        <v>0</v>
      </c>
    </row>
    <row r="329" spans="1:13" x14ac:dyDescent="0.25">
      <c r="A329" s="31" t="s">
        <v>146</v>
      </c>
      <c r="B329" s="31" t="s">
        <v>458</v>
      </c>
      <c r="C329" s="31" t="s">
        <v>462</v>
      </c>
      <c r="D329" s="31">
        <v>0</v>
      </c>
      <c r="E329" s="54">
        <v>0</v>
      </c>
      <c r="G329" s="99">
        <f>+VALUE(VLOOKUP(B329,[1]Hoja1!B$2:C$33,2,0))</f>
        <v>11</v>
      </c>
      <c r="H329" t="str">
        <f>+VLOOKUP(CONCATENATE(B329,C329),[1]Hoja1!$J:$K,2,0)</f>
        <v>11005</v>
      </c>
      <c r="I329">
        <f>+COUNTIFS(BaseSAP!U:U,V!H329,BaseSAP!C:C,V!$G$4)</f>
        <v>0</v>
      </c>
      <c r="L329" s="31" t="s">
        <v>458</v>
      </c>
      <c r="M329">
        <v>0</v>
      </c>
    </row>
    <row r="330" spans="1:13" x14ac:dyDescent="0.25">
      <c r="A330" s="33" t="s">
        <v>146</v>
      </c>
      <c r="B330" s="33" t="s">
        <v>458</v>
      </c>
      <c r="C330" s="33" t="s">
        <v>463</v>
      </c>
      <c r="D330" s="33">
        <v>0</v>
      </c>
      <c r="E330" s="69">
        <v>0</v>
      </c>
      <c r="G330" s="99">
        <f>+VALUE(VLOOKUP(B330,[1]Hoja1!B$2:C$33,2,0))</f>
        <v>11</v>
      </c>
      <c r="H330" t="str">
        <f>+VLOOKUP(CONCATENATE(B330,C330),[1]Hoja1!$J:$K,2,0)</f>
        <v>11006</v>
      </c>
      <c r="I330">
        <f>+COUNTIFS(BaseSAP!U:U,V!H330,BaseSAP!C:C,V!$G$4)</f>
        <v>0</v>
      </c>
      <c r="L330" s="33" t="s">
        <v>458</v>
      </c>
      <c r="M330">
        <v>0</v>
      </c>
    </row>
    <row r="331" spans="1:13" x14ac:dyDescent="0.25">
      <c r="A331" s="12" t="s">
        <v>146</v>
      </c>
      <c r="B331" s="12" t="s">
        <v>458</v>
      </c>
      <c r="C331" s="12" t="s">
        <v>464</v>
      </c>
      <c r="D331" s="12">
        <v>0</v>
      </c>
      <c r="E331" s="70">
        <v>0</v>
      </c>
      <c r="G331" s="99">
        <f>+VALUE(VLOOKUP(B331,[1]Hoja1!B$2:C$33,2,0))</f>
        <v>11</v>
      </c>
      <c r="H331" t="str">
        <f>+VLOOKUP(CONCATENATE(B331,C331),[1]Hoja1!$J:$K,2,0)</f>
        <v>11007</v>
      </c>
      <c r="I331">
        <f>+COUNTIFS(BaseSAP!U:U,V!H331,BaseSAP!C:C,V!$G$4)</f>
        <v>0</v>
      </c>
      <c r="L331" s="12" t="s">
        <v>458</v>
      </c>
      <c r="M331">
        <v>0</v>
      </c>
    </row>
    <row r="332" spans="1:13" x14ac:dyDescent="0.25">
      <c r="A332" s="33" t="s">
        <v>146</v>
      </c>
      <c r="B332" s="33" t="s">
        <v>458</v>
      </c>
      <c r="C332" s="33" t="s">
        <v>465</v>
      </c>
      <c r="D332" s="33">
        <v>0</v>
      </c>
      <c r="E332" s="69">
        <v>0</v>
      </c>
      <c r="G332" s="99">
        <f>+VALUE(VLOOKUP(B332,[1]Hoja1!B$2:C$33,2,0))</f>
        <v>11</v>
      </c>
      <c r="H332" t="str">
        <f>+VLOOKUP(CONCATENATE(B332,C332),[1]Hoja1!$J:$K,2,0)</f>
        <v>11008</v>
      </c>
      <c r="I332">
        <f>+COUNTIFS(BaseSAP!U:U,V!H332,BaseSAP!C:C,V!$G$4)</f>
        <v>0</v>
      </c>
      <c r="L332" s="33" t="s">
        <v>458</v>
      </c>
      <c r="M332">
        <v>0</v>
      </c>
    </row>
    <row r="333" spans="1:13" x14ac:dyDescent="0.25">
      <c r="A333" s="12" t="s">
        <v>146</v>
      </c>
      <c r="B333" s="12" t="s">
        <v>458</v>
      </c>
      <c r="C333" s="12" t="s">
        <v>466</v>
      </c>
      <c r="D333" s="12">
        <v>0</v>
      </c>
      <c r="E333" s="70">
        <v>0</v>
      </c>
      <c r="G333" s="99">
        <f>+VALUE(VLOOKUP(B333,[1]Hoja1!B$2:C$33,2,0))</f>
        <v>11</v>
      </c>
      <c r="H333" t="str">
        <f>+VLOOKUP(CONCATENATE(B333,C333),[1]Hoja1!$J:$K,2,0)</f>
        <v>11009</v>
      </c>
      <c r="I333">
        <f>+COUNTIFS(BaseSAP!U:U,V!H333,BaseSAP!C:C,V!$G$4)</f>
        <v>0</v>
      </c>
      <c r="L333" s="12" t="s">
        <v>458</v>
      </c>
      <c r="M333">
        <v>0</v>
      </c>
    </row>
    <row r="334" spans="1:13" x14ac:dyDescent="0.25">
      <c r="A334" s="33" t="s">
        <v>146</v>
      </c>
      <c r="B334" s="33" t="s">
        <v>458</v>
      </c>
      <c r="C334" s="33" t="s">
        <v>467</v>
      </c>
      <c r="D334" s="33">
        <v>0</v>
      </c>
      <c r="E334" s="69">
        <v>0</v>
      </c>
      <c r="G334" s="99">
        <f>+VALUE(VLOOKUP(B334,[1]Hoja1!B$2:C$33,2,0))</f>
        <v>11</v>
      </c>
      <c r="H334" t="str">
        <f>+VLOOKUP(CONCATENATE(B334,C334),[1]Hoja1!$J:$K,2,0)</f>
        <v>11010</v>
      </c>
      <c r="I334">
        <f>+COUNTIFS(BaseSAP!U:U,V!H334,BaseSAP!C:C,V!$G$4)</f>
        <v>0</v>
      </c>
      <c r="L334" s="33" t="s">
        <v>458</v>
      </c>
      <c r="M334">
        <v>0</v>
      </c>
    </row>
    <row r="335" spans="1:13" x14ac:dyDescent="0.25">
      <c r="A335" s="12" t="s">
        <v>146</v>
      </c>
      <c r="B335" s="12" t="s">
        <v>458</v>
      </c>
      <c r="C335" s="12" t="s">
        <v>468</v>
      </c>
      <c r="D335" s="12">
        <v>0</v>
      </c>
      <c r="E335" s="70">
        <v>0</v>
      </c>
      <c r="G335" s="99">
        <f>+VALUE(VLOOKUP(B335,[1]Hoja1!B$2:C$33,2,0))</f>
        <v>11</v>
      </c>
      <c r="H335" t="str">
        <f>+VLOOKUP(CONCATENATE(B335,C335),[1]Hoja1!$J:$K,2,0)</f>
        <v>11011</v>
      </c>
      <c r="I335">
        <f>+COUNTIFS(BaseSAP!U:U,V!H335,BaseSAP!C:C,V!$G$4)</f>
        <v>0</v>
      </c>
      <c r="L335" s="12" t="s">
        <v>458</v>
      </c>
      <c r="M335">
        <v>0</v>
      </c>
    </row>
    <row r="336" spans="1:13" x14ac:dyDescent="0.25">
      <c r="A336" s="33" t="s">
        <v>146</v>
      </c>
      <c r="B336" s="33" t="s">
        <v>458</v>
      </c>
      <c r="C336" s="33" t="s">
        <v>469</v>
      </c>
      <c r="D336" s="33">
        <v>0</v>
      </c>
      <c r="E336" s="69">
        <v>0</v>
      </c>
      <c r="G336" s="99">
        <f>+VALUE(VLOOKUP(B336,[1]Hoja1!B$2:C$33,2,0))</f>
        <v>11</v>
      </c>
      <c r="H336" t="str">
        <f>+VLOOKUP(CONCATENATE(B336,C336),[1]Hoja1!$J:$K,2,0)</f>
        <v>11012</v>
      </c>
      <c r="I336">
        <f>+COUNTIFS(BaseSAP!U:U,V!H336,BaseSAP!C:C,V!$G$4)</f>
        <v>0</v>
      </c>
      <c r="L336" s="33" t="s">
        <v>458</v>
      </c>
      <c r="M336">
        <v>0</v>
      </c>
    </row>
    <row r="337" spans="1:13" x14ac:dyDescent="0.25">
      <c r="A337" s="31" t="s">
        <v>146</v>
      </c>
      <c r="B337" s="31" t="s">
        <v>458</v>
      </c>
      <c r="C337" s="31" t="s">
        <v>470</v>
      </c>
      <c r="D337" s="31">
        <v>0</v>
      </c>
      <c r="E337" s="54">
        <v>0</v>
      </c>
      <c r="G337" s="99">
        <f>+VALUE(VLOOKUP(B337,[1]Hoja1!B$2:C$33,2,0))</f>
        <v>11</v>
      </c>
      <c r="H337" t="str">
        <f>+VLOOKUP(CONCATENATE(B337,C337),[1]Hoja1!$J:$K,2,0)</f>
        <v>11013</v>
      </c>
      <c r="I337">
        <f>+COUNTIFS(BaseSAP!U:U,V!H337,BaseSAP!C:C,V!$G$4)</f>
        <v>0</v>
      </c>
      <c r="L337" s="31" t="s">
        <v>458</v>
      </c>
      <c r="M337">
        <v>0</v>
      </c>
    </row>
    <row r="338" spans="1:13" x14ac:dyDescent="0.25">
      <c r="A338" s="33" t="s">
        <v>146</v>
      </c>
      <c r="B338" s="33" t="s">
        <v>458</v>
      </c>
      <c r="C338" s="33" t="s">
        <v>471</v>
      </c>
      <c r="D338" s="33">
        <v>0</v>
      </c>
      <c r="E338" s="69">
        <v>0</v>
      </c>
      <c r="G338" s="99">
        <f>+VALUE(VLOOKUP(B338,[1]Hoja1!B$2:C$33,2,0))</f>
        <v>11</v>
      </c>
      <c r="H338" t="str">
        <f>+VLOOKUP(CONCATENATE(B338,C338),[1]Hoja1!$J:$K,2,0)</f>
        <v>11014</v>
      </c>
      <c r="I338">
        <f>+COUNTIFS(BaseSAP!U:U,V!H338,BaseSAP!C:C,V!$G$4)</f>
        <v>0</v>
      </c>
      <c r="L338" s="33" t="s">
        <v>458</v>
      </c>
      <c r="M338">
        <v>0</v>
      </c>
    </row>
    <row r="339" spans="1:13" x14ac:dyDescent="0.25">
      <c r="A339" s="31" t="s">
        <v>146</v>
      </c>
      <c r="B339" s="31" t="s">
        <v>458</v>
      </c>
      <c r="C339" s="31" t="s">
        <v>458</v>
      </c>
      <c r="D339" s="31">
        <v>0</v>
      </c>
      <c r="E339" s="54">
        <v>0</v>
      </c>
      <c r="G339" s="99">
        <f>+VALUE(VLOOKUP(B339,[1]Hoja1!B$2:C$33,2,0))</f>
        <v>11</v>
      </c>
      <c r="H339" t="str">
        <f>+VLOOKUP(CONCATENATE(B339,C339),[1]Hoja1!$J:$K,2,0)</f>
        <v>11015</v>
      </c>
      <c r="I339">
        <f>+COUNTIFS(BaseSAP!U:U,V!H339,BaseSAP!C:C,V!$G$4)</f>
        <v>0</v>
      </c>
      <c r="L339" s="31" t="s">
        <v>458</v>
      </c>
      <c r="M339">
        <v>0</v>
      </c>
    </row>
    <row r="340" spans="1:13" x14ac:dyDescent="0.25">
      <c r="A340" s="33" t="s">
        <v>146</v>
      </c>
      <c r="B340" s="33" t="s">
        <v>458</v>
      </c>
      <c r="C340" s="33" t="s">
        <v>472</v>
      </c>
      <c r="D340" s="33">
        <v>0</v>
      </c>
      <c r="E340" s="69">
        <v>0</v>
      </c>
      <c r="G340" s="99">
        <f>+VALUE(VLOOKUP(B340,[1]Hoja1!B$2:C$33,2,0))</f>
        <v>11</v>
      </c>
      <c r="H340" t="str">
        <f>+VLOOKUP(CONCATENATE(B340,C340),[1]Hoja1!$J:$K,2,0)</f>
        <v>11016</v>
      </c>
      <c r="I340">
        <f>+COUNTIFS(BaseSAP!U:U,V!H340,BaseSAP!C:C,V!$G$4)</f>
        <v>0</v>
      </c>
      <c r="L340" s="33" t="s">
        <v>458</v>
      </c>
      <c r="M340">
        <v>0</v>
      </c>
    </row>
    <row r="341" spans="1:13" x14ac:dyDescent="0.25">
      <c r="A341" s="12" t="s">
        <v>146</v>
      </c>
      <c r="B341" s="12" t="s">
        <v>458</v>
      </c>
      <c r="C341" s="12" t="s">
        <v>473</v>
      </c>
      <c r="D341" s="12">
        <v>0</v>
      </c>
      <c r="E341" s="70">
        <v>0</v>
      </c>
      <c r="G341" s="99">
        <f>+VALUE(VLOOKUP(B341,[1]Hoja1!B$2:C$33,2,0))</f>
        <v>11</v>
      </c>
      <c r="H341" t="str">
        <f>+VLOOKUP(CONCATENATE(B341,C341),[1]Hoja1!$J:$K,2,0)</f>
        <v>11017</v>
      </c>
      <c r="I341">
        <f>+COUNTIFS(BaseSAP!U:U,V!H341,BaseSAP!C:C,V!$G$4)</f>
        <v>0</v>
      </c>
      <c r="L341" s="12" t="s">
        <v>458</v>
      </c>
      <c r="M341">
        <v>0</v>
      </c>
    </row>
    <row r="342" spans="1:13" x14ac:dyDescent="0.25">
      <c r="A342" s="33" t="s">
        <v>146</v>
      </c>
      <c r="B342" s="33" t="s">
        <v>458</v>
      </c>
      <c r="C342" s="33" t="s">
        <v>474</v>
      </c>
      <c r="D342" s="33">
        <v>0</v>
      </c>
      <c r="E342" s="69">
        <v>0</v>
      </c>
      <c r="G342" s="99">
        <f>+VALUE(VLOOKUP(B342,[1]Hoja1!B$2:C$33,2,0))</f>
        <v>11</v>
      </c>
      <c r="H342" t="str">
        <f>+VLOOKUP(CONCATENATE(B342,C342),[1]Hoja1!$J:$K,2,0)</f>
        <v>11018</v>
      </c>
      <c r="I342">
        <f>+COUNTIFS(BaseSAP!U:U,V!H342,BaseSAP!C:C,V!$G$4)</f>
        <v>0</v>
      </c>
      <c r="L342" s="33" t="s">
        <v>458</v>
      </c>
      <c r="M342">
        <v>0</v>
      </c>
    </row>
    <row r="343" spans="1:13" x14ac:dyDescent="0.25">
      <c r="A343" s="12" t="s">
        <v>146</v>
      </c>
      <c r="B343" s="12" t="s">
        <v>458</v>
      </c>
      <c r="C343" s="12" t="s">
        <v>475</v>
      </c>
      <c r="D343" s="12">
        <v>0</v>
      </c>
      <c r="E343" s="70">
        <v>0</v>
      </c>
      <c r="G343" s="99">
        <f>+VALUE(VLOOKUP(B343,[1]Hoja1!B$2:C$33,2,0))</f>
        <v>11</v>
      </c>
      <c r="H343" t="str">
        <f>+VLOOKUP(CONCATENATE(B343,C343),[1]Hoja1!$J:$K,2,0)</f>
        <v>11019</v>
      </c>
      <c r="I343">
        <f>+COUNTIFS(BaseSAP!U:U,V!H343,BaseSAP!C:C,V!$G$4)</f>
        <v>0</v>
      </c>
      <c r="L343" s="12" t="s">
        <v>458</v>
      </c>
      <c r="M343">
        <v>0</v>
      </c>
    </row>
    <row r="344" spans="1:13" x14ac:dyDescent="0.25">
      <c r="A344" s="33" t="s">
        <v>146</v>
      </c>
      <c r="B344" s="33" t="s">
        <v>458</v>
      </c>
      <c r="C344" s="33" t="s">
        <v>476</v>
      </c>
      <c r="D344" s="33">
        <v>0</v>
      </c>
      <c r="E344" s="69">
        <v>0</v>
      </c>
      <c r="G344" s="99">
        <f>+VALUE(VLOOKUP(B344,[1]Hoja1!B$2:C$33,2,0))</f>
        <v>11</v>
      </c>
      <c r="H344" t="str">
        <f>+VLOOKUP(CONCATENATE(B344,C344),[1]Hoja1!$J:$K,2,0)</f>
        <v>11020</v>
      </c>
      <c r="I344">
        <f>+COUNTIFS(BaseSAP!U:U,V!H344,BaseSAP!C:C,V!$G$4)</f>
        <v>0</v>
      </c>
      <c r="L344" s="33" t="s">
        <v>458</v>
      </c>
      <c r="M344">
        <v>0</v>
      </c>
    </row>
    <row r="345" spans="1:13" x14ac:dyDescent="0.25">
      <c r="A345" s="12" t="s">
        <v>146</v>
      </c>
      <c r="B345" s="12" t="s">
        <v>458</v>
      </c>
      <c r="C345" s="12" t="s">
        <v>477</v>
      </c>
      <c r="D345" s="12">
        <v>0</v>
      </c>
      <c r="E345" s="70">
        <v>0</v>
      </c>
      <c r="G345" s="99">
        <f>+VALUE(VLOOKUP(B345,[1]Hoja1!B$2:C$33,2,0))</f>
        <v>11</v>
      </c>
      <c r="H345" t="str">
        <f>+VLOOKUP(CONCATENATE(B345,C345),[1]Hoja1!$J:$K,2,0)</f>
        <v>11021</v>
      </c>
      <c r="I345">
        <f>+COUNTIFS(BaseSAP!U:U,V!H345,BaseSAP!C:C,V!$G$4)</f>
        <v>0</v>
      </c>
      <c r="L345" s="12" t="s">
        <v>458</v>
      </c>
      <c r="M345">
        <v>0</v>
      </c>
    </row>
    <row r="346" spans="1:13" x14ac:dyDescent="0.25">
      <c r="A346" s="33" t="s">
        <v>146</v>
      </c>
      <c r="B346" s="33" t="s">
        <v>458</v>
      </c>
      <c r="C346" s="33" t="s">
        <v>204</v>
      </c>
      <c r="D346" s="33">
        <v>0</v>
      </c>
      <c r="E346" s="69">
        <v>0</v>
      </c>
      <c r="G346" s="99">
        <f>+VALUE(VLOOKUP(B346,[1]Hoja1!B$2:C$33,2,0))</f>
        <v>11</v>
      </c>
      <c r="H346" t="str">
        <f>+VLOOKUP(CONCATENATE(B346,C346),[1]Hoja1!$J:$K,2,0)</f>
        <v>11022</v>
      </c>
      <c r="I346">
        <f>+COUNTIFS(BaseSAP!U:U,V!H346,BaseSAP!C:C,V!$G$4)</f>
        <v>0</v>
      </c>
      <c r="L346" s="33" t="s">
        <v>458</v>
      </c>
      <c r="M346">
        <v>0</v>
      </c>
    </row>
    <row r="347" spans="1:13" x14ac:dyDescent="0.25">
      <c r="A347" s="31" t="s">
        <v>146</v>
      </c>
      <c r="B347" s="31" t="s">
        <v>458</v>
      </c>
      <c r="C347" s="31" t="s">
        <v>478</v>
      </c>
      <c r="D347" s="31">
        <v>0</v>
      </c>
      <c r="E347" s="54">
        <v>0</v>
      </c>
      <c r="G347" s="99">
        <f>+VALUE(VLOOKUP(B347,[1]Hoja1!B$2:C$33,2,0))</f>
        <v>11</v>
      </c>
      <c r="H347" t="str">
        <f>+VLOOKUP(CONCATENATE(B347,C347),[1]Hoja1!$J:$K,2,0)</f>
        <v>11023</v>
      </c>
      <c r="I347">
        <f>+COUNTIFS(BaseSAP!U:U,V!H347,BaseSAP!C:C,V!$G$4)</f>
        <v>0</v>
      </c>
      <c r="L347" s="31" t="s">
        <v>458</v>
      </c>
      <c r="M347">
        <v>0</v>
      </c>
    </row>
    <row r="348" spans="1:13" x14ac:dyDescent="0.25">
      <c r="A348" s="33" t="s">
        <v>146</v>
      </c>
      <c r="B348" s="33" t="s">
        <v>458</v>
      </c>
      <c r="C348" s="33" t="s">
        <v>441</v>
      </c>
      <c r="D348" s="33">
        <v>0</v>
      </c>
      <c r="E348" s="69">
        <v>0</v>
      </c>
      <c r="G348" s="99">
        <f>+VALUE(VLOOKUP(B348,[1]Hoja1!B$2:C$33,2,0))</f>
        <v>11</v>
      </c>
      <c r="H348" t="str">
        <f>+VLOOKUP(CONCATENATE(B348,C348),[1]Hoja1!$J:$K,2,0)</f>
        <v>11024</v>
      </c>
      <c r="I348">
        <f>+COUNTIFS(BaseSAP!U:U,V!H348,BaseSAP!C:C,V!$G$4)</f>
        <v>0</v>
      </c>
      <c r="L348" s="33" t="s">
        <v>458</v>
      </c>
      <c r="M348">
        <v>0</v>
      </c>
    </row>
    <row r="349" spans="1:13" x14ac:dyDescent="0.25">
      <c r="A349" s="12" t="s">
        <v>146</v>
      </c>
      <c r="B349" s="12" t="s">
        <v>458</v>
      </c>
      <c r="C349" s="12" t="s">
        <v>479</v>
      </c>
      <c r="D349" s="12">
        <v>0</v>
      </c>
      <c r="E349" s="70">
        <v>0</v>
      </c>
      <c r="G349" s="99">
        <f>+VALUE(VLOOKUP(B349,[1]Hoja1!B$2:C$33,2,0))</f>
        <v>11</v>
      </c>
      <c r="H349" t="str">
        <f>+VLOOKUP(CONCATENATE(B349,C349),[1]Hoja1!$J:$K,2,0)</f>
        <v>11025</v>
      </c>
      <c r="I349">
        <f>+COUNTIFS(BaseSAP!U:U,V!H349,BaseSAP!C:C,V!$G$4)</f>
        <v>0</v>
      </c>
      <c r="L349" s="12" t="s">
        <v>458</v>
      </c>
      <c r="M349">
        <v>0</v>
      </c>
    </row>
    <row r="350" spans="1:13" x14ac:dyDescent="0.25">
      <c r="A350" s="33" t="s">
        <v>146</v>
      </c>
      <c r="B350" s="33" t="s">
        <v>458</v>
      </c>
      <c r="C350" s="33" t="s">
        <v>480</v>
      </c>
      <c r="D350" s="33">
        <v>0</v>
      </c>
      <c r="E350" s="69">
        <v>0</v>
      </c>
      <c r="G350" s="99">
        <f>+VALUE(VLOOKUP(B350,[1]Hoja1!B$2:C$33,2,0))</f>
        <v>11</v>
      </c>
      <c r="H350" t="str">
        <f>+VLOOKUP(CONCATENATE(B350,C350),[1]Hoja1!$J:$K,2,0)</f>
        <v>11026</v>
      </c>
      <c r="I350">
        <f>+COUNTIFS(BaseSAP!U:U,V!H350,BaseSAP!C:C,V!$G$4)</f>
        <v>0</v>
      </c>
      <c r="L350" s="33" t="s">
        <v>458</v>
      </c>
      <c r="M350">
        <v>0</v>
      </c>
    </row>
    <row r="351" spans="1:13" x14ac:dyDescent="0.25">
      <c r="A351" s="12" t="s">
        <v>146</v>
      </c>
      <c r="B351" s="12" t="s">
        <v>458</v>
      </c>
      <c r="C351" s="12" t="s">
        <v>481</v>
      </c>
      <c r="D351" s="12">
        <v>0</v>
      </c>
      <c r="E351" s="70">
        <v>0</v>
      </c>
      <c r="G351" s="99">
        <f>+VALUE(VLOOKUP(B351,[1]Hoja1!B$2:C$33,2,0))</f>
        <v>11</v>
      </c>
      <c r="H351" t="str">
        <f>+VLOOKUP(CONCATENATE(B351,C351),[1]Hoja1!$J:$K,2,0)</f>
        <v>11027</v>
      </c>
      <c r="I351">
        <f>+COUNTIFS(BaseSAP!U:U,V!H351,BaseSAP!C:C,V!$G$4)</f>
        <v>0</v>
      </c>
      <c r="L351" s="12" t="s">
        <v>458</v>
      </c>
      <c r="M351">
        <v>0</v>
      </c>
    </row>
    <row r="352" spans="1:13" x14ac:dyDescent="0.25">
      <c r="A352" s="33" t="s">
        <v>146</v>
      </c>
      <c r="B352" s="33" t="s">
        <v>458</v>
      </c>
      <c r="C352" s="33" t="s">
        <v>482</v>
      </c>
      <c r="D352" s="33">
        <v>0</v>
      </c>
      <c r="E352" s="69">
        <v>0</v>
      </c>
      <c r="G352" s="99">
        <f>+VALUE(VLOOKUP(B352,[1]Hoja1!B$2:C$33,2,0))</f>
        <v>11</v>
      </c>
      <c r="H352" t="str">
        <f>+VLOOKUP(CONCATENATE(B352,C352),[1]Hoja1!$J:$K,2,0)</f>
        <v>11028</v>
      </c>
      <c r="I352">
        <f>+COUNTIFS(BaseSAP!U:U,V!H352,BaseSAP!C:C,V!$G$4)</f>
        <v>0</v>
      </c>
      <c r="L352" s="33" t="s">
        <v>458</v>
      </c>
      <c r="M352">
        <v>0</v>
      </c>
    </row>
    <row r="353" spans="1:13" x14ac:dyDescent="0.25">
      <c r="A353" s="12" t="s">
        <v>146</v>
      </c>
      <c r="B353" s="12" t="s">
        <v>458</v>
      </c>
      <c r="C353" s="12" t="s">
        <v>483</v>
      </c>
      <c r="D353" s="12">
        <v>0</v>
      </c>
      <c r="E353" s="70">
        <v>0</v>
      </c>
      <c r="G353" s="99">
        <f>+VALUE(VLOOKUP(B353,[1]Hoja1!B$2:C$33,2,0))</f>
        <v>11</v>
      </c>
      <c r="H353" t="str">
        <f>+VLOOKUP(CONCATENATE(B353,C353),[1]Hoja1!$J:$K,2,0)</f>
        <v>11029</v>
      </c>
      <c r="I353">
        <f>+COUNTIFS(BaseSAP!U:U,V!H353,BaseSAP!C:C,V!$G$4)</f>
        <v>0</v>
      </c>
      <c r="L353" s="12" t="s">
        <v>458</v>
      </c>
      <c r="M353">
        <v>0</v>
      </c>
    </row>
    <row r="354" spans="1:13" x14ac:dyDescent="0.25">
      <c r="A354" s="33" t="s">
        <v>146</v>
      </c>
      <c r="B354" s="33" t="s">
        <v>458</v>
      </c>
      <c r="C354" s="33" t="s">
        <v>484</v>
      </c>
      <c r="D354" s="33">
        <v>0</v>
      </c>
      <c r="E354" s="75">
        <v>0</v>
      </c>
      <c r="G354" s="99">
        <f>+VALUE(VLOOKUP(B354,[1]Hoja1!B$2:C$33,2,0))</f>
        <v>11</v>
      </c>
      <c r="H354" t="str">
        <f>+VLOOKUP(CONCATENATE(B354,C354),[1]Hoja1!$J:$K,2,0)</f>
        <v>11030</v>
      </c>
      <c r="I354">
        <f>+COUNTIFS(BaseSAP!U:U,V!H354,BaseSAP!C:C,V!$G$4)</f>
        <v>0</v>
      </c>
      <c r="L354" s="33" t="s">
        <v>458</v>
      </c>
      <c r="M354">
        <v>0</v>
      </c>
    </row>
    <row r="355" spans="1:13" x14ac:dyDescent="0.25">
      <c r="A355" s="31" t="s">
        <v>146</v>
      </c>
      <c r="B355" s="31" t="s">
        <v>458</v>
      </c>
      <c r="C355" s="31" t="s">
        <v>485</v>
      </c>
      <c r="D355" s="31">
        <v>0</v>
      </c>
      <c r="E355" s="54">
        <v>0</v>
      </c>
      <c r="G355" s="99">
        <f>+VALUE(VLOOKUP(B355,[1]Hoja1!B$2:C$33,2,0))</f>
        <v>11</v>
      </c>
      <c r="H355" t="str">
        <f>+VLOOKUP(CONCATENATE(B355,C355),[1]Hoja1!$J:$K,2,0)</f>
        <v>11031</v>
      </c>
      <c r="I355">
        <f>+COUNTIFS(BaseSAP!U:U,V!H355,BaseSAP!C:C,V!$G$4)</f>
        <v>0</v>
      </c>
      <c r="L355" s="31" t="s">
        <v>458</v>
      </c>
      <c r="M355">
        <v>0</v>
      </c>
    </row>
    <row r="356" spans="1:13" x14ac:dyDescent="0.25">
      <c r="A356" s="33" t="s">
        <v>146</v>
      </c>
      <c r="B356" s="33" t="s">
        <v>458</v>
      </c>
      <c r="C356" s="33" t="s">
        <v>486</v>
      </c>
      <c r="D356" s="33">
        <v>0</v>
      </c>
      <c r="E356" s="69">
        <v>0</v>
      </c>
      <c r="G356" s="99">
        <f>+VALUE(VLOOKUP(B356,[1]Hoja1!B$2:C$33,2,0))</f>
        <v>11</v>
      </c>
      <c r="H356" t="str">
        <f>+VLOOKUP(CONCATENATE(B356,C356),[1]Hoja1!$J:$K,2,0)</f>
        <v>11032</v>
      </c>
      <c r="I356">
        <f>+COUNTIFS(BaseSAP!U:U,V!H356,BaseSAP!C:C,V!$G$4)</f>
        <v>0</v>
      </c>
      <c r="L356" s="33" t="s">
        <v>458</v>
      </c>
      <c r="M356">
        <v>0</v>
      </c>
    </row>
    <row r="357" spans="1:13" x14ac:dyDescent="0.25">
      <c r="A357" s="31" t="s">
        <v>146</v>
      </c>
      <c r="B357" s="31" t="s">
        <v>458</v>
      </c>
      <c r="C357" s="31" t="s">
        <v>487</v>
      </c>
      <c r="D357" s="31">
        <v>0</v>
      </c>
      <c r="E357" s="54">
        <v>0</v>
      </c>
      <c r="G357" s="99">
        <f>+VALUE(VLOOKUP(B357,[1]Hoja1!B$2:C$33,2,0))</f>
        <v>11</v>
      </c>
      <c r="H357" t="str">
        <f>+VLOOKUP(CONCATENATE(B357,C357),[1]Hoja1!$J:$K,2,0)</f>
        <v>11033</v>
      </c>
      <c r="I357">
        <f>+COUNTIFS(BaseSAP!U:U,V!H357,BaseSAP!C:C,V!$G$4)</f>
        <v>0</v>
      </c>
      <c r="L357" s="31" t="s">
        <v>458</v>
      </c>
      <c r="M357">
        <v>0</v>
      </c>
    </row>
    <row r="358" spans="1:13" x14ac:dyDescent="0.25">
      <c r="A358" s="33" t="s">
        <v>146</v>
      </c>
      <c r="B358" s="33" t="s">
        <v>458</v>
      </c>
      <c r="C358" s="33" t="s">
        <v>488</v>
      </c>
      <c r="D358" s="33">
        <v>0</v>
      </c>
      <c r="E358" s="69">
        <v>0</v>
      </c>
      <c r="G358" s="99">
        <f>+VALUE(VLOOKUP(B358,[1]Hoja1!B$2:C$33,2,0))</f>
        <v>11</v>
      </c>
      <c r="H358" t="str">
        <f>+VLOOKUP(CONCATENATE(B358,C358),[1]Hoja1!$J:$K,2,0)</f>
        <v>11034</v>
      </c>
      <c r="I358">
        <f>+COUNTIFS(BaseSAP!U:U,V!H358,BaseSAP!C:C,V!$G$4)</f>
        <v>0</v>
      </c>
      <c r="L358" s="33" t="s">
        <v>458</v>
      </c>
      <c r="M358">
        <v>0</v>
      </c>
    </row>
    <row r="359" spans="1:13" x14ac:dyDescent="0.25">
      <c r="A359" s="12" t="s">
        <v>146</v>
      </c>
      <c r="B359" s="12" t="s">
        <v>458</v>
      </c>
      <c r="C359" s="12" t="s">
        <v>489</v>
      </c>
      <c r="D359" s="12">
        <v>0</v>
      </c>
      <c r="E359" s="70">
        <v>0</v>
      </c>
      <c r="G359" s="99">
        <f>+VALUE(VLOOKUP(B359,[1]Hoja1!B$2:C$33,2,0))</f>
        <v>11</v>
      </c>
      <c r="H359" t="str">
        <f>+VLOOKUP(CONCATENATE(B359,C359),[1]Hoja1!$J:$K,2,0)</f>
        <v>11035</v>
      </c>
      <c r="I359">
        <f>+COUNTIFS(BaseSAP!U:U,V!H359,BaseSAP!C:C,V!$G$4)</f>
        <v>0</v>
      </c>
      <c r="L359" s="12" t="s">
        <v>458</v>
      </c>
      <c r="M359">
        <v>0</v>
      </c>
    </row>
    <row r="360" spans="1:13" x14ac:dyDescent="0.25">
      <c r="A360" s="33" t="s">
        <v>146</v>
      </c>
      <c r="B360" s="33" t="s">
        <v>458</v>
      </c>
      <c r="C360" s="33" t="s">
        <v>490</v>
      </c>
      <c r="D360" s="33">
        <v>0</v>
      </c>
      <c r="E360" s="69">
        <v>0</v>
      </c>
      <c r="G360" s="99">
        <f>+VALUE(VLOOKUP(B360,[1]Hoja1!B$2:C$33,2,0))</f>
        <v>11</v>
      </c>
      <c r="H360" t="str">
        <f>+VLOOKUP(CONCATENATE(B360,C360),[1]Hoja1!$J:$K,2,0)</f>
        <v>11036</v>
      </c>
      <c r="I360">
        <f>+COUNTIFS(BaseSAP!U:U,V!H360,BaseSAP!C:C,V!$G$4)</f>
        <v>0</v>
      </c>
      <c r="L360" s="33" t="s">
        <v>458</v>
      </c>
      <c r="M360">
        <v>0</v>
      </c>
    </row>
    <row r="361" spans="1:13" x14ac:dyDescent="0.25">
      <c r="A361" s="12" t="s">
        <v>146</v>
      </c>
      <c r="B361" s="12" t="s">
        <v>458</v>
      </c>
      <c r="C361" s="12" t="s">
        <v>491</v>
      </c>
      <c r="D361" s="12">
        <v>0</v>
      </c>
      <c r="E361" s="70">
        <v>0</v>
      </c>
      <c r="G361" s="99">
        <f>+VALUE(VLOOKUP(B361,[1]Hoja1!B$2:C$33,2,0))</f>
        <v>11</v>
      </c>
      <c r="H361" t="str">
        <f>+VLOOKUP(CONCATENATE(B361,C361),[1]Hoja1!$J:$K,2,0)</f>
        <v>11037</v>
      </c>
      <c r="I361">
        <f>+COUNTIFS(BaseSAP!U:U,V!H361,BaseSAP!C:C,V!$G$4)</f>
        <v>0</v>
      </c>
      <c r="L361" s="12" t="s">
        <v>458</v>
      </c>
      <c r="M361">
        <v>0</v>
      </c>
    </row>
    <row r="362" spans="1:13" x14ac:dyDescent="0.25">
      <c r="A362" s="33" t="s">
        <v>146</v>
      </c>
      <c r="B362" s="33" t="s">
        <v>458</v>
      </c>
      <c r="C362" s="33" t="s">
        <v>492</v>
      </c>
      <c r="D362" s="33">
        <v>0</v>
      </c>
      <c r="E362" s="69">
        <v>0</v>
      </c>
      <c r="G362" s="99">
        <f>+VALUE(VLOOKUP(B362,[1]Hoja1!B$2:C$33,2,0))</f>
        <v>11</v>
      </c>
      <c r="H362" t="str">
        <f>+VLOOKUP(CONCATENATE(B362,C362),[1]Hoja1!$J:$K,2,0)</f>
        <v>11038</v>
      </c>
      <c r="I362">
        <f>+COUNTIFS(BaseSAP!U:U,V!H362,BaseSAP!C:C,V!$G$4)</f>
        <v>0</v>
      </c>
      <c r="L362" s="33" t="s">
        <v>458</v>
      </c>
      <c r="M362">
        <v>0</v>
      </c>
    </row>
    <row r="363" spans="1:13" x14ac:dyDescent="0.25">
      <c r="A363" s="12" t="s">
        <v>146</v>
      </c>
      <c r="B363" s="12" t="s">
        <v>458</v>
      </c>
      <c r="C363" s="12" t="s">
        <v>493</v>
      </c>
      <c r="D363" s="12">
        <v>0</v>
      </c>
      <c r="E363" s="70">
        <v>0</v>
      </c>
      <c r="G363" s="99">
        <f>+VALUE(VLOOKUP(B363,[1]Hoja1!B$2:C$33,2,0))</f>
        <v>11</v>
      </c>
      <c r="H363" t="str">
        <f>+VLOOKUP(CONCATENATE(B363,C363),[1]Hoja1!$J:$K,2,0)</f>
        <v>11039</v>
      </c>
      <c r="I363">
        <f>+COUNTIFS(BaseSAP!U:U,V!H363,BaseSAP!C:C,V!$G$4)</f>
        <v>0</v>
      </c>
      <c r="L363" s="12" t="s">
        <v>458</v>
      </c>
      <c r="M363">
        <v>0</v>
      </c>
    </row>
    <row r="364" spans="1:13" x14ac:dyDescent="0.25">
      <c r="A364" s="33" t="s">
        <v>146</v>
      </c>
      <c r="B364" s="33" t="s">
        <v>458</v>
      </c>
      <c r="C364" s="33" t="s">
        <v>494</v>
      </c>
      <c r="D364" s="33">
        <v>0</v>
      </c>
      <c r="E364" s="69">
        <v>0</v>
      </c>
      <c r="G364" s="99">
        <f>+VALUE(VLOOKUP(B364,[1]Hoja1!B$2:C$33,2,0))</f>
        <v>11</v>
      </c>
      <c r="H364" t="str">
        <f>+VLOOKUP(CONCATENATE(B364,C364),[1]Hoja1!$J:$K,2,0)</f>
        <v>11040</v>
      </c>
      <c r="I364">
        <f>+COUNTIFS(BaseSAP!U:U,V!H364,BaseSAP!C:C,V!$G$4)</f>
        <v>0</v>
      </c>
      <c r="L364" s="33" t="s">
        <v>458</v>
      </c>
      <c r="M364">
        <v>0</v>
      </c>
    </row>
    <row r="365" spans="1:13" x14ac:dyDescent="0.25">
      <c r="A365" s="31" t="s">
        <v>146</v>
      </c>
      <c r="B365" s="31" t="s">
        <v>458</v>
      </c>
      <c r="C365" s="31" t="s">
        <v>495</v>
      </c>
      <c r="D365" s="31">
        <v>0</v>
      </c>
      <c r="E365" s="54">
        <v>0</v>
      </c>
      <c r="G365" s="99">
        <f>+VALUE(VLOOKUP(B365,[1]Hoja1!B$2:C$33,2,0))</f>
        <v>11</v>
      </c>
      <c r="H365" t="str">
        <f>+VLOOKUP(CONCATENATE(B365,C365),[1]Hoja1!$J:$K,2,0)</f>
        <v>11041</v>
      </c>
      <c r="I365">
        <f>+COUNTIFS(BaseSAP!U:U,V!H365,BaseSAP!C:C,V!$G$4)</f>
        <v>0</v>
      </c>
      <c r="L365" s="31" t="s">
        <v>458</v>
      </c>
      <c r="M365">
        <v>0</v>
      </c>
    </row>
    <row r="366" spans="1:13" x14ac:dyDescent="0.25">
      <c r="A366" s="33" t="s">
        <v>146</v>
      </c>
      <c r="B366" s="33" t="s">
        <v>458</v>
      </c>
      <c r="C366" s="33" t="s">
        <v>496</v>
      </c>
      <c r="D366" s="33">
        <v>0</v>
      </c>
      <c r="E366" s="69">
        <v>0</v>
      </c>
      <c r="G366" s="99">
        <f>+VALUE(VLOOKUP(B366,[1]Hoja1!B$2:C$33,2,0))</f>
        <v>11</v>
      </c>
      <c r="H366" t="str">
        <f>+VLOOKUP(CONCATENATE(B366,C366),[1]Hoja1!$J:$K,2,0)</f>
        <v>11042</v>
      </c>
      <c r="I366">
        <f>+COUNTIFS(BaseSAP!U:U,V!H366,BaseSAP!C:C,V!$G$4)</f>
        <v>0</v>
      </c>
      <c r="L366" s="33" t="s">
        <v>458</v>
      </c>
      <c r="M366">
        <v>0</v>
      </c>
    </row>
    <row r="367" spans="1:13" x14ac:dyDescent="0.25">
      <c r="A367" s="12" t="s">
        <v>146</v>
      </c>
      <c r="B367" s="12" t="s">
        <v>458</v>
      </c>
      <c r="C367" s="12" t="s">
        <v>497</v>
      </c>
      <c r="D367" s="12">
        <v>0</v>
      </c>
      <c r="E367" s="70">
        <v>0</v>
      </c>
      <c r="G367" s="99">
        <f>+VALUE(VLOOKUP(B367,[1]Hoja1!B$2:C$33,2,0))</f>
        <v>11</v>
      </c>
      <c r="H367" t="str">
        <f>+VLOOKUP(CONCATENATE(B367,C367),[1]Hoja1!$J:$K,2,0)</f>
        <v>11043</v>
      </c>
      <c r="I367">
        <f>+COUNTIFS(BaseSAP!U:U,V!H367,BaseSAP!C:C,V!$G$4)</f>
        <v>0</v>
      </c>
      <c r="L367" s="12" t="s">
        <v>458</v>
      </c>
      <c r="M367">
        <v>0</v>
      </c>
    </row>
    <row r="368" spans="1:13" x14ac:dyDescent="0.25">
      <c r="A368" s="33" t="s">
        <v>146</v>
      </c>
      <c r="B368" s="33" t="s">
        <v>458</v>
      </c>
      <c r="C368" s="33" t="s">
        <v>498</v>
      </c>
      <c r="D368" s="33">
        <v>0</v>
      </c>
      <c r="E368" s="69">
        <v>0</v>
      </c>
      <c r="G368" s="99">
        <f>+VALUE(VLOOKUP(B368,[1]Hoja1!B$2:C$33,2,0))</f>
        <v>11</v>
      </c>
      <c r="H368" t="str">
        <f>+VLOOKUP(CONCATENATE(B368,C368),[1]Hoja1!$J:$K,2,0)</f>
        <v>11044</v>
      </c>
      <c r="I368">
        <f>+COUNTIFS(BaseSAP!U:U,V!H368,BaseSAP!C:C,V!$G$4)</f>
        <v>0</v>
      </c>
      <c r="L368" s="33" t="s">
        <v>458</v>
      </c>
      <c r="M368">
        <v>0</v>
      </c>
    </row>
    <row r="369" spans="1:13" x14ac:dyDescent="0.25">
      <c r="A369" s="12" t="s">
        <v>146</v>
      </c>
      <c r="B369" s="12" t="s">
        <v>458</v>
      </c>
      <c r="C369" s="12" t="s">
        <v>499</v>
      </c>
      <c r="D369" s="12">
        <v>0</v>
      </c>
      <c r="E369" s="70">
        <v>0</v>
      </c>
      <c r="G369" s="99">
        <f>+VALUE(VLOOKUP(B369,[1]Hoja1!B$2:C$33,2,0))</f>
        <v>11</v>
      </c>
      <c r="H369" t="str">
        <f>+VLOOKUP(CONCATENATE(B369,C369),[1]Hoja1!$J:$K,2,0)</f>
        <v>11045</v>
      </c>
      <c r="I369">
        <f>+COUNTIFS(BaseSAP!U:U,V!H369,BaseSAP!C:C,V!$G$4)</f>
        <v>0</v>
      </c>
      <c r="L369" s="12" t="s">
        <v>458</v>
      </c>
      <c r="M369">
        <v>0</v>
      </c>
    </row>
    <row r="370" spans="1:13" x14ac:dyDescent="0.25">
      <c r="A370" s="33" t="s">
        <v>146</v>
      </c>
      <c r="B370" s="33" t="s">
        <v>458</v>
      </c>
      <c r="C370" s="33" t="s">
        <v>500</v>
      </c>
      <c r="D370" s="33">
        <v>0</v>
      </c>
      <c r="E370" s="69">
        <v>0</v>
      </c>
      <c r="G370" s="99">
        <f>+VALUE(VLOOKUP(B370,[1]Hoja1!B$2:C$33,2,0))</f>
        <v>11</v>
      </c>
      <c r="H370" t="str">
        <f>+VLOOKUP(CONCATENATE(B370,C370),[1]Hoja1!$J:$K,2,0)</f>
        <v>11046</v>
      </c>
      <c r="I370">
        <f>+COUNTIFS(BaseSAP!U:U,V!H370,BaseSAP!C:C,V!$G$4)</f>
        <v>0</v>
      </c>
      <c r="L370" s="33" t="s">
        <v>458</v>
      </c>
      <c r="M370">
        <v>0</v>
      </c>
    </row>
    <row r="371" spans="1:13" x14ac:dyDescent="0.25">
      <c r="A371" s="12" t="s">
        <v>146</v>
      </c>
      <c r="B371" s="12" t="s">
        <v>193</v>
      </c>
      <c r="C371" s="12" t="s">
        <v>501</v>
      </c>
      <c r="D371" s="12">
        <v>0</v>
      </c>
      <c r="E371" s="70">
        <v>0</v>
      </c>
      <c r="G371" s="99">
        <f>+VALUE(VLOOKUP(B371,[1]Hoja1!B$2:C$33,2,0))</f>
        <v>12</v>
      </c>
      <c r="H371" t="str">
        <f>+VLOOKUP(CONCATENATE(B371,C371),[1]Hoja1!$J:$K,2,0)</f>
        <v>12001</v>
      </c>
      <c r="I371">
        <f>+COUNTIFS(BaseSAP!U:U,V!H371,BaseSAP!C:C,V!$G$4)</f>
        <v>0</v>
      </c>
      <c r="L371" s="12" t="s">
        <v>193</v>
      </c>
      <c r="M371">
        <v>0</v>
      </c>
    </row>
    <row r="372" spans="1:13" x14ac:dyDescent="0.25">
      <c r="A372" s="33" t="s">
        <v>146</v>
      </c>
      <c r="B372" s="33" t="s">
        <v>193</v>
      </c>
      <c r="C372" s="33" t="s">
        <v>502</v>
      </c>
      <c r="D372" s="33">
        <v>0</v>
      </c>
      <c r="E372" s="69">
        <v>0</v>
      </c>
      <c r="G372" s="99">
        <f>+VALUE(VLOOKUP(B372,[1]Hoja1!B$2:C$33,2,0))</f>
        <v>12</v>
      </c>
      <c r="H372" t="str">
        <f>+VLOOKUP(CONCATENATE(B372,C372),[1]Hoja1!$J:$K,2,0)</f>
        <v>12002</v>
      </c>
      <c r="I372">
        <f>+COUNTIFS(BaseSAP!U:U,V!H372,BaseSAP!C:C,V!$G$4)</f>
        <v>0</v>
      </c>
      <c r="L372" s="33" t="s">
        <v>193</v>
      </c>
      <c r="M372">
        <v>0</v>
      </c>
    </row>
    <row r="373" spans="1:13" x14ac:dyDescent="0.25">
      <c r="A373" s="31" t="s">
        <v>146</v>
      </c>
      <c r="B373" s="31" t="s">
        <v>193</v>
      </c>
      <c r="C373" s="31" t="s">
        <v>503</v>
      </c>
      <c r="D373" s="31">
        <v>0</v>
      </c>
      <c r="E373" s="54">
        <v>0</v>
      </c>
      <c r="G373" s="99">
        <f>+VALUE(VLOOKUP(B373,[1]Hoja1!B$2:C$33,2,0))</f>
        <v>12</v>
      </c>
      <c r="H373" t="str">
        <f>+VLOOKUP(CONCATENATE(B373,C373),[1]Hoja1!$J:$K,2,0)</f>
        <v>12003</v>
      </c>
      <c r="I373">
        <f>+COUNTIFS(BaseSAP!U:U,V!H373,BaseSAP!C:C,V!$G$4)</f>
        <v>0</v>
      </c>
      <c r="L373" s="31" t="s">
        <v>193</v>
      </c>
      <c r="M373">
        <v>0</v>
      </c>
    </row>
    <row r="374" spans="1:13" x14ac:dyDescent="0.25">
      <c r="A374" s="33" t="s">
        <v>146</v>
      </c>
      <c r="B374" s="33" t="s">
        <v>193</v>
      </c>
      <c r="C374" s="33" t="s">
        <v>504</v>
      </c>
      <c r="D374" s="33">
        <v>0</v>
      </c>
      <c r="E374" s="69">
        <v>0</v>
      </c>
      <c r="G374" s="99">
        <f>+VALUE(VLOOKUP(B374,[1]Hoja1!B$2:C$33,2,0))</f>
        <v>12</v>
      </c>
      <c r="H374" t="str">
        <f>+VLOOKUP(CONCATENATE(B374,C374),[1]Hoja1!$J:$K,2,0)</f>
        <v>12004</v>
      </c>
      <c r="I374">
        <f>+COUNTIFS(BaseSAP!U:U,V!H374,BaseSAP!C:C,V!$G$4)</f>
        <v>0</v>
      </c>
      <c r="L374" s="33" t="s">
        <v>193</v>
      </c>
      <c r="M374">
        <v>0</v>
      </c>
    </row>
    <row r="375" spans="1:13" x14ac:dyDescent="0.25">
      <c r="A375" s="31" t="s">
        <v>146</v>
      </c>
      <c r="B375" s="31" t="s">
        <v>193</v>
      </c>
      <c r="C375" s="31" t="s">
        <v>505</v>
      </c>
      <c r="D375" s="31">
        <v>0</v>
      </c>
      <c r="E375" s="54">
        <v>0</v>
      </c>
      <c r="G375" s="99">
        <f>+VALUE(VLOOKUP(B375,[1]Hoja1!B$2:C$33,2,0))</f>
        <v>12</v>
      </c>
      <c r="H375" t="str">
        <f>+VLOOKUP(CONCATENATE(B375,C375),[1]Hoja1!$J:$K,2,0)</f>
        <v>12005</v>
      </c>
      <c r="I375">
        <f>+COUNTIFS(BaseSAP!U:U,V!H375,BaseSAP!C:C,V!$G$4)</f>
        <v>0</v>
      </c>
      <c r="L375" s="31" t="s">
        <v>193</v>
      </c>
      <c r="M375">
        <v>0</v>
      </c>
    </row>
    <row r="376" spans="1:13" x14ac:dyDescent="0.25">
      <c r="A376" s="33" t="s">
        <v>146</v>
      </c>
      <c r="B376" s="33" t="s">
        <v>193</v>
      </c>
      <c r="C376" s="33" t="s">
        <v>506</v>
      </c>
      <c r="D376" s="33">
        <v>0</v>
      </c>
      <c r="E376" s="69">
        <v>0</v>
      </c>
      <c r="G376" s="99">
        <f>+VALUE(VLOOKUP(B376,[1]Hoja1!B$2:C$33,2,0))</f>
        <v>12</v>
      </c>
      <c r="H376" t="str">
        <f>+VLOOKUP(CONCATENATE(B376,C376),[1]Hoja1!$J:$K,2,0)</f>
        <v>12006</v>
      </c>
      <c r="I376">
        <f>+COUNTIFS(BaseSAP!U:U,V!H376,BaseSAP!C:C,V!$G$4)</f>
        <v>0</v>
      </c>
      <c r="L376" s="33" t="s">
        <v>193</v>
      </c>
      <c r="M376">
        <v>0</v>
      </c>
    </row>
    <row r="377" spans="1:13" x14ac:dyDescent="0.25">
      <c r="A377" s="12" t="s">
        <v>146</v>
      </c>
      <c r="B377" s="12" t="s">
        <v>193</v>
      </c>
      <c r="C377" s="12" t="s">
        <v>507</v>
      </c>
      <c r="D377" s="12">
        <v>0</v>
      </c>
      <c r="E377" s="70">
        <v>0</v>
      </c>
      <c r="G377" s="99">
        <f>+VALUE(VLOOKUP(B377,[1]Hoja1!B$2:C$33,2,0))</f>
        <v>12</v>
      </c>
      <c r="H377" t="str">
        <f>+VLOOKUP(CONCATENATE(B377,C377),[1]Hoja1!$J:$K,2,0)</f>
        <v>12007</v>
      </c>
      <c r="I377">
        <f>+COUNTIFS(BaseSAP!U:U,V!H377,BaseSAP!C:C,V!$G$4)</f>
        <v>0</v>
      </c>
      <c r="L377" s="12" t="s">
        <v>193</v>
      </c>
      <c r="M377">
        <v>0</v>
      </c>
    </row>
    <row r="378" spans="1:13" x14ac:dyDescent="0.25">
      <c r="A378" s="33" t="s">
        <v>146</v>
      </c>
      <c r="B378" s="33" t="s">
        <v>193</v>
      </c>
      <c r="C378" s="33" t="s">
        <v>508</v>
      </c>
      <c r="D378" s="33">
        <v>0</v>
      </c>
      <c r="E378" s="69">
        <v>0</v>
      </c>
      <c r="G378" s="99">
        <f>+VALUE(VLOOKUP(B378,[1]Hoja1!B$2:C$33,2,0))</f>
        <v>12</v>
      </c>
      <c r="H378" t="str">
        <f>+VLOOKUP(CONCATENATE(B378,C378),[1]Hoja1!$J:$K,2,0)</f>
        <v>12008</v>
      </c>
      <c r="I378">
        <f>+COUNTIFS(BaseSAP!U:U,V!H378,BaseSAP!C:C,V!$G$4)</f>
        <v>0</v>
      </c>
      <c r="L378" s="33" t="s">
        <v>193</v>
      </c>
      <c r="M378">
        <v>0</v>
      </c>
    </row>
    <row r="379" spans="1:13" x14ac:dyDescent="0.25">
      <c r="A379" s="12" t="s">
        <v>146</v>
      </c>
      <c r="B379" s="12" t="s">
        <v>193</v>
      </c>
      <c r="C379" s="12" t="s">
        <v>509</v>
      </c>
      <c r="D379" s="12">
        <v>0</v>
      </c>
      <c r="E379" s="70">
        <v>0</v>
      </c>
      <c r="G379" s="99">
        <f>+VALUE(VLOOKUP(B379,[1]Hoja1!B$2:C$33,2,0))</f>
        <v>12</v>
      </c>
      <c r="H379" t="str">
        <f>+VLOOKUP(CONCATENATE(B379,C379),[1]Hoja1!$J:$K,2,0)</f>
        <v>12009</v>
      </c>
      <c r="I379">
        <f>+COUNTIFS(BaseSAP!U:U,V!H379,BaseSAP!C:C,V!$G$4)</f>
        <v>0</v>
      </c>
      <c r="L379" s="12" t="s">
        <v>193</v>
      </c>
      <c r="M379">
        <v>0</v>
      </c>
    </row>
    <row r="380" spans="1:13" x14ac:dyDescent="0.25">
      <c r="A380" s="33" t="s">
        <v>146</v>
      </c>
      <c r="B380" s="33" t="s">
        <v>193</v>
      </c>
      <c r="C380" s="33" t="s">
        <v>510</v>
      </c>
      <c r="D380" s="33">
        <v>0</v>
      </c>
      <c r="E380" s="69">
        <v>0</v>
      </c>
      <c r="G380" s="99">
        <f>+VALUE(VLOOKUP(B380,[1]Hoja1!B$2:C$33,2,0))</f>
        <v>12</v>
      </c>
      <c r="H380" t="str">
        <f>+VLOOKUP(CONCATENATE(B380,C380),[1]Hoja1!$J:$K,2,0)</f>
        <v>12010</v>
      </c>
      <c r="I380">
        <f>+COUNTIFS(BaseSAP!U:U,V!H380,BaseSAP!C:C,V!$G$4)</f>
        <v>0</v>
      </c>
      <c r="L380" s="33" t="s">
        <v>193</v>
      </c>
      <c r="M380">
        <v>0</v>
      </c>
    </row>
    <row r="381" spans="1:13" x14ac:dyDescent="0.25">
      <c r="A381" s="12" t="s">
        <v>146</v>
      </c>
      <c r="B381" s="12" t="s">
        <v>193</v>
      </c>
      <c r="C381" s="12" t="s">
        <v>511</v>
      </c>
      <c r="D381" s="12">
        <v>0</v>
      </c>
      <c r="E381" s="70">
        <v>0</v>
      </c>
      <c r="G381" s="99">
        <f>+VALUE(VLOOKUP(B381,[1]Hoja1!B$2:C$33,2,0))</f>
        <v>12</v>
      </c>
      <c r="H381" t="str">
        <f>+VLOOKUP(CONCATENATE(B381,C381),[1]Hoja1!$J:$K,2,0)</f>
        <v>12011</v>
      </c>
      <c r="I381">
        <f>+COUNTIFS(BaseSAP!U:U,V!H381,BaseSAP!C:C,V!$G$4)</f>
        <v>0</v>
      </c>
      <c r="L381" s="12" t="s">
        <v>193</v>
      </c>
      <c r="M381">
        <v>0</v>
      </c>
    </row>
    <row r="382" spans="1:13" x14ac:dyDescent="0.25">
      <c r="A382" s="33" t="s">
        <v>146</v>
      </c>
      <c r="B382" s="33" t="s">
        <v>193</v>
      </c>
      <c r="C382" s="33" t="s">
        <v>512</v>
      </c>
      <c r="D382" s="33">
        <v>0</v>
      </c>
      <c r="E382" s="69">
        <v>0</v>
      </c>
      <c r="G382" s="99">
        <f>+VALUE(VLOOKUP(B382,[1]Hoja1!B$2:C$33,2,0))</f>
        <v>12</v>
      </c>
      <c r="H382" t="str">
        <f>+VLOOKUP(CONCATENATE(B382,C382),[1]Hoja1!$J:$K,2,0)</f>
        <v>12012</v>
      </c>
      <c r="I382">
        <f>+COUNTIFS(BaseSAP!U:U,V!H382,BaseSAP!C:C,V!$G$4)</f>
        <v>0</v>
      </c>
      <c r="L382" s="33" t="s">
        <v>193</v>
      </c>
      <c r="M382">
        <v>0</v>
      </c>
    </row>
    <row r="383" spans="1:13" x14ac:dyDescent="0.25">
      <c r="A383" s="31" t="s">
        <v>146</v>
      </c>
      <c r="B383" s="31" t="s">
        <v>193</v>
      </c>
      <c r="C383" s="31" t="s">
        <v>513</v>
      </c>
      <c r="D383" s="31">
        <v>0</v>
      </c>
      <c r="E383" s="54">
        <v>0</v>
      </c>
      <c r="G383" s="99">
        <f>+VALUE(VLOOKUP(B383,[1]Hoja1!B$2:C$33,2,0))</f>
        <v>12</v>
      </c>
      <c r="H383" t="str">
        <f>+VLOOKUP(CONCATENATE(B383,C383),[1]Hoja1!$J:$K,2,0)</f>
        <v>12013</v>
      </c>
      <c r="I383">
        <f>+COUNTIFS(BaseSAP!U:U,V!H383,BaseSAP!C:C,V!$G$4)</f>
        <v>0</v>
      </c>
      <c r="L383" s="31" t="s">
        <v>193</v>
      </c>
      <c r="M383">
        <v>0</v>
      </c>
    </row>
    <row r="384" spans="1:13" x14ac:dyDescent="0.25">
      <c r="A384" s="33" t="s">
        <v>146</v>
      </c>
      <c r="B384" s="33" t="s">
        <v>193</v>
      </c>
      <c r="C384" s="33" t="s">
        <v>419</v>
      </c>
      <c r="D384" s="33">
        <v>0</v>
      </c>
      <c r="E384" s="69">
        <v>0</v>
      </c>
      <c r="G384" s="99">
        <f>+VALUE(VLOOKUP(B384,[1]Hoja1!B$2:C$33,2,0))</f>
        <v>12</v>
      </c>
      <c r="H384" t="str">
        <f>+VLOOKUP(CONCATENATE(B384,C384),[1]Hoja1!$J:$K,2,0)</f>
        <v>12014</v>
      </c>
      <c r="I384">
        <f>+COUNTIFS(BaseSAP!U:U,V!H384,BaseSAP!C:C,V!$G$4)</f>
        <v>0</v>
      </c>
      <c r="L384" s="33" t="s">
        <v>193</v>
      </c>
      <c r="M384">
        <v>0</v>
      </c>
    </row>
    <row r="385" spans="1:13" x14ac:dyDescent="0.25">
      <c r="A385" s="12" t="s">
        <v>146</v>
      </c>
      <c r="B385" s="12" t="s">
        <v>193</v>
      </c>
      <c r="C385" s="12" t="s">
        <v>514</v>
      </c>
      <c r="D385" s="12">
        <v>0</v>
      </c>
      <c r="E385" s="70">
        <v>0</v>
      </c>
      <c r="G385" s="99">
        <f>+VALUE(VLOOKUP(B385,[1]Hoja1!B$2:C$33,2,0))</f>
        <v>12</v>
      </c>
      <c r="H385" t="str">
        <f>+VLOOKUP(CONCATENATE(B385,C385),[1]Hoja1!$J:$K,2,0)</f>
        <v>12015</v>
      </c>
      <c r="I385">
        <f>+COUNTIFS(BaseSAP!U:U,V!H385,BaseSAP!C:C,V!$G$4)</f>
        <v>0</v>
      </c>
      <c r="L385" s="12" t="s">
        <v>193</v>
      </c>
      <c r="M385">
        <v>0</v>
      </c>
    </row>
    <row r="386" spans="1:13" x14ac:dyDescent="0.25">
      <c r="A386" s="33" t="s">
        <v>146</v>
      </c>
      <c r="B386" s="33" t="s">
        <v>193</v>
      </c>
      <c r="C386" s="33" t="s">
        <v>515</v>
      </c>
      <c r="D386" s="33">
        <v>0</v>
      </c>
      <c r="E386" s="69">
        <v>0</v>
      </c>
      <c r="G386" s="99">
        <f>+VALUE(VLOOKUP(B386,[1]Hoja1!B$2:C$33,2,0))</f>
        <v>12</v>
      </c>
      <c r="H386" t="str">
        <f>+VLOOKUP(CONCATENATE(B386,C386),[1]Hoja1!$J:$K,2,0)</f>
        <v>12016</v>
      </c>
      <c r="I386">
        <f>+COUNTIFS(BaseSAP!U:U,V!H386,BaseSAP!C:C,V!$G$4)</f>
        <v>0</v>
      </c>
      <c r="L386" s="33" t="s">
        <v>193</v>
      </c>
      <c r="M386">
        <v>0</v>
      </c>
    </row>
    <row r="387" spans="1:13" x14ac:dyDescent="0.25">
      <c r="A387" s="12" t="s">
        <v>146</v>
      </c>
      <c r="B387" s="12" t="s">
        <v>193</v>
      </c>
      <c r="C387" s="12" t="s">
        <v>516</v>
      </c>
      <c r="D387" s="12">
        <v>0</v>
      </c>
      <c r="E387" s="70">
        <v>0</v>
      </c>
      <c r="G387" s="99">
        <f>+VALUE(VLOOKUP(B387,[1]Hoja1!B$2:C$33,2,0))</f>
        <v>12</v>
      </c>
      <c r="H387" t="str">
        <f>+VLOOKUP(CONCATENATE(B387,C387),[1]Hoja1!$J:$K,2,0)</f>
        <v>12017</v>
      </c>
      <c r="I387">
        <f>+COUNTIFS(BaseSAP!U:U,V!H387,BaseSAP!C:C,V!$G$4)</f>
        <v>0</v>
      </c>
      <c r="L387" s="12" t="s">
        <v>193</v>
      </c>
      <c r="M387">
        <v>0</v>
      </c>
    </row>
    <row r="388" spans="1:13" x14ac:dyDescent="0.25">
      <c r="A388" s="33" t="s">
        <v>146</v>
      </c>
      <c r="B388" s="33" t="s">
        <v>193</v>
      </c>
      <c r="C388" s="33" t="s">
        <v>517</v>
      </c>
      <c r="D388" s="33">
        <v>0</v>
      </c>
      <c r="E388" s="69">
        <v>0</v>
      </c>
      <c r="G388" s="99">
        <f>+VALUE(VLOOKUP(B388,[1]Hoja1!B$2:C$33,2,0))</f>
        <v>12</v>
      </c>
      <c r="H388" t="str">
        <f>+VLOOKUP(CONCATENATE(B388,C388),[1]Hoja1!$J:$K,2,0)</f>
        <v>12018</v>
      </c>
      <c r="I388">
        <f>+COUNTIFS(BaseSAP!U:U,V!H388,BaseSAP!C:C,V!$G$4)</f>
        <v>0</v>
      </c>
      <c r="L388" s="33" t="s">
        <v>193</v>
      </c>
      <c r="M388">
        <v>0</v>
      </c>
    </row>
    <row r="389" spans="1:13" x14ac:dyDescent="0.25">
      <c r="A389" s="12" t="s">
        <v>146</v>
      </c>
      <c r="B389" s="12" t="s">
        <v>193</v>
      </c>
      <c r="C389" s="12" t="s">
        <v>518</v>
      </c>
      <c r="D389" s="12">
        <v>0</v>
      </c>
      <c r="E389" s="70">
        <v>0</v>
      </c>
      <c r="G389" s="99">
        <f>+VALUE(VLOOKUP(B389,[1]Hoja1!B$2:C$33,2,0))</f>
        <v>12</v>
      </c>
      <c r="H389" t="str">
        <f>+VLOOKUP(CONCATENATE(B389,C389),[1]Hoja1!$J:$K,2,0)</f>
        <v>12019</v>
      </c>
      <c r="I389">
        <f>+COUNTIFS(BaseSAP!U:U,V!H389,BaseSAP!C:C,V!$G$4)</f>
        <v>0</v>
      </c>
      <c r="L389" s="12" t="s">
        <v>193</v>
      </c>
      <c r="M389">
        <v>0</v>
      </c>
    </row>
    <row r="390" spans="1:13" x14ac:dyDescent="0.25">
      <c r="A390" s="33" t="s">
        <v>146</v>
      </c>
      <c r="B390" s="33" t="s">
        <v>193</v>
      </c>
      <c r="C390" s="33" t="s">
        <v>519</v>
      </c>
      <c r="D390" s="33">
        <v>0</v>
      </c>
      <c r="E390" s="69">
        <v>0</v>
      </c>
      <c r="G390" s="99">
        <f>+VALUE(VLOOKUP(B390,[1]Hoja1!B$2:C$33,2,0))</f>
        <v>12</v>
      </c>
      <c r="H390" t="str">
        <f>+VLOOKUP(CONCATENATE(B390,C390),[1]Hoja1!$J:$K,2,0)</f>
        <v>12020</v>
      </c>
      <c r="I390">
        <f>+COUNTIFS(BaseSAP!U:U,V!H390,BaseSAP!C:C,V!$G$4)</f>
        <v>0</v>
      </c>
      <c r="L390" s="33" t="s">
        <v>193</v>
      </c>
      <c r="M390">
        <v>0</v>
      </c>
    </row>
    <row r="391" spans="1:13" x14ac:dyDescent="0.25">
      <c r="A391" s="31" t="s">
        <v>146</v>
      </c>
      <c r="B391" s="31" t="s">
        <v>193</v>
      </c>
      <c r="C391" s="31" t="s">
        <v>520</v>
      </c>
      <c r="D391" s="31">
        <v>0</v>
      </c>
      <c r="E391" s="54">
        <v>0</v>
      </c>
      <c r="G391" s="99">
        <f>+VALUE(VLOOKUP(B391,[1]Hoja1!B$2:C$33,2,0))</f>
        <v>12</v>
      </c>
      <c r="H391" t="str">
        <f>+VLOOKUP(CONCATENATE(B391,C391),[1]Hoja1!$J:$K,2,0)</f>
        <v>12021</v>
      </c>
      <c r="I391">
        <f>+COUNTIFS(BaseSAP!U:U,V!H391,BaseSAP!C:C,V!$G$4)</f>
        <v>0</v>
      </c>
      <c r="L391" s="31" t="s">
        <v>193</v>
      </c>
      <c r="M391">
        <v>0</v>
      </c>
    </row>
    <row r="392" spans="1:13" x14ac:dyDescent="0.25">
      <c r="A392" s="33" t="s">
        <v>146</v>
      </c>
      <c r="B392" s="33" t="s">
        <v>193</v>
      </c>
      <c r="C392" s="33" t="s">
        <v>521</v>
      </c>
      <c r="D392" s="33">
        <v>0</v>
      </c>
      <c r="E392" s="69">
        <v>0</v>
      </c>
      <c r="G392" s="99">
        <f>+VALUE(VLOOKUP(B392,[1]Hoja1!B$2:C$33,2,0))</f>
        <v>12</v>
      </c>
      <c r="H392" t="str">
        <f>+VLOOKUP(CONCATENATE(B392,C392),[1]Hoja1!$J:$K,2,0)</f>
        <v>12022</v>
      </c>
      <c r="I392">
        <f>+COUNTIFS(BaseSAP!U:U,V!H392,BaseSAP!C:C,V!$G$4)</f>
        <v>0</v>
      </c>
      <c r="L392" s="33" t="s">
        <v>193</v>
      </c>
      <c r="M392">
        <v>0</v>
      </c>
    </row>
    <row r="393" spans="1:13" x14ac:dyDescent="0.25">
      <c r="A393" s="31" t="s">
        <v>146</v>
      </c>
      <c r="B393" s="31" t="s">
        <v>193</v>
      </c>
      <c r="C393" s="31" t="s">
        <v>522</v>
      </c>
      <c r="D393" s="31">
        <v>0</v>
      </c>
      <c r="E393" s="54">
        <v>0</v>
      </c>
      <c r="G393" s="99">
        <f>+VALUE(VLOOKUP(B393,[1]Hoja1!B$2:C$33,2,0))</f>
        <v>12</v>
      </c>
      <c r="H393" t="str">
        <f>+VLOOKUP(CONCATENATE(B393,C393),[1]Hoja1!$J:$K,2,0)</f>
        <v>12023</v>
      </c>
      <c r="I393">
        <f>+COUNTIFS(BaseSAP!U:U,V!H393,BaseSAP!C:C,V!$G$4)</f>
        <v>0</v>
      </c>
      <c r="L393" s="31" t="s">
        <v>193</v>
      </c>
      <c r="M393">
        <v>0</v>
      </c>
    </row>
    <row r="394" spans="1:13" x14ac:dyDescent="0.25">
      <c r="A394" s="33" t="s">
        <v>146</v>
      </c>
      <c r="B394" s="33" t="s">
        <v>193</v>
      </c>
      <c r="C394" s="33" t="s">
        <v>523</v>
      </c>
      <c r="D394" s="33">
        <v>0</v>
      </c>
      <c r="E394" s="69">
        <v>0</v>
      </c>
      <c r="G394" s="99">
        <f>+VALUE(VLOOKUP(B394,[1]Hoja1!B$2:C$33,2,0))</f>
        <v>12</v>
      </c>
      <c r="H394" t="str">
        <f>+VLOOKUP(CONCATENATE(B394,C394),[1]Hoja1!$J:$K,2,0)</f>
        <v>12024</v>
      </c>
      <c r="I394">
        <f>+COUNTIFS(BaseSAP!U:U,V!H394,BaseSAP!C:C,V!$G$4)</f>
        <v>0</v>
      </c>
      <c r="L394" s="33" t="s">
        <v>193</v>
      </c>
      <c r="M394">
        <v>0</v>
      </c>
    </row>
    <row r="395" spans="1:13" x14ac:dyDescent="0.25">
      <c r="A395" s="12" t="s">
        <v>146</v>
      </c>
      <c r="B395" s="12" t="s">
        <v>193</v>
      </c>
      <c r="C395" s="12" t="s">
        <v>524</v>
      </c>
      <c r="D395" s="12">
        <v>0</v>
      </c>
      <c r="E395" s="70">
        <v>0</v>
      </c>
      <c r="G395" s="99">
        <f>+VALUE(VLOOKUP(B395,[1]Hoja1!B$2:C$33,2,0))</f>
        <v>12</v>
      </c>
      <c r="H395" t="str">
        <f>+VLOOKUP(CONCATENATE(B395,C395),[1]Hoja1!$J:$K,2,0)</f>
        <v>12025</v>
      </c>
      <c r="I395">
        <f>+COUNTIFS(BaseSAP!U:U,V!H395,BaseSAP!C:C,V!$G$4)</f>
        <v>0</v>
      </c>
      <c r="L395" s="12" t="s">
        <v>193</v>
      </c>
      <c r="M395">
        <v>0</v>
      </c>
    </row>
    <row r="396" spans="1:13" x14ac:dyDescent="0.25">
      <c r="A396" s="33" t="s">
        <v>146</v>
      </c>
      <c r="B396" s="33" t="s">
        <v>193</v>
      </c>
      <c r="C396" s="33" t="s">
        <v>525</v>
      </c>
      <c r="D396" s="33">
        <v>0</v>
      </c>
      <c r="E396" s="69">
        <v>0</v>
      </c>
      <c r="G396" s="99">
        <f>+VALUE(VLOOKUP(B396,[1]Hoja1!B$2:C$33,2,0))</f>
        <v>12</v>
      </c>
      <c r="H396" t="str">
        <f>+VLOOKUP(CONCATENATE(B396,C396),[1]Hoja1!$J:$K,2,0)</f>
        <v>12026</v>
      </c>
      <c r="I396">
        <f>+COUNTIFS(BaseSAP!U:U,V!H396,BaseSAP!C:C,V!$G$4)</f>
        <v>0</v>
      </c>
      <c r="L396" s="33" t="s">
        <v>193</v>
      </c>
      <c r="M396">
        <v>0</v>
      </c>
    </row>
    <row r="397" spans="1:13" x14ac:dyDescent="0.25">
      <c r="A397" s="12" t="s">
        <v>146</v>
      </c>
      <c r="B397" s="12" t="s">
        <v>193</v>
      </c>
      <c r="C397" s="12" t="s">
        <v>526</v>
      </c>
      <c r="D397" s="12">
        <v>0</v>
      </c>
      <c r="E397" s="70">
        <v>0</v>
      </c>
      <c r="G397" s="99">
        <f>+VALUE(VLOOKUP(B397,[1]Hoja1!B$2:C$33,2,0))</f>
        <v>12</v>
      </c>
      <c r="H397" t="str">
        <f>+VLOOKUP(CONCATENATE(B397,C397),[1]Hoja1!$J:$K,2,0)</f>
        <v>12027</v>
      </c>
      <c r="I397">
        <f>+COUNTIFS(BaseSAP!U:U,V!H397,BaseSAP!C:C,V!$G$4)</f>
        <v>0</v>
      </c>
      <c r="L397" s="12" t="s">
        <v>193</v>
      </c>
      <c r="M397">
        <v>0</v>
      </c>
    </row>
    <row r="398" spans="1:13" x14ac:dyDescent="0.25">
      <c r="A398" s="33" t="s">
        <v>146</v>
      </c>
      <c r="B398" s="33" t="s">
        <v>193</v>
      </c>
      <c r="C398" s="33" t="s">
        <v>527</v>
      </c>
      <c r="D398" s="33">
        <v>0</v>
      </c>
      <c r="E398" s="69">
        <v>0</v>
      </c>
      <c r="G398" s="99">
        <f>+VALUE(VLOOKUP(B398,[1]Hoja1!B$2:C$33,2,0))</f>
        <v>12</v>
      </c>
      <c r="H398" t="str">
        <f>+VLOOKUP(CONCATENATE(B398,C398),[1]Hoja1!$J:$K,2,0)</f>
        <v>12028</v>
      </c>
      <c r="I398">
        <f>+COUNTIFS(BaseSAP!U:U,V!H398,BaseSAP!C:C,V!$G$4)</f>
        <v>0</v>
      </c>
      <c r="L398" s="33" t="s">
        <v>193</v>
      </c>
      <c r="M398">
        <v>0</v>
      </c>
    </row>
    <row r="399" spans="1:13" x14ac:dyDescent="0.25">
      <c r="A399" s="12" t="s">
        <v>146</v>
      </c>
      <c r="B399" s="12" t="s">
        <v>193</v>
      </c>
      <c r="C399" s="12" t="s">
        <v>528</v>
      </c>
      <c r="D399" s="12">
        <v>0</v>
      </c>
      <c r="E399" s="70">
        <v>0</v>
      </c>
      <c r="G399" s="99">
        <f>+VALUE(VLOOKUP(B399,[1]Hoja1!B$2:C$33,2,0))</f>
        <v>12</v>
      </c>
      <c r="H399" t="str">
        <f>+VLOOKUP(CONCATENATE(B399,C399),[1]Hoja1!$J:$K,2,0)</f>
        <v>12029</v>
      </c>
      <c r="I399">
        <f>+COUNTIFS(BaseSAP!U:U,V!H399,BaseSAP!C:C,V!$G$4)</f>
        <v>0</v>
      </c>
      <c r="L399" s="12" t="s">
        <v>193</v>
      </c>
      <c r="M399">
        <v>0</v>
      </c>
    </row>
    <row r="400" spans="1:13" x14ac:dyDescent="0.25">
      <c r="A400" s="33" t="s">
        <v>146</v>
      </c>
      <c r="B400" s="33" t="s">
        <v>193</v>
      </c>
      <c r="C400" s="33" t="s">
        <v>529</v>
      </c>
      <c r="D400" s="33">
        <v>0</v>
      </c>
      <c r="E400" s="69">
        <v>0</v>
      </c>
      <c r="G400" s="99">
        <f>+VALUE(VLOOKUP(B400,[1]Hoja1!B$2:C$33,2,0))</f>
        <v>12</v>
      </c>
      <c r="H400" t="str">
        <f>+VLOOKUP(CONCATENATE(B400,C400),[1]Hoja1!$J:$K,2,0)</f>
        <v>12030</v>
      </c>
      <c r="I400">
        <f>+COUNTIFS(BaseSAP!U:U,V!H400,BaseSAP!C:C,V!$G$4)</f>
        <v>0</v>
      </c>
      <c r="L400" s="33" t="s">
        <v>193</v>
      </c>
      <c r="M400">
        <v>0</v>
      </c>
    </row>
    <row r="401" spans="1:13" x14ac:dyDescent="0.25">
      <c r="A401" s="31" t="s">
        <v>146</v>
      </c>
      <c r="B401" s="31" t="s">
        <v>193</v>
      </c>
      <c r="C401" s="31" t="s">
        <v>530</v>
      </c>
      <c r="D401" s="31">
        <v>0</v>
      </c>
      <c r="E401" s="54">
        <v>0</v>
      </c>
      <c r="G401" s="99">
        <f>+VALUE(VLOOKUP(B401,[1]Hoja1!B$2:C$33,2,0))</f>
        <v>12</v>
      </c>
      <c r="H401" t="str">
        <f>+VLOOKUP(CONCATENATE(B401,C401),[1]Hoja1!$J:$K,2,0)</f>
        <v>12031</v>
      </c>
      <c r="I401">
        <f>+COUNTIFS(BaseSAP!U:U,V!H401,BaseSAP!C:C,V!$G$4)</f>
        <v>0</v>
      </c>
      <c r="L401" s="31" t="s">
        <v>193</v>
      </c>
      <c r="M401">
        <v>0</v>
      </c>
    </row>
    <row r="402" spans="1:13" x14ac:dyDescent="0.25">
      <c r="A402" s="33" t="s">
        <v>146</v>
      </c>
      <c r="B402" s="33" t="s">
        <v>193</v>
      </c>
      <c r="C402" s="33" t="s">
        <v>531</v>
      </c>
      <c r="D402" s="33">
        <v>0</v>
      </c>
      <c r="E402" s="69">
        <v>0</v>
      </c>
      <c r="G402" s="99">
        <f>+VALUE(VLOOKUP(B402,[1]Hoja1!B$2:C$33,2,0))</f>
        <v>12</v>
      </c>
      <c r="H402" t="str">
        <f>+VLOOKUP(CONCATENATE(B402,C402),[1]Hoja1!$J:$K,2,0)</f>
        <v>12032</v>
      </c>
      <c r="I402">
        <f>+COUNTIFS(BaseSAP!U:U,V!H402,BaseSAP!C:C,V!$G$4)</f>
        <v>0</v>
      </c>
      <c r="L402" s="33" t="s">
        <v>193</v>
      </c>
      <c r="M402">
        <v>0</v>
      </c>
    </row>
    <row r="403" spans="1:13" x14ac:dyDescent="0.25">
      <c r="A403" s="12" t="s">
        <v>146</v>
      </c>
      <c r="B403" s="12" t="s">
        <v>193</v>
      </c>
      <c r="C403" s="12" t="s">
        <v>532</v>
      </c>
      <c r="D403" s="12">
        <v>0</v>
      </c>
      <c r="E403" s="70">
        <v>0</v>
      </c>
      <c r="G403" s="99">
        <f>+VALUE(VLOOKUP(B403,[1]Hoja1!B$2:C$33,2,0))</f>
        <v>12</v>
      </c>
      <c r="H403" t="str">
        <f>+VLOOKUP(CONCATENATE(B403,C403),[1]Hoja1!$J:$K,2,0)</f>
        <v>12033</v>
      </c>
      <c r="I403">
        <f>+COUNTIFS(BaseSAP!U:U,V!H403,BaseSAP!C:C,V!$G$4)</f>
        <v>0</v>
      </c>
      <c r="L403" s="12" t="s">
        <v>193</v>
      </c>
      <c r="M403">
        <v>0</v>
      </c>
    </row>
    <row r="404" spans="1:13" x14ac:dyDescent="0.25">
      <c r="A404" s="33" t="s">
        <v>146</v>
      </c>
      <c r="B404" s="33" t="s">
        <v>193</v>
      </c>
      <c r="C404" s="33" t="s">
        <v>533</v>
      </c>
      <c r="D404" s="33">
        <v>0</v>
      </c>
      <c r="E404" s="69">
        <v>0</v>
      </c>
      <c r="G404" s="99">
        <f>+VALUE(VLOOKUP(B404,[1]Hoja1!B$2:C$33,2,0))</f>
        <v>12</v>
      </c>
      <c r="H404" t="str">
        <f>+VLOOKUP(CONCATENATE(B404,C404),[1]Hoja1!$J:$K,2,0)</f>
        <v>12034</v>
      </c>
      <c r="I404">
        <f>+COUNTIFS(BaseSAP!U:U,V!H404,BaseSAP!C:C,V!$G$4)</f>
        <v>0</v>
      </c>
      <c r="L404" s="33" t="s">
        <v>193</v>
      </c>
      <c r="M404">
        <v>0</v>
      </c>
    </row>
    <row r="405" spans="1:13" x14ac:dyDescent="0.25">
      <c r="A405" s="12" t="s">
        <v>146</v>
      </c>
      <c r="B405" s="12" t="s">
        <v>193</v>
      </c>
      <c r="C405" s="12" t="s">
        <v>534</v>
      </c>
      <c r="D405" s="12">
        <v>0</v>
      </c>
      <c r="E405" s="70">
        <v>0</v>
      </c>
      <c r="G405" s="99">
        <f>+VALUE(VLOOKUP(B405,[1]Hoja1!B$2:C$33,2,0))</f>
        <v>12</v>
      </c>
      <c r="H405" t="str">
        <f>+VLOOKUP(CONCATENATE(B405,C405),[1]Hoja1!$J:$K,2,0)</f>
        <v>12035</v>
      </c>
      <c r="I405">
        <f>+COUNTIFS(BaseSAP!U:U,V!H405,BaseSAP!C:C,V!$G$4)</f>
        <v>0</v>
      </c>
      <c r="L405" s="12" t="s">
        <v>193</v>
      </c>
      <c r="M405">
        <v>0</v>
      </c>
    </row>
    <row r="406" spans="1:13" x14ac:dyDescent="0.25">
      <c r="A406" s="33" t="s">
        <v>146</v>
      </c>
      <c r="B406" s="33" t="s">
        <v>193</v>
      </c>
      <c r="C406" s="33" t="s">
        <v>535</v>
      </c>
      <c r="D406" s="33">
        <v>0</v>
      </c>
      <c r="E406" s="69">
        <v>0</v>
      </c>
      <c r="G406" s="99">
        <f>+VALUE(VLOOKUP(B406,[1]Hoja1!B$2:C$33,2,0))</f>
        <v>12</v>
      </c>
      <c r="H406" t="str">
        <f>+VLOOKUP(CONCATENATE(B406,C406),[1]Hoja1!$J:$K,2,0)</f>
        <v>12036</v>
      </c>
      <c r="I406">
        <f>+COUNTIFS(BaseSAP!U:U,V!H406,BaseSAP!C:C,V!$G$4)</f>
        <v>0</v>
      </c>
      <c r="L406" s="33" t="s">
        <v>193</v>
      </c>
      <c r="M406">
        <v>0</v>
      </c>
    </row>
    <row r="407" spans="1:13" x14ac:dyDescent="0.25">
      <c r="A407" s="12" t="s">
        <v>146</v>
      </c>
      <c r="B407" s="12" t="s">
        <v>193</v>
      </c>
      <c r="C407" s="12" t="s">
        <v>536</v>
      </c>
      <c r="D407" s="12">
        <v>0</v>
      </c>
      <c r="E407" s="70">
        <v>0</v>
      </c>
      <c r="G407" s="99">
        <f>+VALUE(VLOOKUP(B407,[1]Hoja1!B$2:C$33,2,0))</f>
        <v>12</v>
      </c>
      <c r="H407" t="str">
        <f>+VLOOKUP(CONCATENATE(B407,C407),[1]Hoja1!$J:$K,2,0)</f>
        <v>12037</v>
      </c>
      <c r="I407">
        <f>+COUNTIFS(BaseSAP!U:U,V!H407,BaseSAP!C:C,V!$G$4)</f>
        <v>0</v>
      </c>
      <c r="L407" s="12" t="s">
        <v>193</v>
      </c>
      <c r="M407">
        <v>0</v>
      </c>
    </row>
    <row r="408" spans="1:13" x14ac:dyDescent="0.25">
      <c r="A408" s="33" t="s">
        <v>146</v>
      </c>
      <c r="B408" s="33" t="s">
        <v>193</v>
      </c>
      <c r="C408" s="33" t="s">
        <v>537</v>
      </c>
      <c r="D408" s="33">
        <v>0</v>
      </c>
      <c r="E408" s="69">
        <v>0</v>
      </c>
      <c r="G408" s="99">
        <f>+VALUE(VLOOKUP(B408,[1]Hoja1!B$2:C$33,2,0))</f>
        <v>12</v>
      </c>
      <c r="H408" t="str">
        <f>+VLOOKUP(CONCATENATE(B408,C408),[1]Hoja1!$J:$K,2,0)</f>
        <v>12038</v>
      </c>
      <c r="I408">
        <f>+COUNTIFS(BaseSAP!U:U,V!H408,BaseSAP!C:C,V!$G$4)</f>
        <v>0</v>
      </c>
      <c r="L408" s="33" t="s">
        <v>193</v>
      </c>
      <c r="M408">
        <v>0</v>
      </c>
    </row>
    <row r="409" spans="1:13" x14ac:dyDescent="0.25">
      <c r="A409" s="31" t="s">
        <v>146</v>
      </c>
      <c r="B409" s="31" t="s">
        <v>193</v>
      </c>
      <c r="C409" s="31" t="s">
        <v>538</v>
      </c>
      <c r="D409" s="31">
        <v>0</v>
      </c>
      <c r="E409" s="54">
        <v>0</v>
      </c>
      <c r="G409" s="99">
        <f>+VALUE(VLOOKUP(B409,[1]Hoja1!B$2:C$33,2,0))</f>
        <v>12</v>
      </c>
      <c r="H409" t="str">
        <f>+VLOOKUP(CONCATENATE(B409,C409),[1]Hoja1!$J:$K,2,0)</f>
        <v>12039</v>
      </c>
      <c r="I409">
        <f>+COUNTIFS(BaseSAP!U:U,V!H409,BaseSAP!C:C,V!$G$4)</f>
        <v>0</v>
      </c>
      <c r="L409" s="31" t="s">
        <v>193</v>
      </c>
      <c r="M409">
        <v>0</v>
      </c>
    </row>
    <row r="410" spans="1:13" x14ac:dyDescent="0.25">
      <c r="A410" s="33" t="s">
        <v>146</v>
      </c>
      <c r="B410" s="33" t="s">
        <v>193</v>
      </c>
      <c r="C410" s="33" t="s">
        <v>539</v>
      </c>
      <c r="D410" s="33">
        <v>0</v>
      </c>
      <c r="E410" s="69">
        <v>0</v>
      </c>
      <c r="G410" s="99">
        <f>+VALUE(VLOOKUP(B410,[1]Hoja1!B$2:C$33,2,0))</f>
        <v>12</v>
      </c>
      <c r="H410" t="str">
        <f>+VLOOKUP(CONCATENATE(B410,C410),[1]Hoja1!$J:$K,2,0)</f>
        <v>12040</v>
      </c>
      <c r="I410">
        <f>+COUNTIFS(BaseSAP!U:U,V!H410,BaseSAP!C:C,V!$G$4)</f>
        <v>0</v>
      </c>
      <c r="L410" s="33" t="s">
        <v>193</v>
      </c>
      <c r="M410">
        <v>0</v>
      </c>
    </row>
    <row r="411" spans="1:13" x14ac:dyDescent="0.25">
      <c r="A411" s="31" t="s">
        <v>146</v>
      </c>
      <c r="B411" s="31" t="s">
        <v>193</v>
      </c>
      <c r="C411" s="31" t="s">
        <v>540</v>
      </c>
      <c r="D411" s="31">
        <v>0</v>
      </c>
      <c r="E411" s="54">
        <v>0</v>
      </c>
      <c r="G411" s="99">
        <f>+VALUE(VLOOKUP(B411,[1]Hoja1!B$2:C$33,2,0))</f>
        <v>12</v>
      </c>
      <c r="H411" t="str">
        <f>+VLOOKUP(CONCATENATE(B411,C411),[1]Hoja1!$J:$K,2,0)</f>
        <v>12041</v>
      </c>
      <c r="I411">
        <f>+COUNTIFS(BaseSAP!U:U,V!H411,BaseSAP!C:C,V!$G$4)</f>
        <v>0</v>
      </c>
      <c r="L411" s="31" t="s">
        <v>193</v>
      </c>
      <c r="M411">
        <v>0</v>
      </c>
    </row>
    <row r="412" spans="1:13" x14ac:dyDescent="0.25">
      <c r="A412" s="33" t="s">
        <v>146</v>
      </c>
      <c r="B412" s="33" t="s">
        <v>193</v>
      </c>
      <c r="C412" s="33" t="s">
        <v>541</v>
      </c>
      <c r="D412" s="33">
        <v>0</v>
      </c>
      <c r="E412" s="69">
        <v>0</v>
      </c>
      <c r="G412" s="99">
        <f>+VALUE(VLOOKUP(B412,[1]Hoja1!B$2:C$33,2,0))</f>
        <v>12</v>
      </c>
      <c r="H412" t="str">
        <f>+VLOOKUP(CONCATENATE(B412,C412),[1]Hoja1!$J:$K,2,0)</f>
        <v>12042</v>
      </c>
      <c r="I412">
        <f>+COUNTIFS(BaseSAP!U:U,V!H412,BaseSAP!C:C,V!$G$4)</f>
        <v>0</v>
      </c>
      <c r="L412" s="33" t="s">
        <v>193</v>
      </c>
      <c r="M412">
        <v>0</v>
      </c>
    </row>
    <row r="413" spans="1:13" x14ac:dyDescent="0.25">
      <c r="A413" s="12" t="s">
        <v>146</v>
      </c>
      <c r="B413" s="12" t="s">
        <v>193</v>
      </c>
      <c r="C413" s="12" t="s">
        <v>542</v>
      </c>
      <c r="D413" s="12">
        <v>0</v>
      </c>
      <c r="E413" s="70">
        <v>0</v>
      </c>
      <c r="G413" s="99">
        <f>+VALUE(VLOOKUP(B413,[1]Hoja1!B$2:C$33,2,0))</f>
        <v>12</v>
      </c>
      <c r="H413" t="str">
        <f>+VLOOKUP(CONCATENATE(B413,C413),[1]Hoja1!$J:$K,2,0)</f>
        <v>12043</v>
      </c>
      <c r="I413">
        <f>+COUNTIFS(BaseSAP!U:U,V!H413,BaseSAP!C:C,V!$G$4)</f>
        <v>0</v>
      </c>
      <c r="L413" s="12" t="s">
        <v>193</v>
      </c>
      <c r="M413">
        <v>0</v>
      </c>
    </row>
    <row r="414" spans="1:13" x14ac:dyDescent="0.25">
      <c r="A414" s="33" t="s">
        <v>146</v>
      </c>
      <c r="B414" s="33" t="s">
        <v>193</v>
      </c>
      <c r="C414" s="33" t="s">
        <v>543</v>
      </c>
      <c r="D414" s="33">
        <v>0</v>
      </c>
      <c r="E414" s="69">
        <v>0</v>
      </c>
      <c r="G414" s="99">
        <f>+VALUE(VLOOKUP(B414,[1]Hoja1!B$2:C$33,2,0))</f>
        <v>12</v>
      </c>
      <c r="H414" t="str">
        <f>+VLOOKUP(CONCATENATE(B414,C414),[1]Hoja1!$J:$K,2,0)</f>
        <v>12044</v>
      </c>
      <c r="I414">
        <f>+COUNTIFS(BaseSAP!U:U,V!H414,BaseSAP!C:C,V!$G$4)</f>
        <v>0</v>
      </c>
      <c r="L414" s="33" t="s">
        <v>193</v>
      </c>
      <c r="M414">
        <v>0</v>
      </c>
    </row>
    <row r="415" spans="1:13" x14ac:dyDescent="0.25">
      <c r="A415" s="12" t="s">
        <v>146</v>
      </c>
      <c r="B415" s="12" t="s">
        <v>193</v>
      </c>
      <c r="C415" s="12" t="s">
        <v>544</v>
      </c>
      <c r="D415" s="12">
        <v>0</v>
      </c>
      <c r="E415" s="70">
        <v>0</v>
      </c>
      <c r="G415" s="99">
        <f>+VALUE(VLOOKUP(B415,[1]Hoja1!B$2:C$33,2,0))</f>
        <v>12</v>
      </c>
      <c r="H415" t="str">
        <f>+VLOOKUP(CONCATENATE(B415,C415),[1]Hoja1!$J:$K,2,0)</f>
        <v>12045</v>
      </c>
      <c r="I415">
        <f>+COUNTIFS(BaseSAP!U:U,V!H415,BaseSAP!C:C,V!$G$4)</f>
        <v>0</v>
      </c>
      <c r="L415" s="12" t="s">
        <v>193</v>
      </c>
      <c r="M415">
        <v>0</v>
      </c>
    </row>
    <row r="416" spans="1:13" x14ac:dyDescent="0.25">
      <c r="A416" s="33" t="s">
        <v>146</v>
      </c>
      <c r="B416" s="33" t="s">
        <v>193</v>
      </c>
      <c r="C416" s="33" t="s">
        <v>545</v>
      </c>
      <c r="D416" s="33">
        <v>0</v>
      </c>
      <c r="E416" s="69">
        <v>0</v>
      </c>
      <c r="G416" s="99">
        <f>+VALUE(VLOOKUP(B416,[1]Hoja1!B$2:C$33,2,0))</f>
        <v>12</v>
      </c>
      <c r="H416" t="str">
        <f>+VLOOKUP(CONCATENATE(B416,C416),[1]Hoja1!$J:$K,2,0)</f>
        <v>12046</v>
      </c>
      <c r="I416">
        <f>+COUNTIFS(BaseSAP!U:U,V!H416,BaseSAP!C:C,V!$G$4)</f>
        <v>0</v>
      </c>
      <c r="L416" s="33" t="s">
        <v>193</v>
      </c>
      <c r="M416">
        <v>0</v>
      </c>
    </row>
    <row r="417" spans="1:13" x14ac:dyDescent="0.25">
      <c r="A417" s="12" t="s">
        <v>146</v>
      </c>
      <c r="B417" s="12" t="s">
        <v>193</v>
      </c>
      <c r="C417" s="12" t="s">
        <v>546</v>
      </c>
      <c r="D417" s="12">
        <v>0</v>
      </c>
      <c r="E417" s="70">
        <v>0</v>
      </c>
      <c r="G417" s="99">
        <f>+VALUE(VLOOKUP(B417,[1]Hoja1!B$2:C$33,2,0))</f>
        <v>12</v>
      </c>
      <c r="H417" t="str">
        <f>+VLOOKUP(CONCATENATE(B417,C417),[1]Hoja1!$J:$K,2,0)</f>
        <v>12047</v>
      </c>
      <c r="I417">
        <f>+COUNTIFS(BaseSAP!U:U,V!H417,BaseSAP!C:C,V!$G$4)</f>
        <v>0</v>
      </c>
      <c r="L417" s="12" t="s">
        <v>193</v>
      </c>
      <c r="M417">
        <v>0</v>
      </c>
    </row>
    <row r="418" spans="1:13" x14ac:dyDescent="0.25">
      <c r="A418" s="33" t="s">
        <v>146</v>
      </c>
      <c r="B418" s="33" t="s">
        <v>193</v>
      </c>
      <c r="C418" s="33" t="s">
        <v>547</v>
      </c>
      <c r="D418" s="33">
        <v>0</v>
      </c>
      <c r="E418" s="69">
        <v>0</v>
      </c>
      <c r="G418" s="99">
        <f>+VALUE(VLOOKUP(B418,[1]Hoja1!B$2:C$33,2,0))</f>
        <v>12</v>
      </c>
      <c r="H418" t="str">
        <f>+VLOOKUP(CONCATENATE(B418,C418),[1]Hoja1!$J:$K,2,0)</f>
        <v>12048</v>
      </c>
      <c r="I418">
        <f>+COUNTIFS(BaseSAP!U:U,V!H418,BaseSAP!C:C,V!$G$4)</f>
        <v>0</v>
      </c>
      <c r="L418" s="33" t="s">
        <v>193</v>
      </c>
      <c r="M418">
        <v>0</v>
      </c>
    </row>
    <row r="419" spans="1:13" x14ac:dyDescent="0.25">
      <c r="A419" s="31" t="s">
        <v>146</v>
      </c>
      <c r="B419" s="31" t="s">
        <v>193</v>
      </c>
      <c r="C419" s="31" t="s">
        <v>548</v>
      </c>
      <c r="D419" s="31">
        <v>0</v>
      </c>
      <c r="E419" s="54">
        <v>0</v>
      </c>
      <c r="G419" s="99">
        <f>+VALUE(VLOOKUP(B419,[1]Hoja1!B$2:C$33,2,0))</f>
        <v>12</v>
      </c>
      <c r="H419" t="str">
        <f>+VLOOKUP(CONCATENATE(B419,C419),[1]Hoja1!$J:$K,2,0)</f>
        <v>12049</v>
      </c>
      <c r="I419">
        <f>+COUNTIFS(BaseSAP!U:U,V!H419,BaseSAP!C:C,V!$G$4)</f>
        <v>0</v>
      </c>
      <c r="L419" s="31" t="s">
        <v>193</v>
      </c>
      <c r="M419">
        <v>0</v>
      </c>
    </row>
    <row r="420" spans="1:13" x14ac:dyDescent="0.25">
      <c r="A420" s="33" t="s">
        <v>146</v>
      </c>
      <c r="B420" s="33" t="s">
        <v>193</v>
      </c>
      <c r="C420" s="33" t="s">
        <v>549</v>
      </c>
      <c r="D420" s="33">
        <v>0</v>
      </c>
      <c r="E420" s="69">
        <v>0</v>
      </c>
      <c r="G420" s="99">
        <f>+VALUE(VLOOKUP(B420,[1]Hoja1!B$2:C$33,2,0))</f>
        <v>12</v>
      </c>
      <c r="H420" t="str">
        <f>+VLOOKUP(CONCATENATE(B420,C420),[1]Hoja1!$J:$K,2,0)</f>
        <v>12050</v>
      </c>
      <c r="I420">
        <f>+COUNTIFS(BaseSAP!U:U,V!H420,BaseSAP!C:C,V!$G$4)</f>
        <v>0</v>
      </c>
      <c r="L420" s="33" t="s">
        <v>193</v>
      </c>
      <c r="M420">
        <v>0</v>
      </c>
    </row>
    <row r="421" spans="1:13" x14ac:dyDescent="0.25">
      <c r="A421" s="12" t="s">
        <v>146</v>
      </c>
      <c r="B421" s="12" t="s">
        <v>193</v>
      </c>
      <c r="C421" s="12" t="s">
        <v>550</v>
      </c>
      <c r="D421" s="12">
        <v>0</v>
      </c>
      <c r="E421" s="70">
        <v>0</v>
      </c>
      <c r="G421" s="99">
        <f>+VALUE(VLOOKUP(B421,[1]Hoja1!B$2:C$33,2,0))</f>
        <v>12</v>
      </c>
      <c r="H421" t="str">
        <f>+VLOOKUP(CONCATENATE(B421,C421),[1]Hoja1!$J:$K,2,0)</f>
        <v>12051</v>
      </c>
      <c r="I421">
        <f>+COUNTIFS(BaseSAP!U:U,V!H421,BaseSAP!C:C,V!$G$4)</f>
        <v>0</v>
      </c>
      <c r="L421" s="12" t="s">
        <v>193</v>
      </c>
      <c r="M421">
        <v>0</v>
      </c>
    </row>
    <row r="422" spans="1:13" x14ac:dyDescent="0.25">
      <c r="A422" s="33" t="s">
        <v>146</v>
      </c>
      <c r="B422" s="33" t="s">
        <v>193</v>
      </c>
      <c r="C422" s="33" t="s">
        <v>551</v>
      </c>
      <c r="D422" s="33">
        <v>0</v>
      </c>
      <c r="E422" s="69">
        <v>0</v>
      </c>
      <c r="G422" s="99">
        <f>+VALUE(VLOOKUP(B422,[1]Hoja1!B$2:C$33,2,0))</f>
        <v>12</v>
      </c>
      <c r="H422" t="str">
        <f>+VLOOKUP(CONCATENATE(B422,C422),[1]Hoja1!$J:$K,2,0)</f>
        <v>12052</v>
      </c>
      <c r="I422">
        <f>+COUNTIFS(BaseSAP!U:U,V!H422,BaseSAP!C:C,V!$G$4)</f>
        <v>0</v>
      </c>
      <c r="L422" s="33" t="s">
        <v>193</v>
      </c>
      <c r="M422">
        <v>0</v>
      </c>
    </row>
    <row r="423" spans="1:13" x14ac:dyDescent="0.25">
      <c r="A423" s="12" t="s">
        <v>146</v>
      </c>
      <c r="B423" s="12" t="s">
        <v>193</v>
      </c>
      <c r="C423" s="12" t="s">
        <v>552</v>
      </c>
      <c r="D423" s="12">
        <v>0</v>
      </c>
      <c r="E423" s="70">
        <v>0</v>
      </c>
      <c r="G423" s="99">
        <f>+VALUE(VLOOKUP(B423,[1]Hoja1!B$2:C$33,2,0))</f>
        <v>12</v>
      </c>
      <c r="H423" t="str">
        <f>+VLOOKUP(CONCATENATE(B423,C423),[1]Hoja1!$J:$K,2,0)</f>
        <v>12053</v>
      </c>
      <c r="I423">
        <f>+COUNTIFS(BaseSAP!U:U,V!H423,BaseSAP!C:C,V!$G$4)</f>
        <v>0</v>
      </c>
      <c r="L423" s="12" t="s">
        <v>193</v>
      </c>
      <c r="M423">
        <v>0</v>
      </c>
    </row>
    <row r="424" spans="1:13" x14ac:dyDescent="0.25">
      <c r="A424" s="33" t="s">
        <v>146</v>
      </c>
      <c r="B424" s="33" t="s">
        <v>193</v>
      </c>
      <c r="C424" s="33" t="s">
        <v>553</v>
      </c>
      <c r="D424" s="33">
        <v>0</v>
      </c>
      <c r="E424" s="69">
        <v>0</v>
      </c>
      <c r="G424" s="99">
        <f>+VALUE(VLOOKUP(B424,[1]Hoja1!B$2:C$33,2,0))</f>
        <v>12</v>
      </c>
      <c r="H424" t="str">
        <f>+VLOOKUP(CONCATENATE(B424,C424),[1]Hoja1!$J:$K,2,0)</f>
        <v>12054</v>
      </c>
      <c r="I424">
        <f>+COUNTIFS(BaseSAP!U:U,V!H424,BaseSAP!C:C,V!$G$4)</f>
        <v>0</v>
      </c>
      <c r="L424" s="33" t="s">
        <v>193</v>
      </c>
      <c r="M424">
        <v>0</v>
      </c>
    </row>
    <row r="425" spans="1:13" x14ac:dyDescent="0.25">
      <c r="A425" s="12" t="s">
        <v>146</v>
      </c>
      <c r="B425" s="12" t="s">
        <v>193</v>
      </c>
      <c r="C425" s="12" t="s">
        <v>554</v>
      </c>
      <c r="D425" s="12">
        <v>0</v>
      </c>
      <c r="E425" s="70">
        <v>0</v>
      </c>
      <c r="G425" s="99">
        <f>+VALUE(VLOOKUP(B425,[1]Hoja1!B$2:C$33,2,0))</f>
        <v>12</v>
      </c>
      <c r="H425" t="str">
        <f>+VLOOKUP(CONCATENATE(B425,C425),[1]Hoja1!$J:$K,2,0)</f>
        <v>12055</v>
      </c>
      <c r="I425">
        <f>+COUNTIFS(BaseSAP!U:U,V!H425,BaseSAP!C:C,V!$G$4)</f>
        <v>0</v>
      </c>
      <c r="L425" s="12" t="s">
        <v>193</v>
      </c>
      <c r="M425">
        <v>0</v>
      </c>
    </row>
    <row r="426" spans="1:13" x14ac:dyDescent="0.25">
      <c r="A426" s="33" t="s">
        <v>146</v>
      </c>
      <c r="B426" s="33" t="s">
        <v>193</v>
      </c>
      <c r="C426" s="33" t="s">
        <v>555</v>
      </c>
      <c r="D426" s="33">
        <v>0</v>
      </c>
      <c r="E426" s="69">
        <v>0</v>
      </c>
      <c r="G426" s="99">
        <f>+VALUE(VLOOKUP(B426,[1]Hoja1!B$2:C$33,2,0))</f>
        <v>12</v>
      </c>
      <c r="H426" t="str">
        <f>+VLOOKUP(CONCATENATE(B426,C426),[1]Hoja1!$J:$K,2,0)</f>
        <v>12056</v>
      </c>
      <c r="I426">
        <f>+COUNTIFS(BaseSAP!U:U,V!H426,BaseSAP!C:C,V!$G$4)</f>
        <v>0</v>
      </c>
      <c r="L426" s="33" t="s">
        <v>193</v>
      </c>
      <c r="M426">
        <v>0</v>
      </c>
    </row>
    <row r="427" spans="1:13" x14ac:dyDescent="0.25">
      <c r="A427" s="31" t="s">
        <v>146</v>
      </c>
      <c r="B427" s="31" t="s">
        <v>193</v>
      </c>
      <c r="C427" s="31" t="s">
        <v>556</v>
      </c>
      <c r="D427" s="31">
        <v>0</v>
      </c>
      <c r="E427" s="54">
        <v>0</v>
      </c>
      <c r="G427" s="99">
        <f>+VALUE(VLOOKUP(B427,[1]Hoja1!B$2:C$33,2,0))</f>
        <v>12</v>
      </c>
      <c r="H427" t="str">
        <f>+VLOOKUP(CONCATENATE(B427,C427),[1]Hoja1!$J:$K,2,0)</f>
        <v>12057</v>
      </c>
      <c r="I427">
        <f>+COUNTIFS(BaseSAP!U:U,V!H427,BaseSAP!C:C,V!$G$4)</f>
        <v>0</v>
      </c>
      <c r="L427" s="31" t="s">
        <v>193</v>
      </c>
      <c r="M427">
        <v>0</v>
      </c>
    </row>
    <row r="428" spans="1:13" x14ac:dyDescent="0.25">
      <c r="A428" s="33" t="s">
        <v>146</v>
      </c>
      <c r="B428" s="33" t="s">
        <v>193</v>
      </c>
      <c r="C428" s="33" t="s">
        <v>557</v>
      </c>
      <c r="D428" s="33">
        <v>0</v>
      </c>
      <c r="E428" s="69">
        <v>0</v>
      </c>
      <c r="G428" s="99">
        <f>+VALUE(VLOOKUP(B428,[1]Hoja1!B$2:C$33,2,0))</f>
        <v>12</v>
      </c>
      <c r="H428" t="str">
        <f>+VLOOKUP(CONCATENATE(B428,C428),[1]Hoja1!$J:$K,2,0)</f>
        <v>12058</v>
      </c>
      <c r="I428">
        <f>+COUNTIFS(BaseSAP!U:U,V!H428,BaseSAP!C:C,V!$G$4)</f>
        <v>0</v>
      </c>
      <c r="L428" s="33" t="s">
        <v>193</v>
      </c>
      <c r="M428">
        <v>0</v>
      </c>
    </row>
    <row r="429" spans="1:13" x14ac:dyDescent="0.25">
      <c r="A429" s="31" t="s">
        <v>146</v>
      </c>
      <c r="B429" s="31" t="s">
        <v>193</v>
      </c>
      <c r="C429" s="31" t="s">
        <v>558</v>
      </c>
      <c r="D429" s="31">
        <v>0</v>
      </c>
      <c r="E429" s="54">
        <v>0</v>
      </c>
      <c r="G429" s="99">
        <f>+VALUE(VLOOKUP(B429,[1]Hoja1!B$2:C$33,2,0))</f>
        <v>12</v>
      </c>
      <c r="H429" t="str">
        <f>+VLOOKUP(CONCATENATE(B429,C429),[1]Hoja1!$J:$K,2,0)</f>
        <v>12059</v>
      </c>
      <c r="I429">
        <f>+COUNTIFS(BaseSAP!U:U,V!H429,BaseSAP!C:C,V!$G$4)</f>
        <v>0</v>
      </c>
      <c r="L429" s="31" t="s">
        <v>193</v>
      </c>
      <c r="M429">
        <v>0</v>
      </c>
    </row>
    <row r="430" spans="1:13" x14ac:dyDescent="0.25">
      <c r="A430" s="33" t="s">
        <v>146</v>
      </c>
      <c r="B430" s="33" t="s">
        <v>193</v>
      </c>
      <c r="C430" s="33" t="s">
        <v>559</v>
      </c>
      <c r="D430" s="33">
        <v>0</v>
      </c>
      <c r="E430" s="69">
        <v>0</v>
      </c>
      <c r="G430" s="99">
        <f>+VALUE(VLOOKUP(B430,[1]Hoja1!B$2:C$33,2,0))</f>
        <v>12</v>
      </c>
      <c r="H430" t="str">
        <f>+VLOOKUP(CONCATENATE(B430,C430),[1]Hoja1!$J:$K,2,0)</f>
        <v>12060</v>
      </c>
      <c r="I430">
        <f>+COUNTIFS(BaseSAP!U:U,V!H430,BaseSAP!C:C,V!$G$4)</f>
        <v>0</v>
      </c>
      <c r="L430" s="33" t="s">
        <v>193</v>
      </c>
      <c r="M430">
        <v>0</v>
      </c>
    </row>
    <row r="431" spans="1:13" x14ac:dyDescent="0.25">
      <c r="A431" s="12" t="s">
        <v>146</v>
      </c>
      <c r="B431" s="12" t="s">
        <v>193</v>
      </c>
      <c r="C431" s="12" t="s">
        <v>560</v>
      </c>
      <c r="D431" s="12">
        <v>0</v>
      </c>
      <c r="E431" s="70">
        <v>0</v>
      </c>
      <c r="G431" s="99">
        <f>+VALUE(VLOOKUP(B431,[1]Hoja1!B$2:C$33,2,0))</f>
        <v>12</v>
      </c>
      <c r="H431" t="str">
        <f>+VLOOKUP(CONCATENATE(B431,C431),[1]Hoja1!$J:$K,2,0)</f>
        <v>12061</v>
      </c>
      <c r="I431">
        <f>+COUNTIFS(BaseSAP!U:U,V!H431,BaseSAP!C:C,V!$G$4)</f>
        <v>0</v>
      </c>
      <c r="L431" s="12" t="s">
        <v>193</v>
      </c>
      <c r="M431">
        <v>0</v>
      </c>
    </row>
    <row r="432" spans="1:13" x14ac:dyDescent="0.25">
      <c r="A432" s="33" t="s">
        <v>146</v>
      </c>
      <c r="B432" s="33" t="s">
        <v>193</v>
      </c>
      <c r="C432" s="33" t="s">
        <v>561</v>
      </c>
      <c r="D432" s="33">
        <v>0</v>
      </c>
      <c r="E432" s="69">
        <v>0</v>
      </c>
      <c r="G432" s="99">
        <f>+VALUE(VLOOKUP(B432,[1]Hoja1!B$2:C$33,2,0))</f>
        <v>12</v>
      </c>
      <c r="H432" t="str">
        <f>+VLOOKUP(CONCATENATE(B432,C432),[1]Hoja1!$J:$K,2,0)</f>
        <v>12062</v>
      </c>
      <c r="I432">
        <f>+COUNTIFS(BaseSAP!U:U,V!H432,BaseSAP!C:C,V!$G$4)</f>
        <v>0</v>
      </c>
      <c r="L432" s="33" t="s">
        <v>193</v>
      </c>
      <c r="M432">
        <v>0</v>
      </c>
    </row>
    <row r="433" spans="1:13" x14ac:dyDescent="0.25">
      <c r="A433" s="12" t="s">
        <v>146</v>
      </c>
      <c r="B433" s="12" t="s">
        <v>193</v>
      </c>
      <c r="C433" s="12" t="s">
        <v>562</v>
      </c>
      <c r="D433" s="12">
        <v>0</v>
      </c>
      <c r="E433" s="70">
        <v>0</v>
      </c>
      <c r="G433" s="99">
        <f>+VALUE(VLOOKUP(B433,[1]Hoja1!B$2:C$33,2,0))</f>
        <v>12</v>
      </c>
      <c r="H433" t="str">
        <f>+VLOOKUP(CONCATENATE(B433,C433),[1]Hoja1!$J:$K,2,0)</f>
        <v>12063</v>
      </c>
      <c r="I433">
        <f>+COUNTIFS(BaseSAP!U:U,V!H433,BaseSAP!C:C,V!$G$4)</f>
        <v>0</v>
      </c>
      <c r="L433" s="12" t="s">
        <v>193</v>
      </c>
      <c r="M433">
        <v>0</v>
      </c>
    </row>
    <row r="434" spans="1:13" x14ac:dyDescent="0.25">
      <c r="A434" s="33" t="s">
        <v>146</v>
      </c>
      <c r="B434" s="33" t="s">
        <v>193</v>
      </c>
      <c r="C434" s="33" t="s">
        <v>563</v>
      </c>
      <c r="D434" s="33">
        <v>0</v>
      </c>
      <c r="E434" s="69">
        <v>0</v>
      </c>
      <c r="G434" s="99">
        <f>+VALUE(VLOOKUP(B434,[1]Hoja1!B$2:C$33,2,0))</f>
        <v>12</v>
      </c>
      <c r="H434" t="str">
        <f>+VLOOKUP(CONCATENATE(B434,C434),[1]Hoja1!$J:$K,2,0)</f>
        <v>12064</v>
      </c>
      <c r="I434">
        <f>+COUNTIFS(BaseSAP!U:U,V!H434,BaseSAP!C:C,V!$G$4)</f>
        <v>0</v>
      </c>
      <c r="L434" s="33" t="s">
        <v>193</v>
      </c>
      <c r="M434">
        <v>0</v>
      </c>
    </row>
    <row r="435" spans="1:13" x14ac:dyDescent="0.25">
      <c r="A435" s="12" t="s">
        <v>146</v>
      </c>
      <c r="B435" s="12" t="s">
        <v>193</v>
      </c>
      <c r="C435" s="12" t="s">
        <v>564</v>
      </c>
      <c r="D435" s="12">
        <v>0</v>
      </c>
      <c r="E435" s="70">
        <v>0</v>
      </c>
      <c r="G435" s="99">
        <f>+VALUE(VLOOKUP(B435,[1]Hoja1!B$2:C$33,2,0))</f>
        <v>12</v>
      </c>
      <c r="H435" t="str">
        <f>+VLOOKUP(CONCATENATE(B435,C435),[1]Hoja1!$J:$K,2,0)</f>
        <v>12065</v>
      </c>
      <c r="I435">
        <f>+COUNTIFS(BaseSAP!U:U,V!H435,BaseSAP!C:C,V!$G$4)</f>
        <v>0</v>
      </c>
      <c r="L435" s="12" t="s">
        <v>193</v>
      </c>
      <c r="M435">
        <v>0</v>
      </c>
    </row>
    <row r="436" spans="1:13" x14ac:dyDescent="0.25">
      <c r="A436" s="33" t="s">
        <v>146</v>
      </c>
      <c r="B436" s="33" t="s">
        <v>193</v>
      </c>
      <c r="C436" s="33" t="s">
        <v>565</v>
      </c>
      <c r="D436" s="33">
        <v>0</v>
      </c>
      <c r="E436" s="69">
        <v>0</v>
      </c>
      <c r="G436" s="99">
        <f>+VALUE(VLOOKUP(B436,[1]Hoja1!B$2:C$33,2,0))</f>
        <v>12</v>
      </c>
      <c r="H436" t="str">
        <f>+VLOOKUP(CONCATENATE(B436,C436),[1]Hoja1!$J:$K,2,0)</f>
        <v>12066</v>
      </c>
      <c r="I436">
        <f>+COUNTIFS(BaseSAP!U:U,V!H436,BaseSAP!C:C,V!$G$4)</f>
        <v>0</v>
      </c>
      <c r="L436" s="33" t="s">
        <v>193</v>
      </c>
      <c r="M436">
        <v>0</v>
      </c>
    </row>
    <row r="437" spans="1:13" x14ac:dyDescent="0.25">
      <c r="A437" s="31" t="s">
        <v>146</v>
      </c>
      <c r="B437" s="31" t="s">
        <v>193</v>
      </c>
      <c r="C437" s="31" t="s">
        <v>566</v>
      </c>
      <c r="D437" s="31">
        <v>0</v>
      </c>
      <c r="E437" s="54">
        <v>0</v>
      </c>
      <c r="G437" s="99">
        <f>+VALUE(VLOOKUP(B437,[1]Hoja1!B$2:C$33,2,0))</f>
        <v>12</v>
      </c>
      <c r="H437" t="str">
        <f>+VLOOKUP(CONCATENATE(B437,C437),[1]Hoja1!$J:$K,2,0)</f>
        <v>12067</v>
      </c>
      <c r="I437">
        <f>+COUNTIFS(BaseSAP!U:U,V!H437,BaseSAP!C:C,V!$G$4)</f>
        <v>0</v>
      </c>
      <c r="L437" s="31" t="s">
        <v>193</v>
      </c>
      <c r="M437">
        <v>0</v>
      </c>
    </row>
    <row r="438" spans="1:13" x14ac:dyDescent="0.25">
      <c r="A438" s="33" t="s">
        <v>146</v>
      </c>
      <c r="B438" s="33" t="s">
        <v>193</v>
      </c>
      <c r="C438" s="33" t="s">
        <v>567</v>
      </c>
      <c r="D438" s="33">
        <v>0</v>
      </c>
      <c r="E438" s="69">
        <v>0</v>
      </c>
      <c r="G438" s="99">
        <f>+VALUE(VLOOKUP(B438,[1]Hoja1!B$2:C$33,2,0))</f>
        <v>12</v>
      </c>
      <c r="H438" t="str">
        <f>+VLOOKUP(CONCATENATE(B438,C438),[1]Hoja1!$J:$K,2,0)</f>
        <v>12068</v>
      </c>
      <c r="I438">
        <f>+COUNTIFS(BaseSAP!U:U,V!H438,BaseSAP!C:C,V!$G$4)</f>
        <v>0</v>
      </c>
      <c r="L438" s="33" t="s">
        <v>193</v>
      </c>
      <c r="M438">
        <v>0</v>
      </c>
    </row>
    <row r="439" spans="1:13" x14ac:dyDescent="0.25">
      <c r="A439" s="12" t="s">
        <v>146</v>
      </c>
      <c r="B439" s="12" t="s">
        <v>193</v>
      </c>
      <c r="C439" s="12" t="s">
        <v>568</v>
      </c>
      <c r="D439" s="12">
        <v>0</v>
      </c>
      <c r="E439" s="70">
        <v>0</v>
      </c>
      <c r="G439" s="99">
        <f>+VALUE(VLOOKUP(B439,[1]Hoja1!B$2:C$33,2,0))</f>
        <v>12</v>
      </c>
      <c r="H439" t="str">
        <f>+VLOOKUP(CONCATENATE(B439,C439),[1]Hoja1!$J:$K,2,0)</f>
        <v>12069</v>
      </c>
      <c r="I439">
        <f>+COUNTIFS(BaseSAP!U:U,V!H439,BaseSAP!C:C,V!$G$4)</f>
        <v>0</v>
      </c>
      <c r="L439" s="12" t="s">
        <v>193</v>
      </c>
      <c r="M439">
        <v>0</v>
      </c>
    </row>
    <row r="440" spans="1:13" x14ac:dyDescent="0.25">
      <c r="A440" s="33" t="s">
        <v>146</v>
      </c>
      <c r="B440" s="33" t="s">
        <v>193</v>
      </c>
      <c r="C440" s="33" t="s">
        <v>569</v>
      </c>
      <c r="D440" s="33">
        <v>0</v>
      </c>
      <c r="E440" s="69">
        <v>0</v>
      </c>
      <c r="G440" s="99">
        <f>+VALUE(VLOOKUP(B440,[1]Hoja1!B$2:C$33,2,0))</f>
        <v>12</v>
      </c>
      <c r="H440" t="str">
        <f>+VLOOKUP(CONCATENATE(B440,C440),[1]Hoja1!$J:$K,2,0)</f>
        <v>12070</v>
      </c>
      <c r="I440">
        <f>+COUNTIFS(BaseSAP!U:U,V!H440,BaseSAP!C:C,V!$G$4)</f>
        <v>0</v>
      </c>
      <c r="L440" s="33" t="s">
        <v>193</v>
      </c>
      <c r="M440">
        <v>0</v>
      </c>
    </row>
    <row r="441" spans="1:13" x14ac:dyDescent="0.25">
      <c r="A441" s="12" t="s">
        <v>146</v>
      </c>
      <c r="B441" s="12" t="s">
        <v>193</v>
      </c>
      <c r="C441" s="12" t="s">
        <v>570</v>
      </c>
      <c r="D441" s="12">
        <v>0</v>
      </c>
      <c r="E441" s="70">
        <v>0</v>
      </c>
      <c r="G441" s="99">
        <f>+VALUE(VLOOKUP(B441,[1]Hoja1!B$2:C$33,2,0))</f>
        <v>12</v>
      </c>
      <c r="H441" t="str">
        <f>+VLOOKUP(CONCATENATE(B441,C441),[1]Hoja1!$J:$K,2,0)</f>
        <v>12071</v>
      </c>
      <c r="I441">
        <f>+COUNTIFS(BaseSAP!U:U,V!H441,BaseSAP!C:C,V!$G$4)</f>
        <v>0</v>
      </c>
      <c r="L441" s="12" t="s">
        <v>193</v>
      </c>
      <c r="M441">
        <v>0</v>
      </c>
    </row>
    <row r="442" spans="1:13" x14ac:dyDescent="0.25">
      <c r="A442" s="33" t="s">
        <v>146</v>
      </c>
      <c r="B442" s="33" t="s">
        <v>193</v>
      </c>
      <c r="C442" s="33" t="s">
        <v>571</v>
      </c>
      <c r="D442" s="33">
        <v>0</v>
      </c>
      <c r="E442" s="69">
        <v>0</v>
      </c>
      <c r="G442" s="99">
        <f>+VALUE(VLOOKUP(B442,[1]Hoja1!B$2:C$33,2,0))</f>
        <v>12</v>
      </c>
      <c r="H442" t="str">
        <f>+VLOOKUP(CONCATENATE(B442,C442),[1]Hoja1!$J:$K,2,0)</f>
        <v>12072</v>
      </c>
      <c r="I442">
        <f>+COUNTIFS(BaseSAP!U:U,V!H442,BaseSAP!C:C,V!$G$4)</f>
        <v>0</v>
      </c>
      <c r="L442" s="33" t="s">
        <v>193</v>
      </c>
      <c r="M442">
        <v>0</v>
      </c>
    </row>
    <row r="443" spans="1:13" x14ac:dyDescent="0.25">
      <c r="A443" s="12" t="s">
        <v>146</v>
      </c>
      <c r="B443" s="12" t="s">
        <v>193</v>
      </c>
      <c r="C443" s="12" t="s">
        <v>572</v>
      </c>
      <c r="D443" s="12">
        <v>0</v>
      </c>
      <c r="E443" s="70">
        <v>0</v>
      </c>
      <c r="G443" s="99">
        <f>+VALUE(VLOOKUP(B443,[1]Hoja1!B$2:C$33,2,0))</f>
        <v>12</v>
      </c>
      <c r="H443" t="str">
        <f>+VLOOKUP(CONCATENATE(B443,C443),[1]Hoja1!$J:$K,2,0)</f>
        <v>12073</v>
      </c>
      <c r="I443">
        <f>+COUNTIFS(BaseSAP!U:U,V!H443,BaseSAP!C:C,V!$G$4)</f>
        <v>0</v>
      </c>
      <c r="L443" s="12" t="s">
        <v>193</v>
      </c>
      <c r="M443">
        <v>0</v>
      </c>
    </row>
    <row r="444" spans="1:13" x14ac:dyDescent="0.25">
      <c r="A444" s="33" t="s">
        <v>146</v>
      </c>
      <c r="B444" s="33" t="s">
        <v>193</v>
      </c>
      <c r="C444" s="33" t="s">
        <v>573</v>
      </c>
      <c r="D444" s="33">
        <v>0</v>
      </c>
      <c r="E444" s="69">
        <v>0</v>
      </c>
      <c r="G444" s="99">
        <f>+VALUE(VLOOKUP(B444,[1]Hoja1!B$2:C$33,2,0))</f>
        <v>12</v>
      </c>
      <c r="H444" t="str">
        <f>+VLOOKUP(CONCATENATE(B444,C444),[1]Hoja1!$J:$K,2,0)</f>
        <v>12074</v>
      </c>
      <c r="I444">
        <f>+COUNTIFS(BaseSAP!U:U,V!H444,BaseSAP!C:C,V!$G$4)</f>
        <v>0</v>
      </c>
      <c r="L444" s="33" t="s">
        <v>193</v>
      </c>
      <c r="M444">
        <v>0</v>
      </c>
    </row>
    <row r="445" spans="1:13" x14ac:dyDescent="0.25">
      <c r="A445" s="31" t="s">
        <v>146</v>
      </c>
      <c r="B445" s="31" t="s">
        <v>193</v>
      </c>
      <c r="C445" s="31" t="s">
        <v>574</v>
      </c>
      <c r="D445" s="31">
        <v>0</v>
      </c>
      <c r="E445" s="54">
        <v>0</v>
      </c>
      <c r="G445" s="99">
        <f>+VALUE(VLOOKUP(B445,[1]Hoja1!B$2:C$33,2,0))</f>
        <v>12</v>
      </c>
      <c r="H445" t="str">
        <f>+VLOOKUP(CONCATENATE(B445,C445),[1]Hoja1!$J:$K,2,0)</f>
        <v>12075</v>
      </c>
      <c r="I445">
        <f>+COUNTIFS(BaseSAP!U:U,V!H445,BaseSAP!C:C,V!$G$4)</f>
        <v>0</v>
      </c>
      <c r="L445" s="31" t="s">
        <v>193</v>
      </c>
      <c r="M445">
        <v>0</v>
      </c>
    </row>
    <row r="446" spans="1:13" x14ac:dyDescent="0.25">
      <c r="A446" s="33" t="s">
        <v>146</v>
      </c>
      <c r="B446" s="33" t="s">
        <v>193</v>
      </c>
      <c r="C446" s="33" t="s">
        <v>575</v>
      </c>
      <c r="D446" s="33">
        <v>0</v>
      </c>
      <c r="E446" s="69">
        <v>0</v>
      </c>
      <c r="G446" s="99">
        <f>+VALUE(VLOOKUP(B446,[1]Hoja1!B$2:C$33,2,0))</f>
        <v>12</v>
      </c>
      <c r="H446" t="str">
        <f>+VLOOKUP(CONCATENATE(B446,C446),[1]Hoja1!$J:$K,2,0)</f>
        <v>12076</v>
      </c>
      <c r="I446">
        <f>+COUNTIFS(BaseSAP!U:U,V!H446,BaseSAP!C:C,V!$G$4)</f>
        <v>0</v>
      </c>
      <c r="L446" s="33" t="s">
        <v>193</v>
      </c>
      <c r="M446">
        <v>0</v>
      </c>
    </row>
    <row r="447" spans="1:13" x14ac:dyDescent="0.25">
      <c r="A447" s="31" t="s">
        <v>146</v>
      </c>
      <c r="B447" s="31" t="s">
        <v>193</v>
      </c>
      <c r="C447" s="31" t="s">
        <v>576</v>
      </c>
      <c r="D447" s="31">
        <v>0</v>
      </c>
      <c r="E447" s="54">
        <v>0</v>
      </c>
      <c r="G447" s="99">
        <f>+VALUE(VLOOKUP(B447,[1]Hoja1!B$2:C$33,2,0))</f>
        <v>12</v>
      </c>
      <c r="H447" t="str">
        <f>+VLOOKUP(CONCATENATE(B447,C447),[1]Hoja1!$J:$K,2,0)</f>
        <v>12077</v>
      </c>
      <c r="I447">
        <f>+COUNTIFS(BaseSAP!U:U,V!H447,BaseSAP!C:C,V!$G$4)</f>
        <v>0</v>
      </c>
      <c r="L447" s="31" t="s">
        <v>193</v>
      </c>
      <c r="M447">
        <v>0</v>
      </c>
    </row>
    <row r="448" spans="1:13" x14ac:dyDescent="0.25">
      <c r="A448" s="33" t="s">
        <v>146</v>
      </c>
      <c r="B448" s="33" t="s">
        <v>193</v>
      </c>
      <c r="C448" s="33" t="s">
        <v>577</v>
      </c>
      <c r="D448" s="33">
        <v>0</v>
      </c>
      <c r="E448" s="69">
        <v>0</v>
      </c>
      <c r="G448" s="99">
        <f>+VALUE(VLOOKUP(B448,[1]Hoja1!B$2:C$33,2,0))</f>
        <v>12</v>
      </c>
      <c r="H448" t="str">
        <f>+VLOOKUP(CONCATENATE(B448,C448),[1]Hoja1!$J:$K,2,0)</f>
        <v>12078</v>
      </c>
      <c r="I448">
        <f>+COUNTIFS(BaseSAP!U:U,V!H448,BaseSAP!C:C,V!$G$4)</f>
        <v>0</v>
      </c>
      <c r="L448" s="33" t="s">
        <v>193</v>
      </c>
      <c r="M448">
        <v>0</v>
      </c>
    </row>
    <row r="449" spans="1:13" x14ac:dyDescent="0.25">
      <c r="A449" s="12" t="s">
        <v>146</v>
      </c>
      <c r="B449" s="12" t="s">
        <v>193</v>
      </c>
      <c r="C449" s="12" t="s">
        <v>578</v>
      </c>
      <c r="D449" s="12">
        <v>0</v>
      </c>
      <c r="E449" s="70">
        <v>0</v>
      </c>
      <c r="G449" s="99">
        <f>+VALUE(VLOOKUP(B449,[1]Hoja1!B$2:C$33,2,0))</f>
        <v>12</v>
      </c>
      <c r="H449" t="str">
        <f>+VLOOKUP(CONCATENATE(B449,C449),[1]Hoja1!$J:$K,2,0)</f>
        <v>12079</v>
      </c>
      <c r="I449">
        <f>+COUNTIFS(BaseSAP!U:U,V!H449,BaseSAP!C:C,V!$G$4)</f>
        <v>0</v>
      </c>
      <c r="L449" s="12" t="s">
        <v>193</v>
      </c>
      <c r="M449">
        <v>0</v>
      </c>
    </row>
    <row r="450" spans="1:13" x14ac:dyDescent="0.25">
      <c r="A450" s="33" t="s">
        <v>146</v>
      </c>
      <c r="B450" s="33" t="s">
        <v>193</v>
      </c>
      <c r="C450" s="33" t="s">
        <v>579</v>
      </c>
      <c r="D450" s="33">
        <v>0</v>
      </c>
      <c r="E450" s="69">
        <v>0</v>
      </c>
      <c r="G450" s="99">
        <f>+VALUE(VLOOKUP(B450,[1]Hoja1!B$2:C$33,2,0))</f>
        <v>12</v>
      </c>
      <c r="H450" t="str">
        <f>+VLOOKUP(CONCATENATE(B450,C450),[1]Hoja1!$J:$K,2,0)</f>
        <v>12080</v>
      </c>
      <c r="I450">
        <f>+COUNTIFS(BaseSAP!U:U,V!H450,BaseSAP!C:C,V!$G$4)</f>
        <v>0</v>
      </c>
      <c r="L450" s="33" t="s">
        <v>193</v>
      </c>
      <c r="M450">
        <v>0</v>
      </c>
    </row>
    <row r="451" spans="1:13" x14ac:dyDescent="0.25">
      <c r="A451" s="12" t="s">
        <v>146</v>
      </c>
      <c r="B451" s="12" t="s">
        <v>193</v>
      </c>
      <c r="C451" s="12" t="s">
        <v>580</v>
      </c>
      <c r="D451" s="12">
        <v>0</v>
      </c>
      <c r="E451" s="70">
        <v>0</v>
      </c>
      <c r="G451" s="99">
        <f>+VALUE(VLOOKUP(B451,[1]Hoja1!B$2:C$33,2,0))</f>
        <v>12</v>
      </c>
      <c r="H451" t="str">
        <f>+VLOOKUP(CONCATENATE(B451,C451),[1]Hoja1!$J:$K,2,0)</f>
        <v>12081</v>
      </c>
      <c r="I451">
        <f>+COUNTIFS(BaseSAP!U:U,V!H451,BaseSAP!C:C,V!$G$4)</f>
        <v>0</v>
      </c>
      <c r="L451" s="12" t="s">
        <v>193</v>
      </c>
      <c r="M451">
        <v>0</v>
      </c>
    </row>
    <row r="452" spans="1:13" x14ac:dyDescent="0.25">
      <c r="A452" s="33" t="s">
        <v>146</v>
      </c>
      <c r="B452" s="33" t="s">
        <v>194</v>
      </c>
      <c r="C452" s="33" t="s">
        <v>581</v>
      </c>
      <c r="D452" s="33">
        <v>0</v>
      </c>
      <c r="E452" s="69">
        <v>0</v>
      </c>
      <c r="G452" s="99">
        <f>+VALUE(VLOOKUP(B452,[1]Hoja1!B$2:C$33,2,0))</f>
        <v>13</v>
      </c>
      <c r="H452" t="str">
        <f>+VLOOKUP(CONCATENATE(B452,C452),[1]Hoja1!$J:$K,2,0)</f>
        <v>13001</v>
      </c>
      <c r="I452">
        <f>+COUNTIFS(BaseSAP!U:U,V!H452,BaseSAP!C:C,V!$G$4)</f>
        <v>0</v>
      </c>
      <c r="L452" s="33" t="s">
        <v>194</v>
      </c>
      <c r="M452">
        <v>0</v>
      </c>
    </row>
    <row r="453" spans="1:13" x14ac:dyDescent="0.25">
      <c r="A453" s="12" t="s">
        <v>146</v>
      </c>
      <c r="B453" s="12" t="s">
        <v>194</v>
      </c>
      <c r="C453" s="12" t="s">
        <v>582</v>
      </c>
      <c r="D453" s="12">
        <v>0</v>
      </c>
      <c r="E453" s="70">
        <v>0</v>
      </c>
      <c r="G453" s="99">
        <f>+VALUE(VLOOKUP(B453,[1]Hoja1!B$2:C$33,2,0))</f>
        <v>13</v>
      </c>
      <c r="H453" t="str">
        <f>+VLOOKUP(CONCATENATE(B453,C453),[1]Hoja1!$J:$K,2,0)</f>
        <v>13002</v>
      </c>
      <c r="I453">
        <f>+COUNTIFS(BaseSAP!U:U,V!H453,BaseSAP!C:C,V!$G$4)</f>
        <v>0</v>
      </c>
      <c r="L453" s="12" t="s">
        <v>194</v>
      </c>
      <c r="M453">
        <v>0</v>
      </c>
    </row>
    <row r="454" spans="1:13" x14ac:dyDescent="0.25">
      <c r="A454" s="33" t="s">
        <v>146</v>
      </c>
      <c r="B454" s="33" t="s">
        <v>194</v>
      </c>
      <c r="C454" s="33" t="s">
        <v>583</v>
      </c>
      <c r="D454" s="33">
        <v>0</v>
      </c>
      <c r="E454" s="69">
        <v>0</v>
      </c>
      <c r="G454" s="99">
        <f>+VALUE(VLOOKUP(B454,[1]Hoja1!B$2:C$33,2,0))</f>
        <v>13</v>
      </c>
      <c r="H454" t="str">
        <f>+VLOOKUP(CONCATENATE(B454,C454),[1]Hoja1!$J:$K,2,0)</f>
        <v>13003</v>
      </c>
      <c r="I454">
        <f>+COUNTIFS(BaseSAP!U:U,V!H454,BaseSAP!C:C,V!$G$4)</f>
        <v>0</v>
      </c>
      <c r="L454" s="33" t="s">
        <v>194</v>
      </c>
      <c r="M454">
        <v>0</v>
      </c>
    </row>
    <row r="455" spans="1:13" x14ac:dyDescent="0.25">
      <c r="A455" s="31" t="s">
        <v>146</v>
      </c>
      <c r="B455" s="31" t="s">
        <v>194</v>
      </c>
      <c r="C455" s="31" t="s">
        <v>584</v>
      </c>
      <c r="D455" s="31">
        <v>0</v>
      </c>
      <c r="E455" s="54">
        <v>0</v>
      </c>
      <c r="G455" s="99">
        <f>+VALUE(VLOOKUP(B455,[1]Hoja1!B$2:C$33,2,0))</f>
        <v>13</v>
      </c>
      <c r="H455" t="str">
        <f>+VLOOKUP(CONCATENATE(B455,C455),[1]Hoja1!$J:$K,2,0)</f>
        <v>13004</v>
      </c>
      <c r="I455">
        <f>+COUNTIFS(BaseSAP!U:U,V!H455,BaseSAP!C:C,V!$G$4)</f>
        <v>0</v>
      </c>
      <c r="L455" s="31" t="s">
        <v>194</v>
      </c>
      <c r="M455">
        <v>0</v>
      </c>
    </row>
    <row r="456" spans="1:13" x14ac:dyDescent="0.25">
      <c r="A456" s="33" t="s">
        <v>146</v>
      </c>
      <c r="B456" s="33" t="s">
        <v>194</v>
      </c>
      <c r="C456" s="33" t="s">
        <v>585</v>
      </c>
      <c r="D456" s="33">
        <v>0</v>
      </c>
      <c r="E456" s="69">
        <v>0</v>
      </c>
      <c r="G456" s="99">
        <f>+VALUE(VLOOKUP(B456,[1]Hoja1!B$2:C$33,2,0))</f>
        <v>13</v>
      </c>
      <c r="H456" t="str">
        <f>+VLOOKUP(CONCATENATE(B456,C456),[1]Hoja1!$J:$K,2,0)</f>
        <v>13005</v>
      </c>
      <c r="I456">
        <f>+COUNTIFS(BaseSAP!U:U,V!H456,BaseSAP!C:C,V!$G$4)</f>
        <v>0</v>
      </c>
      <c r="L456" s="33" t="s">
        <v>194</v>
      </c>
      <c r="M456">
        <v>0</v>
      </c>
    </row>
    <row r="457" spans="1:13" x14ac:dyDescent="0.25">
      <c r="A457" s="12" t="s">
        <v>146</v>
      </c>
      <c r="B457" s="12" t="s">
        <v>194</v>
      </c>
      <c r="C457" s="12" t="s">
        <v>586</v>
      </c>
      <c r="D457" s="12">
        <v>0</v>
      </c>
      <c r="E457" s="70">
        <v>0</v>
      </c>
      <c r="G457" s="99">
        <f>+VALUE(VLOOKUP(B457,[1]Hoja1!B$2:C$33,2,0))</f>
        <v>13</v>
      </c>
      <c r="H457" t="str">
        <f>+VLOOKUP(CONCATENATE(B457,C457),[1]Hoja1!$J:$K,2,0)</f>
        <v>13006</v>
      </c>
      <c r="I457">
        <f>+COUNTIFS(BaseSAP!U:U,V!H457,BaseSAP!C:C,V!$G$4)</f>
        <v>0</v>
      </c>
      <c r="L457" s="12" t="s">
        <v>194</v>
      </c>
      <c r="M457">
        <v>0</v>
      </c>
    </row>
    <row r="458" spans="1:13" x14ac:dyDescent="0.25">
      <c r="A458" s="33" t="s">
        <v>146</v>
      </c>
      <c r="B458" s="33" t="s">
        <v>194</v>
      </c>
      <c r="C458" s="33" t="s">
        <v>587</v>
      </c>
      <c r="D458" s="33">
        <v>0</v>
      </c>
      <c r="E458" s="69">
        <v>0</v>
      </c>
      <c r="G458" s="99">
        <f>+VALUE(VLOOKUP(B458,[1]Hoja1!B$2:C$33,2,0))</f>
        <v>13</v>
      </c>
      <c r="H458" t="str">
        <f>+VLOOKUP(CONCATENATE(B458,C458),[1]Hoja1!$J:$K,2,0)</f>
        <v>13007</v>
      </c>
      <c r="I458">
        <f>+COUNTIFS(BaseSAP!U:U,V!H458,BaseSAP!C:C,V!$G$4)</f>
        <v>0</v>
      </c>
      <c r="L458" s="33" t="s">
        <v>194</v>
      </c>
      <c r="M458">
        <v>0</v>
      </c>
    </row>
    <row r="459" spans="1:13" x14ac:dyDescent="0.25">
      <c r="A459" s="12" t="s">
        <v>146</v>
      </c>
      <c r="B459" s="12" t="s">
        <v>194</v>
      </c>
      <c r="C459" s="12" t="s">
        <v>588</v>
      </c>
      <c r="D459" s="12">
        <v>0</v>
      </c>
      <c r="E459" s="70">
        <v>0</v>
      </c>
      <c r="G459" s="99">
        <f>+VALUE(VLOOKUP(B459,[1]Hoja1!B$2:C$33,2,0))</f>
        <v>13</v>
      </c>
      <c r="H459" t="str">
        <f>+VLOOKUP(CONCATENATE(B459,C459),[1]Hoja1!$J:$K,2,0)</f>
        <v>13008</v>
      </c>
      <c r="I459">
        <f>+COUNTIFS(BaseSAP!U:U,V!H459,BaseSAP!C:C,V!$G$4)</f>
        <v>0</v>
      </c>
      <c r="L459" s="12" t="s">
        <v>194</v>
      </c>
      <c r="M459">
        <v>0</v>
      </c>
    </row>
    <row r="460" spans="1:13" x14ac:dyDescent="0.25">
      <c r="A460" s="33" t="s">
        <v>146</v>
      </c>
      <c r="B460" s="33" t="s">
        <v>194</v>
      </c>
      <c r="C460" s="33" t="s">
        <v>589</v>
      </c>
      <c r="D460" s="33">
        <v>0</v>
      </c>
      <c r="E460" s="69">
        <v>0</v>
      </c>
      <c r="G460" s="99">
        <f>+VALUE(VLOOKUP(B460,[1]Hoja1!B$2:C$33,2,0))</f>
        <v>13</v>
      </c>
      <c r="H460" t="str">
        <f>+VLOOKUP(CONCATENATE(B460,C460),[1]Hoja1!$J:$K,2,0)</f>
        <v>13009</v>
      </c>
      <c r="I460">
        <f>+COUNTIFS(BaseSAP!U:U,V!H460,BaseSAP!C:C,V!$G$4)</f>
        <v>0</v>
      </c>
      <c r="L460" s="33" t="s">
        <v>194</v>
      </c>
      <c r="M460">
        <v>0</v>
      </c>
    </row>
    <row r="461" spans="1:13" x14ac:dyDescent="0.25">
      <c r="A461" s="12" t="s">
        <v>146</v>
      </c>
      <c r="B461" s="12" t="s">
        <v>194</v>
      </c>
      <c r="C461" s="12" t="s">
        <v>590</v>
      </c>
      <c r="D461" s="12">
        <v>0</v>
      </c>
      <c r="E461" s="70">
        <v>0</v>
      </c>
      <c r="G461" s="99">
        <f>+VALUE(VLOOKUP(B461,[1]Hoja1!B$2:C$33,2,0))</f>
        <v>13</v>
      </c>
      <c r="H461" t="str">
        <f>+VLOOKUP(CONCATENATE(B461,C461),[1]Hoja1!$J:$K,2,0)</f>
        <v>13010</v>
      </c>
      <c r="I461">
        <f>+COUNTIFS(BaseSAP!U:U,V!H461,BaseSAP!C:C,V!$G$4)</f>
        <v>0</v>
      </c>
      <c r="L461" s="12" t="s">
        <v>194</v>
      </c>
      <c r="M461">
        <v>0</v>
      </c>
    </row>
    <row r="462" spans="1:13" x14ac:dyDescent="0.25">
      <c r="A462" s="33" t="s">
        <v>146</v>
      </c>
      <c r="B462" s="33" t="s">
        <v>194</v>
      </c>
      <c r="C462" s="33" t="s">
        <v>591</v>
      </c>
      <c r="D462" s="33">
        <v>0</v>
      </c>
      <c r="E462" s="69">
        <v>0</v>
      </c>
      <c r="G462" s="99">
        <f>+VALUE(VLOOKUP(B462,[1]Hoja1!B$2:C$33,2,0))</f>
        <v>13</v>
      </c>
      <c r="H462" t="str">
        <f>+VLOOKUP(CONCATENATE(B462,C462),[1]Hoja1!$J:$K,2,0)</f>
        <v>13011</v>
      </c>
      <c r="I462">
        <f>+COUNTIFS(BaseSAP!U:U,V!H462,BaseSAP!C:C,V!$G$4)</f>
        <v>0</v>
      </c>
      <c r="L462" s="33" t="s">
        <v>194</v>
      </c>
      <c r="M462">
        <v>0</v>
      </c>
    </row>
    <row r="463" spans="1:13" x14ac:dyDescent="0.25">
      <c r="A463" s="31" t="s">
        <v>146</v>
      </c>
      <c r="B463" s="31" t="s">
        <v>194</v>
      </c>
      <c r="C463" s="31" t="s">
        <v>592</v>
      </c>
      <c r="D463" s="31">
        <v>0</v>
      </c>
      <c r="E463" s="54">
        <v>0</v>
      </c>
      <c r="G463" s="99">
        <f>+VALUE(VLOOKUP(B463,[1]Hoja1!B$2:C$33,2,0))</f>
        <v>13</v>
      </c>
      <c r="H463" t="str">
        <f>+VLOOKUP(CONCATENATE(B463,C463),[1]Hoja1!$J:$K,2,0)</f>
        <v>13012</v>
      </c>
      <c r="I463">
        <f>+COUNTIFS(BaseSAP!U:U,V!H463,BaseSAP!C:C,V!$G$4)</f>
        <v>0</v>
      </c>
      <c r="L463" s="31" t="s">
        <v>194</v>
      </c>
      <c r="M463">
        <v>0</v>
      </c>
    </row>
    <row r="464" spans="1:13" x14ac:dyDescent="0.25">
      <c r="A464" s="33" t="s">
        <v>146</v>
      </c>
      <c r="B464" s="33" t="s">
        <v>194</v>
      </c>
      <c r="C464" s="33" t="s">
        <v>593</v>
      </c>
      <c r="D464" s="33">
        <v>0</v>
      </c>
      <c r="E464" s="69">
        <v>0</v>
      </c>
      <c r="G464" s="99">
        <f>+VALUE(VLOOKUP(B464,[1]Hoja1!B$2:C$33,2,0))</f>
        <v>13</v>
      </c>
      <c r="H464" t="str">
        <f>+VLOOKUP(CONCATENATE(B464,C464),[1]Hoja1!$J:$K,2,0)</f>
        <v>13013</v>
      </c>
      <c r="I464">
        <f>+COUNTIFS(BaseSAP!U:U,V!H464,BaseSAP!C:C,V!$G$4)</f>
        <v>0</v>
      </c>
      <c r="L464" s="33" t="s">
        <v>194</v>
      </c>
      <c r="M464">
        <v>0</v>
      </c>
    </row>
    <row r="465" spans="1:13" x14ac:dyDescent="0.25">
      <c r="A465" s="31" t="s">
        <v>146</v>
      </c>
      <c r="B465" s="31" t="s">
        <v>194</v>
      </c>
      <c r="C465" s="31" t="s">
        <v>594</v>
      </c>
      <c r="D465" s="31">
        <v>0</v>
      </c>
      <c r="E465" s="54">
        <v>0</v>
      </c>
      <c r="G465" s="99">
        <f>+VALUE(VLOOKUP(B465,[1]Hoja1!B$2:C$33,2,0))</f>
        <v>13</v>
      </c>
      <c r="H465" t="str">
        <f>+VLOOKUP(CONCATENATE(B465,C465),[1]Hoja1!$J:$K,2,0)</f>
        <v>13014</v>
      </c>
      <c r="I465">
        <f>+COUNTIFS(BaseSAP!U:U,V!H465,BaseSAP!C:C,V!$G$4)</f>
        <v>0</v>
      </c>
      <c r="L465" s="31" t="s">
        <v>194</v>
      </c>
      <c r="M465">
        <v>0</v>
      </c>
    </row>
    <row r="466" spans="1:13" x14ac:dyDescent="0.25">
      <c r="A466" s="33" t="s">
        <v>146</v>
      </c>
      <c r="B466" s="33" t="s">
        <v>194</v>
      </c>
      <c r="C466" s="33" t="s">
        <v>595</v>
      </c>
      <c r="D466" s="33">
        <v>0</v>
      </c>
      <c r="E466" s="69">
        <v>0</v>
      </c>
      <c r="G466" s="99">
        <f>+VALUE(VLOOKUP(B466,[1]Hoja1!B$2:C$33,2,0))</f>
        <v>13</v>
      </c>
      <c r="H466" t="str">
        <f>+VLOOKUP(CONCATENATE(B466,C466),[1]Hoja1!$J:$K,2,0)</f>
        <v>13015</v>
      </c>
      <c r="I466">
        <f>+COUNTIFS(BaseSAP!U:U,V!H466,BaseSAP!C:C,V!$G$4)</f>
        <v>0</v>
      </c>
      <c r="L466" s="33" t="s">
        <v>194</v>
      </c>
      <c r="M466">
        <v>0</v>
      </c>
    </row>
    <row r="467" spans="1:13" x14ac:dyDescent="0.25">
      <c r="A467" s="12" t="s">
        <v>146</v>
      </c>
      <c r="B467" s="12" t="s">
        <v>194</v>
      </c>
      <c r="C467" s="12" t="s">
        <v>596</v>
      </c>
      <c r="D467" s="12">
        <v>0</v>
      </c>
      <c r="E467" s="70">
        <v>0</v>
      </c>
      <c r="G467" s="99">
        <f>+VALUE(VLOOKUP(B467,[1]Hoja1!B$2:C$33,2,0))</f>
        <v>13</v>
      </c>
      <c r="H467" t="str">
        <f>+VLOOKUP(CONCATENATE(B467,C467),[1]Hoja1!$J:$K,2,0)</f>
        <v>13016</v>
      </c>
      <c r="I467">
        <f>+COUNTIFS(BaseSAP!U:U,V!H467,BaseSAP!C:C,V!$G$4)</f>
        <v>0</v>
      </c>
      <c r="L467" s="12" t="s">
        <v>194</v>
      </c>
      <c r="M467">
        <v>0</v>
      </c>
    </row>
    <row r="468" spans="1:13" x14ac:dyDescent="0.25">
      <c r="A468" s="33" t="s">
        <v>146</v>
      </c>
      <c r="B468" s="33" t="s">
        <v>194</v>
      </c>
      <c r="C468" s="33" t="s">
        <v>597</v>
      </c>
      <c r="D468" s="33">
        <v>1</v>
      </c>
      <c r="E468" s="69">
        <v>4.7846889952153108E-3</v>
      </c>
      <c r="G468" s="99">
        <f>+VALUE(VLOOKUP(B468,[1]Hoja1!B$2:C$33,2,0))</f>
        <v>13</v>
      </c>
      <c r="H468" t="str">
        <f>+VLOOKUP(CONCATENATE(B468,C468),[1]Hoja1!$J:$K,2,0)</f>
        <v>13017</v>
      </c>
      <c r="I468">
        <f>+COUNTIFS(BaseSAP!U:U,V!H468,BaseSAP!C:C,V!$G$4)</f>
        <v>1</v>
      </c>
      <c r="L468" s="33" t="s">
        <v>194</v>
      </c>
      <c r="M468">
        <v>1</v>
      </c>
    </row>
    <row r="469" spans="1:13" x14ac:dyDescent="0.25">
      <c r="A469" s="12" t="s">
        <v>146</v>
      </c>
      <c r="B469" s="12" t="s">
        <v>194</v>
      </c>
      <c r="C469" s="12" t="s">
        <v>598</v>
      </c>
      <c r="D469" s="12">
        <v>0</v>
      </c>
      <c r="E469" s="70">
        <v>0</v>
      </c>
      <c r="G469" s="99">
        <f>+VALUE(VLOOKUP(B469,[1]Hoja1!B$2:C$33,2,0))</f>
        <v>13</v>
      </c>
      <c r="H469" t="str">
        <f>+VLOOKUP(CONCATENATE(B469,C469),[1]Hoja1!$J:$K,2,0)</f>
        <v>13018</v>
      </c>
      <c r="I469">
        <f>+COUNTIFS(BaseSAP!U:U,V!H469,BaseSAP!C:C,V!$G$4)</f>
        <v>0</v>
      </c>
      <c r="L469" s="12" t="s">
        <v>194</v>
      </c>
      <c r="M469">
        <v>0</v>
      </c>
    </row>
    <row r="470" spans="1:13" x14ac:dyDescent="0.25">
      <c r="A470" s="33" t="s">
        <v>146</v>
      </c>
      <c r="B470" s="33" t="s">
        <v>194</v>
      </c>
      <c r="C470" s="33" t="s">
        <v>599</v>
      </c>
      <c r="D470" s="33">
        <v>0</v>
      </c>
      <c r="E470" s="69">
        <v>0</v>
      </c>
      <c r="G470" s="99">
        <f>+VALUE(VLOOKUP(B470,[1]Hoja1!B$2:C$33,2,0))</f>
        <v>13</v>
      </c>
      <c r="H470" t="str">
        <f>+VLOOKUP(CONCATENATE(B470,C470),[1]Hoja1!$J:$K,2,0)</f>
        <v>13019</v>
      </c>
      <c r="I470">
        <f>+COUNTIFS(BaseSAP!U:U,V!H470,BaseSAP!C:C,V!$G$4)</f>
        <v>0</v>
      </c>
      <c r="L470" s="33" t="s">
        <v>194</v>
      </c>
      <c r="M470">
        <v>0</v>
      </c>
    </row>
    <row r="471" spans="1:13" x14ac:dyDescent="0.25">
      <c r="A471" s="12" t="s">
        <v>146</v>
      </c>
      <c r="B471" s="12" t="s">
        <v>194</v>
      </c>
      <c r="C471" s="12" t="s">
        <v>600</v>
      </c>
      <c r="D471" s="12">
        <v>0</v>
      </c>
      <c r="E471" s="70">
        <v>0</v>
      </c>
      <c r="G471" s="99">
        <f>+VALUE(VLOOKUP(B471,[1]Hoja1!B$2:C$33,2,0))</f>
        <v>13</v>
      </c>
      <c r="H471" t="str">
        <f>+VLOOKUP(CONCATENATE(B471,C471),[1]Hoja1!$J:$K,2,0)</f>
        <v>13020</v>
      </c>
      <c r="I471">
        <f>+COUNTIFS(BaseSAP!U:U,V!H471,BaseSAP!C:C,V!$G$4)</f>
        <v>0</v>
      </c>
      <c r="L471" s="12" t="s">
        <v>194</v>
      </c>
      <c r="M471">
        <v>0</v>
      </c>
    </row>
    <row r="472" spans="1:13" x14ac:dyDescent="0.25">
      <c r="A472" s="33" t="s">
        <v>146</v>
      </c>
      <c r="B472" s="33" t="s">
        <v>194</v>
      </c>
      <c r="C472" s="33" t="s">
        <v>601</v>
      </c>
      <c r="D472" s="33">
        <v>0</v>
      </c>
      <c r="E472" s="69">
        <v>0</v>
      </c>
      <c r="G472" s="99">
        <f>+VALUE(VLOOKUP(B472,[1]Hoja1!B$2:C$33,2,0))</f>
        <v>13</v>
      </c>
      <c r="H472" t="str">
        <f>+VLOOKUP(CONCATENATE(B472,C472),[1]Hoja1!$J:$K,2,0)</f>
        <v>13021</v>
      </c>
      <c r="I472">
        <f>+COUNTIFS(BaseSAP!U:U,V!H472,BaseSAP!C:C,V!$G$4)</f>
        <v>0</v>
      </c>
      <c r="L472" s="33" t="s">
        <v>194</v>
      </c>
      <c r="M472">
        <v>0</v>
      </c>
    </row>
    <row r="473" spans="1:13" x14ac:dyDescent="0.25">
      <c r="A473" s="31" t="s">
        <v>146</v>
      </c>
      <c r="B473" s="31" t="s">
        <v>194</v>
      </c>
      <c r="C473" s="31" t="s">
        <v>602</v>
      </c>
      <c r="D473" s="31">
        <v>0</v>
      </c>
      <c r="E473" s="54">
        <v>0</v>
      </c>
      <c r="G473" s="99">
        <f>+VALUE(VLOOKUP(B473,[1]Hoja1!B$2:C$33,2,0))</f>
        <v>13</v>
      </c>
      <c r="H473" t="str">
        <f>+VLOOKUP(CONCATENATE(B473,C473),[1]Hoja1!$J:$K,2,0)</f>
        <v>13022</v>
      </c>
      <c r="I473">
        <f>+COUNTIFS(BaseSAP!U:U,V!H473,BaseSAP!C:C,V!$G$4)</f>
        <v>0</v>
      </c>
      <c r="L473" s="31" t="s">
        <v>194</v>
      </c>
      <c r="M473">
        <v>0</v>
      </c>
    </row>
    <row r="474" spans="1:13" x14ac:dyDescent="0.25">
      <c r="A474" s="33" t="s">
        <v>146</v>
      </c>
      <c r="B474" s="33" t="s">
        <v>194</v>
      </c>
      <c r="C474" s="33" t="s">
        <v>190</v>
      </c>
      <c r="D474" s="33">
        <v>1</v>
      </c>
      <c r="E474" s="69">
        <v>4.7846889952153108E-3</v>
      </c>
      <c r="G474" s="99">
        <f>+VALUE(VLOOKUP(B474,[1]Hoja1!B$2:C$33,2,0))</f>
        <v>13</v>
      </c>
      <c r="H474" t="str">
        <f>+VLOOKUP(CONCATENATE(B474,C474),[1]Hoja1!$J:$K,2,0)</f>
        <v>13023</v>
      </c>
      <c r="I474">
        <f>+COUNTIFS(BaseSAP!U:U,V!H474,BaseSAP!C:C,V!$G$4)</f>
        <v>1</v>
      </c>
      <c r="L474" s="33" t="s">
        <v>194</v>
      </c>
      <c r="M474">
        <v>1</v>
      </c>
    </row>
    <row r="475" spans="1:13" x14ac:dyDescent="0.25">
      <c r="A475" s="12" t="s">
        <v>146</v>
      </c>
      <c r="B475" s="12" t="s">
        <v>194</v>
      </c>
      <c r="C475" s="12" t="s">
        <v>603</v>
      </c>
      <c r="D475" s="12">
        <v>0</v>
      </c>
      <c r="E475" s="70">
        <v>0</v>
      </c>
      <c r="G475" s="99">
        <f>+VALUE(VLOOKUP(B475,[1]Hoja1!B$2:C$33,2,0))</f>
        <v>13</v>
      </c>
      <c r="H475" t="str">
        <f>+VLOOKUP(CONCATENATE(B475,C475),[1]Hoja1!$J:$K,2,0)</f>
        <v>13024</v>
      </c>
      <c r="I475">
        <f>+COUNTIFS(BaseSAP!U:U,V!H475,BaseSAP!C:C,V!$G$4)</f>
        <v>0</v>
      </c>
      <c r="L475" s="12" t="s">
        <v>194</v>
      </c>
      <c r="M475">
        <v>0</v>
      </c>
    </row>
    <row r="476" spans="1:13" x14ac:dyDescent="0.25">
      <c r="A476" s="33" t="s">
        <v>146</v>
      </c>
      <c r="B476" s="33" t="s">
        <v>194</v>
      </c>
      <c r="C476" s="33" t="s">
        <v>604</v>
      </c>
      <c r="D476" s="33">
        <v>1</v>
      </c>
      <c r="E476" s="69">
        <v>4.7846889952153108E-3</v>
      </c>
      <c r="G476" s="99">
        <f>+VALUE(VLOOKUP(B476,[1]Hoja1!B$2:C$33,2,0))</f>
        <v>13</v>
      </c>
      <c r="H476" t="str">
        <f>+VLOOKUP(CONCATENATE(B476,C476),[1]Hoja1!$J:$K,2,0)</f>
        <v>13025</v>
      </c>
      <c r="I476">
        <f>+COUNTIFS(BaseSAP!U:U,V!H476,BaseSAP!C:C,V!$G$4)</f>
        <v>1</v>
      </c>
      <c r="L476" s="33" t="s">
        <v>194</v>
      </c>
      <c r="M476">
        <v>1</v>
      </c>
    </row>
    <row r="477" spans="1:13" x14ac:dyDescent="0.25">
      <c r="A477" s="12" t="s">
        <v>146</v>
      </c>
      <c r="B477" s="12" t="s">
        <v>194</v>
      </c>
      <c r="C477" s="12" t="s">
        <v>605</v>
      </c>
      <c r="D477" s="12">
        <v>0</v>
      </c>
      <c r="E477" s="70">
        <v>0</v>
      </c>
      <c r="G477" s="99">
        <f>+VALUE(VLOOKUP(B477,[1]Hoja1!B$2:C$33,2,0))</f>
        <v>13</v>
      </c>
      <c r="H477" t="str">
        <f>+VLOOKUP(CONCATENATE(B477,C477),[1]Hoja1!$J:$K,2,0)</f>
        <v>13026</v>
      </c>
      <c r="I477">
        <f>+COUNTIFS(BaseSAP!U:U,V!H477,BaseSAP!C:C,V!$G$4)</f>
        <v>0</v>
      </c>
      <c r="L477" s="12" t="s">
        <v>194</v>
      </c>
      <c r="M477">
        <v>0</v>
      </c>
    </row>
    <row r="478" spans="1:13" x14ac:dyDescent="0.25">
      <c r="A478" s="33" t="s">
        <v>146</v>
      </c>
      <c r="B478" s="33" t="s">
        <v>194</v>
      </c>
      <c r="C478" s="33" t="s">
        <v>606</v>
      </c>
      <c r="D478" s="33">
        <v>0</v>
      </c>
      <c r="E478" s="69">
        <v>0</v>
      </c>
      <c r="G478" s="99">
        <f>+VALUE(VLOOKUP(B478,[1]Hoja1!B$2:C$33,2,0))</f>
        <v>13</v>
      </c>
      <c r="H478" t="str">
        <f>+VLOOKUP(CONCATENATE(B478,C478),[1]Hoja1!$J:$K,2,0)</f>
        <v>13027</v>
      </c>
      <c r="I478">
        <f>+COUNTIFS(BaseSAP!U:U,V!H478,BaseSAP!C:C,V!$G$4)</f>
        <v>0</v>
      </c>
      <c r="L478" s="33" t="s">
        <v>194</v>
      </c>
      <c r="M478">
        <v>0</v>
      </c>
    </row>
    <row r="479" spans="1:13" x14ac:dyDescent="0.25">
      <c r="A479" s="12" t="s">
        <v>146</v>
      </c>
      <c r="B479" s="12" t="s">
        <v>194</v>
      </c>
      <c r="C479" s="12" t="s">
        <v>607</v>
      </c>
      <c r="D479" s="12">
        <v>0</v>
      </c>
      <c r="E479" s="70">
        <v>0</v>
      </c>
      <c r="G479" s="99">
        <f>+VALUE(VLOOKUP(B479,[1]Hoja1!B$2:C$33,2,0))</f>
        <v>13</v>
      </c>
      <c r="H479" t="str">
        <f>+VLOOKUP(CONCATENATE(B479,C479),[1]Hoja1!$J:$K,2,0)</f>
        <v>13028</v>
      </c>
      <c r="I479">
        <f>+COUNTIFS(BaseSAP!U:U,V!H479,BaseSAP!C:C,V!$G$4)</f>
        <v>0</v>
      </c>
      <c r="L479" s="12" t="s">
        <v>194</v>
      </c>
      <c r="M479">
        <v>0</v>
      </c>
    </row>
    <row r="480" spans="1:13" x14ac:dyDescent="0.25">
      <c r="A480" s="33" t="s">
        <v>146</v>
      </c>
      <c r="B480" s="33" t="s">
        <v>194</v>
      </c>
      <c r="C480" s="33" t="s">
        <v>608</v>
      </c>
      <c r="D480" s="33">
        <v>0</v>
      </c>
      <c r="E480" s="69">
        <v>0</v>
      </c>
      <c r="G480" s="99">
        <f>+VALUE(VLOOKUP(B480,[1]Hoja1!B$2:C$33,2,0))</f>
        <v>13</v>
      </c>
      <c r="H480" t="str">
        <f>+VLOOKUP(CONCATENATE(B480,C480),[1]Hoja1!$J:$K,2,0)</f>
        <v>13029</v>
      </c>
      <c r="I480">
        <f>+COUNTIFS(BaseSAP!U:U,V!H480,BaseSAP!C:C,V!$G$4)</f>
        <v>0</v>
      </c>
      <c r="L480" s="33" t="s">
        <v>194</v>
      </c>
      <c r="M480">
        <v>0</v>
      </c>
    </row>
    <row r="481" spans="1:13" x14ac:dyDescent="0.25">
      <c r="A481" s="31" t="s">
        <v>146</v>
      </c>
      <c r="B481" s="31" t="s">
        <v>194</v>
      </c>
      <c r="C481" s="31" t="s">
        <v>609</v>
      </c>
      <c r="D481" s="31">
        <v>1</v>
      </c>
      <c r="E481" s="54">
        <v>4.7846889952153108E-3</v>
      </c>
      <c r="G481" s="99">
        <f>+VALUE(VLOOKUP(B481,[1]Hoja1!B$2:C$33,2,0))</f>
        <v>13</v>
      </c>
      <c r="H481" t="str">
        <f>+VLOOKUP(CONCATENATE(B481,C481),[1]Hoja1!$J:$K,2,0)</f>
        <v>13030</v>
      </c>
      <c r="I481">
        <f>+COUNTIFS(BaseSAP!U:U,V!H481,BaseSAP!C:C,V!$G$4)</f>
        <v>1</v>
      </c>
      <c r="L481" s="31" t="s">
        <v>194</v>
      </c>
      <c r="M481">
        <v>1</v>
      </c>
    </row>
    <row r="482" spans="1:13" x14ac:dyDescent="0.25">
      <c r="A482" s="33" t="s">
        <v>146</v>
      </c>
      <c r="B482" s="33" t="s">
        <v>194</v>
      </c>
      <c r="C482" s="33" t="s">
        <v>610</v>
      </c>
      <c r="D482" s="33">
        <v>0</v>
      </c>
      <c r="E482" s="69">
        <v>0</v>
      </c>
      <c r="G482" s="99">
        <f>+VALUE(VLOOKUP(B482,[1]Hoja1!B$2:C$33,2,0))</f>
        <v>13</v>
      </c>
      <c r="H482" t="str">
        <f>+VLOOKUP(CONCATENATE(B482,C482),[1]Hoja1!$J:$K,2,0)</f>
        <v>13031</v>
      </c>
      <c r="I482">
        <f>+COUNTIFS(BaseSAP!U:U,V!H482,BaseSAP!C:C,V!$G$4)</f>
        <v>0</v>
      </c>
      <c r="L482" s="33" t="s">
        <v>194</v>
      </c>
      <c r="M482">
        <v>0</v>
      </c>
    </row>
    <row r="483" spans="1:13" x14ac:dyDescent="0.25">
      <c r="A483" s="31" t="s">
        <v>146</v>
      </c>
      <c r="B483" s="31" t="s">
        <v>194</v>
      </c>
      <c r="C483" s="31" t="s">
        <v>611</v>
      </c>
      <c r="D483" s="31">
        <v>0</v>
      </c>
      <c r="E483" s="54">
        <v>0</v>
      </c>
      <c r="G483" s="99">
        <f>+VALUE(VLOOKUP(B483,[1]Hoja1!B$2:C$33,2,0))</f>
        <v>13</v>
      </c>
      <c r="H483" t="str">
        <f>+VLOOKUP(CONCATENATE(B483,C483),[1]Hoja1!$J:$K,2,0)</f>
        <v>13032</v>
      </c>
      <c r="I483">
        <f>+COUNTIFS(BaseSAP!U:U,V!H483,BaseSAP!C:C,V!$G$4)</f>
        <v>0</v>
      </c>
      <c r="L483" s="31" t="s">
        <v>194</v>
      </c>
      <c r="M483">
        <v>0</v>
      </c>
    </row>
    <row r="484" spans="1:13" x14ac:dyDescent="0.25">
      <c r="A484" s="33" t="s">
        <v>146</v>
      </c>
      <c r="B484" s="33" t="s">
        <v>194</v>
      </c>
      <c r="C484" s="33" t="s">
        <v>612</v>
      </c>
      <c r="D484" s="33">
        <v>0</v>
      </c>
      <c r="E484" s="69">
        <v>0</v>
      </c>
      <c r="G484" s="99">
        <f>+VALUE(VLOOKUP(B484,[1]Hoja1!B$2:C$33,2,0))</f>
        <v>13</v>
      </c>
      <c r="H484" t="str">
        <f>+VLOOKUP(CONCATENATE(B484,C484),[1]Hoja1!$J:$K,2,0)</f>
        <v>13033</v>
      </c>
      <c r="I484">
        <f>+COUNTIFS(BaseSAP!U:U,V!H484,BaseSAP!C:C,V!$G$4)</f>
        <v>0</v>
      </c>
      <c r="L484" s="33" t="s">
        <v>194</v>
      </c>
      <c r="M484">
        <v>0</v>
      </c>
    </row>
    <row r="485" spans="1:13" x14ac:dyDescent="0.25">
      <c r="A485" s="12" t="s">
        <v>146</v>
      </c>
      <c r="B485" s="12" t="s">
        <v>194</v>
      </c>
      <c r="C485" s="12" t="s">
        <v>613</v>
      </c>
      <c r="D485" s="12">
        <v>0</v>
      </c>
      <c r="E485" s="70">
        <v>0</v>
      </c>
      <c r="G485" s="99">
        <f>+VALUE(VLOOKUP(B485,[1]Hoja1!B$2:C$33,2,0))</f>
        <v>13</v>
      </c>
      <c r="H485" t="str">
        <f>+VLOOKUP(CONCATENATE(B485,C485),[1]Hoja1!$J:$K,2,0)</f>
        <v>13034</v>
      </c>
      <c r="I485">
        <f>+COUNTIFS(BaseSAP!U:U,V!H485,BaseSAP!C:C,V!$G$4)</f>
        <v>0</v>
      </c>
      <c r="L485" s="12" t="s">
        <v>194</v>
      </c>
      <c r="M485">
        <v>0</v>
      </c>
    </row>
    <row r="486" spans="1:13" x14ac:dyDescent="0.25">
      <c r="A486" s="33" t="s">
        <v>146</v>
      </c>
      <c r="B486" s="33" t="s">
        <v>194</v>
      </c>
      <c r="C486" s="33" t="s">
        <v>614</v>
      </c>
      <c r="D486" s="33">
        <v>0</v>
      </c>
      <c r="E486" s="69">
        <v>0</v>
      </c>
      <c r="G486" s="99">
        <f>+VALUE(VLOOKUP(B486,[1]Hoja1!B$2:C$33,2,0))</f>
        <v>13</v>
      </c>
      <c r="H486" t="str">
        <f>+VLOOKUP(CONCATENATE(B486,C486),[1]Hoja1!$J:$K,2,0)</f>
        <v>13035</v>
      </c>
      <c r="I486">
        <f>+COUNTIFS(BaseSAP!U:U,V!H486,BaseSAP!C:C,V!$G$4)</f>
        <v>0</v>
      </c>
      <c r="L486" s="33" t="s">
        <v>194</v>
      </c>
      <c r="M486">
        <v>0</v>
      </c>
    </row>
    <row r="487" spans="1:13" x14ac:dyDescent="0.25">
      <c r="A487" s="12" t="s">
        <v>146</v>
      </c>
      <c r="B487" s="12" t="s">
        <v>194</v>
      </c>
      <c r="C487" s="12" t="s">
        <v>615</v>
      </c>
      <c r="D487" s="12">
        <v>0</v>
      </c>
      <c r="E487" s="70">
        <v>0</v>
      </c>
      <c r="G487" s="99">
        <f>+VALUE(VLOOKUP(B487,[1]Hoja1!B$2:C$33,2,0))</f>
        <v>13</v>
      </c>
      <c r="H487" t="str">
        <f>+VLOOKUP(CONCATENATE(B487,C487),[1]Hoja1!$J:$K,2,0)</f>
        <v>13036</v>
      </c>
      <c r="I487">
        <f>+COUNTIFS(BaseSAP!U:U,V!H487,BaseSAP!C:C,V!$G$4)</f>
        <v>0</v>
      </c>
      <c r="L487" s="12" t="s">
        <v>194</v>
      </c>
      <c r="M487">
        <v>0</v>
      </c>
    </row>
    <row r="488" spans="1:13" x14ac:dyDescent="0.25">
      <c r="A488" s="33" t="s">
        <v>146</v>
      </c>
      <c r="B488" s="33" t="s">
        <v>194</v>
      </c>
      <c r="C488" s="33" t="s">
        <v>616</v>
      </c>
      <c r="D488" s="33">
        <v>0</v>
      </c>
      <c r="E488" s="69">
        <v>0</v>
      </c>
      <c r="G488" s="99">
        <f>+VALUE(VLOOKUP(B488,[1]Hoja1!B$2:C$33,2,0))</f>
        <v>13</v>
      </c>
      <c r="H488" t="str">
        <f>+VLOOKUP(CONCATENATE(B488,C488),[1]Hoja1!$J:$K,2,0)</f>
        <v>13037</v>
      </c>
      <c r="I488">
        <f>+COUNTIFS(BaseSAP!U:U,V!H488,BaseSAP!C:C,V!$G$4)</f>
        <v>0</v>
      </c>
      <c r="L488" s="33" t="s">
        <v>194</v>
      </c>
      <c r="M488">
        <v>0</v>
      </c>
    </row>
    <row r="489" spans="1:13" x14ac:dyDescent="0.25">
      <c r="A489" s="12" t="s">
        <v>146</v>
      </c>
      <c r="B489" s="12" t="s">
        <v>194</v>
      </c>
      <c r="C489" s="12" t="s">
        <v>617</v>
      </c>
      <c r="D489" s="12">
        <v>0</v>
      </c>
      <c r="E489" s="70">
        <v>0</v>
      </c>
      <c r="G489" s="99">
        <f>+VALUE(VLOOKUP(B489,[1]Hoja1!B$2:C$33,2,0))</f>
        <v>13</v>
      </c>
      <c r="H489" t="str">
        <f>+VLOOKUP(CONCATENATE(B489,C489),[1]Hoja1!$J:$K,2,0)</f>
        <v>13038</v>
      </c>
      <c r="I489">
        <f>+COUNTIFS(BaseSAP!U:U,V!H489,BaseSAP!C:C,V!$G$4)</f>
        <v>0</v>
      </c>
      <c r="L489" s="12" t="s">
        <v>194</v>
      </c>
      <c r="M489">
        <v>0</v>
      </c>
    </row>
    <row r="490" spans="1:13" x14ac:dyDescent="0.25">
      <c r="A490" s="33" t="s">
        <v>146</v>
      </c>
      <c r="B490" s="33" t="s">
        <v>194</v>
      </c>
      <c r="C490" s="33" t="s">
        <v>618</v>
      </c>
      <c r="D490" s="33">
        <v>1</v>
      </c>
      <c r="E490" s="69">
        <v>4.7846889952153108E-3</v>
      </c>
      <c r="G490" s="99">
        <f>+VALUE(VLOOKUP(B490,[1]Hoja1!B$2:C$33,2,0))</f>
        <v>13</v>
      </c>
      <c r="H490" t="str">
        <f>+VLOOKUP(CONCATENATE(B490,C490),[1]Hoja1!$J:$K,2,0)</f>
        <v>13039</v>
      </c>
      <c r="I490">
        <f>+COUNTIFS(BaseSAP!U:U,V!H490,BaseSAP!C:C,V!$G$4)</f>
        <v>1</v>
      </c>
      <c r="L490" s="33" t="s">
        <v>194</v>
      </c>
      <c r="M490">
        <v>1</v>
      </c>
    </row>
    <row r="491" spans="1:13" x14ac:dyDescent="0.25">
      <c r="A491" s="31" t="s">
        <v>146</v>
      </c>
      <c r="B491" s="31" t="s">
        <v>194</v>
      </c>
      <c r="C491" s="31" t="s">
        <v>619</v>
      </c>
      <c r="D491" s="31">
        <v>0</v>
      </c>
      <c r="E491" s="54">
        <v>0</v>
      </c>
      <c r="G491" s="99">
        <f>+VALUE(VLOOKUP(B491,[1]Hoja1!B$2:C$33,2,0))</f>
        <v>13</v>
      </c>
      <c r="H491" t="str">
        <f>+VLOOKUP(CONCATENATE(B491,C491),[1]Hoja1!$J:$K,2,0)</f>
        <v>13040</v>
      </c>
      <c r="I491">
        <f>+COUNTIFS(BaseSAP!U:U,V!H491,BaseSAP!C:C,V!$G$4)</f>
        <v>0</v>
      </c>
      <c r="L491" s="31" t="s">
        <v>194</v>
      </c>
      <c r="M491">
        <v>0</v>
      </c>
    </row>
    <row r="492" spans="1:13" x14ac:dyDescent="0.25">
      <c r="A492" s="33" t="s">
        <v>146</v>
      </c>
      <c r="B492" s="33" t="s">
        <v>194</v>
      </c>
      <c r="C492" s="33" t="s">
        <v>620</v>
      </c>
      <c r="D492" s="33">
        <v>0</v>
      </c>
      <c r="E492" s="69">
        <v>0</v>
      </c>
      <c r="G492" s="99">
        <f>+VALUE(VLOOKUP(B492,[1]Hoja1!B$2:C$33,2,0))</f>
        <v>13</v>
      </c>
      <c r="H492" t="str">
        <f>+VLOOKUP(CONCATENATE(B492,C492),[1]Hoja1!$J:$K,2,0)</f>
        <v>13041</v>
      </c>
      <c r="I492">
        <f>+COUNTIFS(BaseSAP!U:U,V!H492,BaseSAP!C:C,V!$G$4)</f>
        <v>0</v>
      </c>
      <c r="L492" s="33" t="s">
        <v>194</v>
      </c>
      <c r="M492">
        <v>0</v>
      </c>
    </row>
    <row r="493" spans="1:13" x14ac:dyDescent="0.25">
      <c r="A493" s="12" t="s">
        <v>146</v>
      </c>
      <c r="B493" s="12" t="s">
        <v>194</v>
      </c>
      <c r="C493" s="12" t="s">
        <v>621</v>
      </c>
      <c r="D493" s="12">
        <v>0</v>
      </c>
      <c r="E493" s="70">
        <v>0</v>
      </c>
      <c r="G493" s="99">
        <f>+VALUE(VLOOKUP(B493,[1]Hoja1!B$2:C$33,2,0))</f>
        <v>13</v>
      </c>
      <c r="H493" t="str">
        <f>+VLOOKUP(CONCATENATE(B493,C493),[1]Hoja1!$J:$K,2,0)</f>
        <v>13042</v>
      </c>
      <c r="I493">
        <f>+COUNTIFS(BaseSAP!U:U,V!H493,BaseSAP!C:C,V!$G$4)</f>
        <v>0</v>
      </c>
      <c r="L493" s="12" t="s">
        <v>194</v>
      </c>
      <c r="M493">
        <v>0</v>
      </c>
    </row>
    <row r="494" spans="1:13" x14ac:dyDescent="0.25">
      <c r="A494" s="33" t="s">
        <v>146</v>
      </c>
      <c r="B494" s="33" t="s">
        <v>194</v>
      </c>
      <c r="C494" s="33" t="s">
        <v>622</v>
      </c>
      <c r="D494" s="33">
        <v>0</v>
      </c>
      <c r="E494" s="69">
        <v>0</v>
      </c>
      <c r="G494" s="99">
        <f>+VALUE(VLOOKUP(B494,[1]Hoja1!B$2:C$33,2,0))</f>
        <v>13</v>
      </c>
      <c r="H494" t="str">
        <f>+VLOOKUP(CONCATENATE(B494,C494),[1]Hoja1!$J:$K,2,0)</f>
        <v>13043</v>
      </c>
      <c r="I494">
        <f>+COUNTIFS(BaseSAP!U:U,V!H494,BaseSAP!C:C,V!$G$4)</f>
        <v>0</v>
      </c>
      <c r="L494" s="33" t="s">
        <v>194</v>
      </c>
      <c r="M494">
        <v>0</v>
      </c>
    </row>
    <row r="495" spans="1:13" x14ac:dyDescent="0.25">
      <c r="A495" s="12" t="s">
        <v>146</v>
      </c>
      <c r="B495" s="12" t="s">
        <v>194</v>
      </c>
      <c r="C495" s="12" t="s">
        <v>623</v>
      </c>
      <c r="D495" s="12">
        <v>0</v>
      </c>
      <c r="E495" s="70">
        <v>0</v>
      </c>
      <c r="G495" s="99">
        <f>+VALUE(VLOOKUP(B495,[1]Hoja1!B$2:C$33,2,0))</f>
        <v>13</v>
      </c>
      <c r="H495" t="str">
        <f>+VLOOKUP(CONCATENATE(B495,C495),[1]Hoja1!$J:$K,2,0)</f>
        <v>13044</v>
      </c>
      <c r="I495">
        <f>+COUNTIFS(BaseSAP!U:U,V!H495,BaseSAP!C:C,V!$G$4)</f>
        <v>0</v>
      </c>
      <c r="L495" s="12" t="s">
        <v>194</v>
      </c>
      <c r="M495">
        <v>0</v>
      </c>
    </row>
    <row r="496" spans="1:13" x14ac:dyDescent="0.25">
      <c r="A496" s="33" t="s">
        <v>146</v>
      </c>
      <c r="B496" s="33" t="s">
        <v>194</v>
      </c>
      <c r="C496" s="33" t="s">
        <v>624</v>
      </c>
      <c r="D496" s="33">
        <v>0</v>
      </c>
      <c r="E496" s="69">
        <v>0</v>
      </c>
      <c r="G496" s="99">
        <f>+VALUE(VLOOKUP(B496,[1]Hoja1!B$2:C$33,2,0))</f>
        <v>13</v>
      </c>
      <c r="H496" t="str">
        <f>+VLOOKUP(CONCATENATE(B496,C496),[1]Hoja1!$J:$K,2,0)</f>
        <v>13045</v>
      </c>
      <c r="I496">
        <f>+COUNTIFS(BaseSAP!U:U,V!H496,BaseSAP!C:C,V!$G$4)</f>
        <v>0</v>
      </c>
      <c r="L496" s="33" t="s">
        <v>194</v>
      </c>
      <c r="M496">
        <v>0</v>
      </c>
    </row>
    <row r="497" spans="1:13" x14ac:dyDescent="0.25">
      <c r="A497" s="12" t="s">
        <v>146</v>
      </c>
      <c r="B497" s="12" t="s">
        <v>194</v>
      </c>
      <c r="C497" s="12" t="s">
        <v>625</v>
      </c>
      <c r="D497" s="12">
        <v>0</v>
      </c>
      <c r="E497" s="70">
        <v>0</v>
      </c>
      <c r="G497" s="99">
        <f>+VALUE(VLOOKUP(B497,[1]Hoja1!B$2:C$33,2,0))</f>
        <v>13</v>
      </c>
      <c r="H497" t="str">
        <f>+VLOOKUP(CONCATENATE(B497,C497),[1]Hoja1!$J:$K,2,0)</f>
        <v>13046</v>
      </c>
      <c r="I497">
        <f>+COUNTIFS(BaseSAP!U:U,V!H497,BaseSAP!C:C,V!$G$4)</f>
        <v>0</v>
      </c>
      <c r="L497" s="12" t="s">
        <v>194</v>
      </c>
      <c r="M497">
        <v>0</v>
      </c>
    </row>
    <row r="498" spans="1:13" x14ac:dyDescent="0.25">
      <c r="A498" s="33" t="s">
        <v>146</v>
      </c>
      <c r="B498" s="33" t="s">
        <v>194</v>
      </c>
      <c r="C498" s="33" t="s">
        <v>626</v>
      </c>
      <c r="D498" s="33">
        <v>0</v>
      </c>
      <c r="E498" s="69">
        <v>0</v>
      </c>
      <c r="G498" s="99">
        <f>+VALUE(VLOOKUP(B498,[1]Hoja1!B$2:C$33,2,0))</f>
        <v>13</v>
      </c>
      <c r="H498" t="str">
        <f>+VLOOKUP(CONCATENATE(B498,C498),[1]Hoja1!$J:$K,2,0)</f>
        <v>13047</v>
      </c>
      <c r="I498">
        <f>+COUNTIFS(BaseSAP!U:U,V!H498,BaseSAP!C:C,V!$G$4)</f>
        <v>0</v>
      </c>
      <c r="L498" s="33" t="s">
        <v>194</v>
      </c>
      <c r="M498">
        <v>0</v>
      </c>
    </row>
    <row r="499" spans="1:13" x14ac:dyDescent="0.25">
      <c r="A499" s="31" t="s">
        <v>146</v>
      </c>
      <c r="B499" s="31" t="s">
        <v>194</v>
      </c>
      <c r="C499" s="31" t="s">
        <v>627</v>
      </c>
      <c r="D499" s="31">
        <v>16</v>
      </c>
      <c r="E499" s="54">
        <v>7.6555023923444973E-2</v>
      </c>
      <c r="G499" s="99">
        <f>+VALUE(VLOOKUP(B499,[1]Hoja1!B$2:C$33,2,0))</f>
        <v>13</v>
      </c>
      <c r="H499" t="str">
        <f>+VLOOKUP(CONCATENATE(B499,C499),[1]Hoja1!$J:$K,2,0)</f>
        <v>13048</v>
      </c>
      <c r="I499">
        <f>+COUNTIFS(BaseSAP!U:U,V!H499,BaseSAP!C:C,V!$G$4)</f>
        <v>16</v>
      </c>
      <c r="L499" s="31" t="s">
        <v>194</v>
      </c>
      <c r="M499">
        <v>16</v>
      </c>
    </row>
    <row r="500" spans="1:13" x14ac:dyDescent="0.25">
      <c r="A500" s="33" t="s">
        <v>146</v>
      </c>
      <c r="B500" s="33" t="s">
        <v>194</v>
      </c>
      <c r="C500" s="33" t="s">
        <v>628</v>
      </c>
      <c r="D500" s="33">
        <v>0</v>
      </c>
      <c r="E500" s="69">
        <v>0</v>
      </c>
      <c r="G500" s="99">
        <f>+VALUE(VLOOKUP(B500,[1]Hoja1!B$2:C$33,2,0))</f>
        <v>13</v>
      </c>
      <c r="H500" t="str">
        <f>+VLOOKUP(CONCATENATE(B500,C500),[1]Hoja1!$J:$K,2,0)</f>
        <v>13049</v>
      </c>
      <c r="I500">
        <f>+COUNTIFS(BaseSAP!U:U,V!H500,BaseSAP!C:C,V!$G$4)</f>
        <v>0</v>
      </c>
      <c r="L500" s="33" t="s">
        <v>194</v>
      </c>
      <c r="M500">
        <v>0</v>
      </c>
    </row>
    <row r="501" spans="1:13" x14ac:dyDescent="0.25">
      <c r="A501" s="31" t="s">
        <v>146</v>
      </c>
      <c r="B501" s="31" t="s">
        <v>194</v>
      </c>
      <c r="C501" s="31" t="s">
        <v>629</v>
      </c>
      <c r="D501" s="31">
        <v>0</v>
      </c>
      <c r="E501" s="54">
        <v>0</v>
      </c>
      <c r="G501" s="99">
        <f>+VALUE(VLOOKUP(B501,[1]Hoja1!B$2:C$33,2,0))</f>
        <v>13</v>
      </c>
      <c r="H501" t="str">
        <f>+VLOOKUP(CONCATENATE(B501,C501),[1]Hoja1!$J:$K,2,0)</f>
        <v>13050</v>
      </c>
      <c r="I501">
        <f>+COUNTIFS(BaseSAP!U:U,V!H501,BaseSAP!C:C,V!$G$4)</f>
        <v>0</v>
      </c>
      <c r="L501" s="31" t="s">
        <v>194</v>
      </c>
      <c r="M501">
        <v>0</v>
      </c>
    </row>
    <row r="502" spans="1:13" x14ac:dyDescent="0.25">
      <c r="A502" s="33" t="s">
        <v>146</v>
      </c>
      <c r="B502" s="33" t="s">
        <v>194</v>
      </c>
      <c r="C502" s="33" t="s">
        <v>630</v>
      </c>
      <c r="D502" s="33">
        <v>3</v>
      </c>
      <c r="E502" s="69">
        <v>1.4354066985645933E-2</v>
      </c>
      <c r="G502" s="99">
        <f>+VALUE(VLOOKUP(B502,[1]Hoja1!B$2:C$33,2,0))</f>
        <v>13</v>
      </c>
      <c r="H502" t="str">
        <f>+VLOOKUP(CONCATENATE(B502,C502),[1]Hoja1!$J:$K,2,0)</f>
        <v>13051</v>
      </c>
      <c r="I502">
        <f>+COUNTIFS(BaseSAP!U:U,V!H502,BaseSAP!C:C,V!$G$4)</f>
        <v>3</v>
      </c>
      <c r="L502" s="33" t="s">
        <v>194</v>
      </c>
      <c r="M502">
        <v>3</v>
      </c>
    </row>
    <row r="503" spans="1:13" x14ac:dyDescent="0.25">
      <c r="A503" s="12" t="s">
        <v>146</v>
      </c>
      <c r="B503" s="12" t="s">
        <v>194</v>
      </c>
      <c r="C503" s="12" t="s">
        <v>631</v>
      </c>
      <c r="D503" s="12">
        <v>0</v>
      </c>
      <c r="E503" s="70">
        <v>0</v>
      </c>
      <c r="G503" s="99">
        <f>+VALUE(VLOOKUP(B503,[1]Hoja1!B$2:C$33,2,0))</f>
        <v>13</v>
      </c>
      <c r="H503" t="str">
        <f>+VLOOKUP(CONCATENATE(B503,C503),[1]Hoja1!$J:$K,2,0)</f>
        <v>13052</v>
      </c>
      <c r="I503">
        <f>+COUNTIFS(BaseSAP!U:U,V!H503,BaseSAP!C:C,V!$G$4)</f>
        <v>0</v>
      </c>
      <c r="L503" s="12" t="s">
        <v>194</v>
      </c>
      <c r="M503">
        <v>0</v>
      </c>
    </row>
    <row r="504" spans="1:13" x14ac:dyDescent="0.25">
      <c r="A504" s="33" t="s">
        <v>146</v>
      </c>
      <c r="B504" s="33" t="s">
        <v>194</v>
      </c>
      <c r="C504" s="33" t="s">
        <v>632</v>
      </c>
      <c r="D504" s="33">
        <v>0</v>
      </c>
      <c r="E504" s="69">
        <v>0</v>
      </c>
      <c r="G504" s="99">
        <f>+VALUE(VLOOKUP(B504,[1]Hoja1!B$2:C$33,2,0))</f>
        <v>13</v>
      </c>
      <c r="H504" t="str">
        <f>+VLOOKUP(CONCATENATE(B504,C504),[1]Hoja1!$J:$K,2,0)</f>
        <v>13053</v>
      </c>
      <c r="I504">
        <f>+COUNTIFS(BaseSAP!U:U,V!H504,BaseSAP!C:C,V!$G$4)</f>
        <v>0</v>
      </c>
      <c r="L504" s="33" t="s">
        <v>194</v>
      </c>
      <c r="M504">
        <v>0</v>
      </c>
    </row>
    <row r="505" spans="1:13" x14ac:dyDescent="0.25">
      <c r="A505" s="12" t="s">
        <v>146</v>
      </c>
      <c r="B505" s="12" t="s">
        <v>194</v>
      </c>
      <c r="C505" s="12" t="s">
        <v>633</v>
      </c>
      <c r="D505" s="12">
        <v>0</v>
      </c>
      <c r="E505" s="70">
        <v>0</v>
      </c>
      <c r="G505" s="99">
        <f>+VALUE(VLOOKUP(B505,[1]Hoja1!B$2:C$33,2,0))</f>
        <v>13</v>
      </c>
      <c r="H505" t="str">
        <f>+VLOOKUP(CONCATENATE(B505,C505),[1]Hoja1!$J:$K,2,0)</f>
        <v>13054</v>
      </c>
      <c r="I505">
        <f>+COUNTIFS(BaseSAP!U:U,V!H505,BaseSAP!C:C,V!$G$4)</f>
        <v>0</v>
      </c>
      <c r="L505" s="12" t="s">
        <v>194</v>
      </c>
      <c r="M505">
        <v>0</v>
      </c>
    </row>
    <row r="506" spans="1:13" x14ac:dyDescent="0.25">
      <c r="A506" s="33" t="s">
        <v>146</v>
      </c>
      <c r="B506" s="33" t="s">
        <v>194</v>
      </c>
      <c r="C506" s="33" t="s">
        <v>634</v>
      </c>
      <c r="D506" s="33">
        <v>0</v>
      </c>
      <c r="E506" s="69">
        <v>0</v>
      </c>
      <c r="G506" s="99">
        <f>+VALUE(VLOOKUP(B506,[1]Hoja1!B$2:C$33,2,0))</f>
        <v>13</v>
      </c>
      <c r="H506" t="str">
        <f>+VLOOKUP(CONCATENATE(B506,C506),[1]Hoja1!$J:$K,2,0)</f>
        <v>13055</v>
      </c>
      <c r="I506">
        <f>+COUNTIFS(BaseSAP!U:U,V!H506,BaseSAP!C:C,V!$G$4)</f>
        <v>0</v>
      </c>
      <c r="L506" s="33" t="s">
        <v>194</v>
      </c>
      <c r="M506">
        <v>0</v>
      </c>
    </row>
    <row r="507" spans="1:13" x14ac:dyDescent="0.25">
      <c r="A507" s="12" t="s">
        <v>146</v>
      </c>
      <c r="B507" s="12" t="s">
        <v>194</v>
      </c>
      <c r="C507" s="12" t="s">
        <v>635</v>
      </c>
      <c r="D507" s="12">
        <v>0</v>
      </c>
      <c r="E507" s="70">
        <v>0</v>
      </c>
      <c r="G507" s="99">
        <f>+VALUE(VLOOKUP(B507,[1]Hoja1!B$2:C$33,2,0))</f>
        <v>13</v>
      </c>
      <c r="H507" t="str">
        <f>+VLOOKUP(CONCATENATE(B507,C507),[1]Hoja1!$J:$K,2,0)</f>
        <v>13056</v>
      </c>
      <c r="I507">
        <f>+COUNTIFS(BaseSAP!U:U,V!H507,BaseSAP!C:C,V!$G$4)</f>
        <v>0</v>
      </c>
      <c r="L507" s="12" t="s">
        <v>194</v>
      </c>
      <c r="M507">
        <v>0</v>
      </c>
    </row>
    <row r="508" spans="1:13" x14ac:dyDescent="0.25">
      <c r="A508" s="33" t="s">
        <v>146</v>
      </c>
      <c r="B508" s="33" t="s">
        <v>194</v>
      </c>
      <c r="C508" s="33" t="s">
        <v>636</v>
      </c>
      <c r="D508" s="33">
        <v>0</v>
      </c>
      <c r="E508" s="69">
        <v>0</v>
      </c>
      <c r="G508" s="99">
        <f>+VALUE(VLOOKUP(B508,[1]Hoja1!B$2:C$33,2,0))</f>
        <v>13</v>
      </c>
      <c r="H508" t="str">
        <f>+VLOOKUP(CONCATENATE(B508,C508),[1]Hoja1!$J:$K,2,0)</f>
        <v>13057</v>
      </c>
      <c r="I508">
        <f>+COUNTIFS(BaseSAP!U:U,V!H508,BaseSAP!C:C,V!$G$4)</f>
        <v>0</v>
      </c>
      <c r="L508" s="33" t="s">
        <v>194</v>
      </c>
      <c r="M508">
        <v>0</v>
      </c>
    </row>
    <row r="509" spans="1:13" x14ac:dyDescent="0.25">
      <c r="A509" s="31" t="s">
        <v>146</v>
      </c>
      <c r="B509" s="31" t="s">
        <v>194</v>
      </c>
      <c r="C509" s="31" t="s">
        <v>637</v>
      </c>
      <c r="D509" s="31">
        <v>0</v>
      </c>
      <c r="E509" s="54">
        <v>0</v>
      </c>
      <c r="G509" s="99">
        <f>+VALUE(VLOOKUP(B509,[1]Hoja1!B$2:C$33,2,0))</f>
        <v>13</v>
      </c>
      <c r="H509" t="str">
        <f>+VLOOKUP(CONCATENATE(B509,C509),[1]Hoja1!$J:$K,2,0)</f>
        <v>13058</v>
      </c>
      <c r="I509">
        <f>+COUNTIFS(BaseSAP!U:U,V!H509,BaseSAP!C:C,V!$G$4)</f>
        <v>0</v>
      </c>
      <c r="L509" s="31" t="s">
        <v>194</v>
      </c>
      <c r="M509">
        <v>0</v>
      </c>
    </row>
    <row r="510" spans="1:13" x14ac:dyDescent="0.25">
      <c r="A510" s="33" t="s">
        <v>146</v>
      </c>
      <c r="B510" s="33" t="s">
        <v>194</v>
      </c>
      <c r="C510" s="33" t="s">
        <v>638</v>
      </c>
      <c r="D510" s="33">
        <v>0</v>
      </c>
      <c r="E510" s="69">
        <v>0</v>
      </c>
      <c r="G510" s="99">
        <f>+VALUE(VLOOKUP(B510,[1]Hoja1!B$2:C$33,2,0))</f>
        <v>13</v>
      </c>
      <c r="H510" t="str">
        <f>+VLOOKUP(CONCATENATE(B510,C510),[1]Hoja1!$J:$K,2,0)</f>
        <v>13059</v>
      </c>
      <c r="I510">
        <f>+COUNTIFS(BaseSAP!U:U,V!H510,BaseSAP!C:C,V!$G$4)</f>
        <v>0</v>
      </c>
      <c r="L510" s="33" t="s">
        <v>194</v>
      </c>
      <c r="M510">
        <v>0</v>
      </c>
    </row>
    <row r="511" spans="1:13" x14ac:dyDescent="0.25">
      <c r="A511" s="12" t="s">
        <v>146</v>
      </c>
      <c r="B511" s="12" t="s">
        <v>194</v>
      </c>
      <c r="C511" s="12" t="s">
        <v>639</v>
      </c>
      <c r="D511" s="12">
        <v>0</v>
      </c>
      <c r="E511" s="70">
        <v>0</v>
      </c>
      <c r="G511" s="99">
        <f>+VALUE(VLOOKUP(B511,[1]Hoja1!B$2:C$33,2,0))</f>
        <v>13</v>
      </c>
      <c r="H511" t="str">
        <f>+VLOOKUP(CONCATENATE(B511,C511),[1]Hoja1!$J:$K,2,0)</f>
        <v>13060</v>
      </c>
      <c r="I511">
        <f>+COUNTIFS(BaseSAP!U:U,V!H511,BaseSAP!C:C,V!$G$4)</f>
        <v>0</v>
      </c>
      <c r="L511" s="12" t="s">
        <v>194</v>
      </c>
      <c r="M511">
        <v>0</v>
      </c>
    </row>
    <row r="512" spans="1:13" x14ac:dyDescent="0.25">
      <c r="A512" s="33" t="s">
        <v>146</v>
      </c>
      <c r="B512" s="33" t="s">
        <v>194</v>
      </c>
      <c r="C512" s="33" t="s">
        <v>640</v>
      </c>
      <c r="D512" s="33">
        <v>9</v>
      </c>
      <c r="E512" s="69">
        <v>4.3062200956937802E-2</v>
      </c>
      <c r="G512" s="99">
        <f>+VALUE(VLOOKUP(B512,[1]Hoja1!B$2:C$33,2,0))</f>
        <v>13</v>
      </c>
      <c r="H512" t="str">
        <f>+VLOOKUP(CONCATENATE(B512,C512),[1]Hoja1!$J:$K,2,0)</f>
        <v>13061</v>
      </c>
      <c r="I512">
        <f>+COUNTIFS(BaseSAP!U:U,V!H512,BaseSAP!C:C,V!$G$4)</f>
        <v>9</v>
      </c>
      <c r="L512" s="33" t="s">
        <v>194</v>
      </c>
      <c r="M512">
        <v>9</v>
      </c>
    </row>
    <row r="513" spans="1:13" x14ac:dyDescent="0.25">
      <c r="A513" s="12" t="s">
        <v>146</v>
      </c>
      <c r="B513" s="12" t="s">
        <v>194</v>
      </c>
      <c r="C513" s="12" t="s">
        <v>641</v>
      </c>
      <c r="D513" s="12">
        <v>0</v>
      </c>
      <c r="E513" s="70">
        <v>0</v>
      </c>
      <c r="G513" s="99">
        <f>+VALUE(VLOOKUP(B513,[1]Hoja1!B$2:C$33,2,0))</f>
        <v>13</v>
      </c>
      <c r="H513" t="str">
        <f>+VLOOKUP(CONCATENATE(B513,C513),[1]Hoja1!$J:$K,2,0)</f>
        <v>13062</v>
      </c>
      <c r="I513">
        <f>+COUNTIFS(BaseSAP!U:U,V!H513,BaseSAP!C:C,V!$G$4)</f>
        <v>0</v>
      </c>
      <c r="L513" s="12" t="s">
        <v>194</v>
      </c>
      <c r="M513">
        <v>0</v>
      </c>
    </row>
    <row r="514" spans="1:13" x14ac:dyDescent="0.25">
      <c r="A514" s="33" t="s">
        <v>146</v>
      </c>
      <c r="B514" s="33" t="s">
        <v>194</v>
      </c>
      <c r="C514" s="33" t="s">
        <v>642</v>
      </c>
      <c r="D514" s="33">
        <v>0</v>
      </c>
      <c r="E514" s="69">
        <v>0</v>
      </c>
      <c r="G514" s="99">
        <f>+VALUE(VLOOKUP(B514,[1]Hoja1!B$2:C$33,2,0))</f>
        <v>13</v>
      </c>
      <c r="H514" t="str">
        <f>+VLOOKUP(CONCATENATE(B514,C514),[1]Hoja1!$J:$K,2,0)</f>
        <v>13063</v>
      </c>
      <c r="I514">
        <f>+COUNTIFS(BaseSAP!U:U,V!H514,BaseSAP!C:C,V!$G$4)</f>
        <v>0</v>
      </c>
      <c r="L514" s="33" t="s">
        <v>194</v>
      </c>
      <c r="M514">
        <v>0</v>
      </c>
    </row>
    <row r="515" spans="1:13" x14ac:dyDescent="0.25">
      <c r="A515" s="12" t="s">
        <v>146</v>
      </c>
      <c r="B515" s="12" t="s">
        <v>194</v>
      </c>
      <c r="C515" s="12" t="s">
        <v>643</v>
      </c>
      <c r="D515" s="12">
        <v>0</v>
      </c>
      <c r="E515" s="70">
        <v>0</v>
      </c>
      <c r="G515" s="99">
        <f>+VALUE(VLOOKUP(B515,[1]Hoja1!B$2:C$33,2,0))</f>
        <v>13</v>
      </c>
      <c r="H515" t="str">
        <f>+VLOOKUP(CONCATENATE(B515,C515),[1]Hoja1!$J:$K,2,0)</f>
        <v>13064</v>
      </c>
      <c r="I515">
        <f>+COUNTIFS(BaseSAP!U:U,V!H515,BaseSAP!C:C,V!$G$4)</f>
        <v>0</v>
      </c>
      <c r="L515" s="12" t="s">
        <v>194</v>
      </c>
      <c r="M515">
        <v>0</v>
      </c>
    </row>
    <row r="516" spans="1:13" x14ac:dyDescent="0.25">
      <c r="A516" s="33" t="s">
        <v>146</v>
      </c>
      <c r="B516" s="33" t="s">
        <v>194</v>
      </c>
      <c r="C516" s="33" t="s">
        <v>644</v>
      </c>
      <c r="D516" s="33">
        <v>0</v>
      </c>
      <c r="E516" s="69">
        <v>0</v>
      </c>
      <c r="G516" s="99">
        <f>+VALUE(VLOOKUP(B516,[1]Hoja1!B$2:C$33,2,0))</f>
        <v>13</v>
      </c>
      <c r="H516" t="str">
        <f>+VLOOKUP(CONCATENATE(B516,C516),[1]Hoja1!$J:$K,2,0)</f>
        <v>13065</v>
      </c>
      <c r="I516">
        <f>+COUNTIFS(BaseSAP!U:U,V!H516,BaseSAP!C:C,V!$G$4)</f>
        <v>0</v>
      </c>
      <c r="L516" s="33" t="s">
        <v>194</v>
      </c>
      <c r="M516">
        <v>0</v>
      </c>
    </row>
    <row r="517" spans="1:13" x14ac:dyDescent="0.25">
      <c r="A517" s="31" t="s">
        <v>146</v>
      </c>
      <c r="B517" s="31" t="s">
        <v>194</v>
      </c>
      <c r="C517" s="31" t="s">
        <v>645</v>
      </c>
      <c r="D517" s="31">
        <v>0</v>
      </c>
      <c r="E517" s="54">
        <v>0</v>
      </c>
      <c r="G517" s="99">
        <f>+VALUE(VLOOKUP(B517,[1]Hoja1!B$2:C$33,2,0))</f>
        <v>13</v>
      </c>
      <c r="H517" t="str">
        <f>+VLOOKUP(CONCATENATE(B517,C517),[1]Hoja1!$J:$K,2,0)</f>
        <v>13066</v>
      </c>
      <c r="I517">
        <f>+COUNTIFS(BaseSAP!U:U,V!H517,BaseSAP!C:C,V!$G$4)</f>
        <v>0</v>
      </c>
      <c r="L517" s="31" t="s">
        <v>194</v>
      </c>
      <c r="M517">
        <v>0</v>
      </c>
    </row>
    <row r="518" spans="1:13" x14ac:dyDescent="0.25">
      <c r="A518" s="33" t="s">
        <v>146</v>
      </c>
      <c r="B518" s="33" t="s">
        <v>194</v>
      </c>
      <c r="C518" s="33" t="s">
        <v>646</v>
      </c>
      <c r="D518" s="33">
        <v>0</v>
      </c>
      <c r="E518" s="69">
        <v>0</v>
      </c>
      <c r="G518" s="99">
        <f>+VALUE(VLOOKUP(B518,[1]Hoja1!B$2:C$33,2,0))</f>
        <v>13</v>
      </c>
      <c r="H518" t="str">
        <f>+VLOOKUP(CONCATENATE(B518,C518),[1]Hoja1!$J:$K,2,0)</f>
        <v>13067</v>
      </c>
      <c r="I518">
        <f>+COUNTIFS(BaseSAP!U:U,V!H518,BaseSAP!C:C,V!$G$4)</f>
        <v>0</v>
      </c>
      <c r="L518" s="33" t="s">
        <v>194</v>
      </c>
      <c r="M518">
        <v>0</v>
      </c>
    </row>
    <row r="519" spans="1:13" x14ac:dyDescent="0.25">
      <c r="A519" s="31" t="s">
        <v>146</v>
      </c>
      <c r="B519" s="31" t="s">
        <v>194</v>
      </c>
      <c r="C519" s="31" t="s">
        <v>647</v>
      </c>
      <c r="D519" s="31">
        <v>0</v>
      </c>
      <c r="E519" s="54">
        <v>0</v>
      </c>
      <c r="G519" s="99">
        <f>+VALUE(VLOOKUP(B519,[1]Hoja1!B$2:C$33,2,0))</f>
        <v>13</v>
      </c>
      <c r="H519" t="str">
        <f>+VLOOKUP(CONCATENATE(B519,C519),[1]Hoja1!$J:$K,2,0)</f>
        <v>13068</v>
      </c>
      <c r="I519">
        <f>+COUNTIFS(BaseSAP!U:U,V!H519,BaseSAP!C:C,V!$G$4)</f>
        <v>0</v>
      </c>
      <c r="L519" s="31" t="s">
        <v>194</v>
      </c>
      <c r="M519">
        <v>0</v>
      </c>
    </row>
    <row r="520" spans="1:13" x14ac:dyDescent="0.25">
      <c r="A520" s="33" t="s">
        <v>146</v>
      </c>
      <c r="B520" s="33" t="s">
        <v>194</v>
      </c>
      <c r="C520" s="33" t="s">
        <v>648</v>
      </c>
      <c r="D520" s="33">
        <v>2</v>
      </c>
      <c r="E520" s="69">
        <v>9.5693779904306216E-3</v>
      </c>
      <c r="G520" s="99">
        <f>+VALUE(VLOOKUP(B520,[1]Hoja1!B$2:C$33,2,0))</f>
        <v>13</v>
      </c>
      <c r="H520" t="str">
        <f>+VLOOKUP(CONCATENATE(B520,C520),[1]Hoja1!$J:$K,2,0)</f>
        <v>13069</v>
      </c>
      <c r="I520">
        <f>+COUNTIFS(BaseSAP!U:U,V!H520,BaseSAP!C:C,V!$G$4)</f>
        <v>2</v>
      </c>
      <c r="L520" s="33" t="s">
        <v>194</v>
      </c>
      <c r="M520">
        <v>2</v>
      </c>
    </row>
    <row r="521" spans="1:13" x14ac:dyDescent="0.25">
      <c r="A521" s="12" t="s">
        <v>146</v>
      </c>
      <c r="B521" s="12" t="s">
        <v>194</v>
      </c>
      <c r="C521" s="12" t="s">
        <v>649</v>
      </c>
      <c r="D521" s="12">
        <v>0</v>
      </c>
      <c r="E521" s="70">
        <v>0</v>
      </c>
      <c r="G521" s="99">
        <f>+VALUE(VLOOKUP(B521,[1]Hoja1!B$2:C$33,2,0))</f>
        <v>13</v>
      </c>
      <c r="H521" t="str">
        <f>+VLOOKUP(CONCATENATE(B521,C521),[1]Hoja1!$J:$K,2,0)</f>
        <v>13070</v>
      </c>
      <c r="I521">
        <f>+COUNTIFS(BaseSAP!U:U,V!H521,BaseSAP!C:C,V!$G$4)</f>
        <v>0</v>
      </c>
      <c r="L521" s="12" t="s">
        <v>194</v>
      </c>
      <c r="M521">
        <v>0</v>
      </c>
    </row>
    <row r="522" spans="1:13" x14ac:dyDescent="0.25">
      <c r="A522" s="33" t="s">
        <v>146</v>
      </c>
      <c r="B522" s="33" t="s">
        <v>194</v>
      </c>
      <c r="C522" s="33" t="s">
        <v>650</v>
      </c>
      <c r="D522" s="33">
        <v>0</v>
      </c>
      <c r="E522" s="69">
        <v>0</v>
      </c>
      <c r="G522" s="99">
        <f>+VALUE(VLOOKUP(B522,[1]Hoja1!B$2:C$33,2,0))</f>
        <v>13</v>
      </c>
      <c r="H522" t="str">
        <f>+VLOOKUP(CONCATENATE(B522,C522),[1]Hoja1!$J:$K,2,0)</f>
        <v>13071</v>
      </c>
      <c r="I522">
        <f>+COUNTIFS(BaseSAP!U:U,V!H522,BaseSAP!C:C,V!$G$4)</f>
        <v>0</v>
      </c>
      <c r="L522" s="33" t="s">
        <v>194</v>
      </c>
      <c r="M522">
        <v>0</v>
      </c>
    </row>
    <row r="523" spans="1:13" x14ac:dyDescent="0.25">
      <c r="A523" s="12" t="s">
        <v>146</v>
      </c>
      <c r="B523" s="12" t="s">
        <v>194</v>
      </c>
      <c r="C523" s="12" t="s">
        <v>651</v>
      </c>
      <c r="D523" s="12">
        <v>0</v>
      </c>
      <c r="E523" s="70">
        <v>0</v>
      </c>
      <c r="G523" s="99">
        <f>+VALUE(VLOOKUP(B523,[1]Hoja1!B$2:C$33,2,0))</f>
        <v>13</v>
      </c>
      <c r="H523" t="str">
        <f>+VLOOKUP(CONCATENATE(B523,C523),[1]Hoja1!$J:$K,2,0)</f>
        <v>13072</v>
      </c>
      <c r="I523">
        <f>+COUNTIFS(BaseSAP!U:U,V!H523,BaseSAP!C:C,V!$G$4)</f>
        <v>0</v>
      </c>
      <c r="L523" s="12" t="s">
        <v>194</v>
      </c>
      <c r="M523">
        <v>0</v>
      </c>
    </row>
    <row r="524" spans="1:13" x14ac:dyDescent="0.25">
      <c r="A524" s="33" t="s">
        <v>146</v>
      </c>
      <c r="B524" s="33" t="s">
        <v>194</v>
      </c>
      <c r="C524" s="33" t="s">
        <v>652</v>
      </c>
      <c r="D524" s="33">
        <v>0</v>
      </c>
      <c r="E524" s="69">
        <v>0</v>
      </c>
      <c r="G524" s="99">
        <f>+VALUE(VLOOKUP(B524,[1]Hoja1!B$2:C$33,2,0))</f>
        <v>13</v>
      </c>
      <c r="H524" t="str">
        <f>+VLOOKUP(CONCATENATE(B524,C524),[1]Hoja1!$J:$K,2,0)</f>
        <v>13073</v>
      </c>
      <c r="I524">
        <f>+COUNTIFS(BaseSAP!U:U,V!H524,BaseSAP!C:C,V!$G$4)</f>
        <v>0</v>
      </c>
      <c r="L524" s="33" t="s">
        <v>194</v>
      </c>
      <c r="M524">
        <v>0</v>
      </c>
    </row>
    <row r="525" spans="1:13" x14ac:dyDescent="0.25">
      <c r="A525" s="12" t="s">
        <v>146</v>
      </c>
      <c r="B525" s="12" t="s">
        <v>194</v>
      </c>
      <c r="C525" s="12" t="s">
        <v>653</v>
      </c>
      <c r="D525" s="12">
        <v>0</v>
      </c>
      <c r="E525" s="70">
        <v>0</v>
      </c>
      <c r="G525" s="99">
        <f>+VALUE(VLOOKUP(B525,[1]Hoja1!B$2:C$33,2,0))</f>
        <v>13</v>
      </c>
      <c r="H525" t="str">
        <f>+VLOOKUP(CONCATENATE(B525,C525),[1]Hoja1!$J:$K,2,0)</f>
        <v>13074</v>
      </c>
      <c r="I525">
        <f>+COUNTIFS(BaseSAP!U:U,V!H525,BaseSAP!C:C,V!$G$4)</f>
        <v>0</v>
      </c>
      <c r="L525" s="12" t="s">
        <v>194</v>
      </c>
      <c r="M525">
        <v>0</v>
      </c>
    </row>
    <row r="526" spans="1:13" x14ac:dyDescent="0.25">
      <c r="A526" s="33" t="s">
        <v>146</v>
      </c>
      <c r="B526" s="33" t="s">
        <v>194</v>
      </c>
      <c r="C526" s="33" t="s">
        <v>654</v>
      </c>
      <c r="D526" s="33">
        <v>0</v>
      </c>
      <c r="E526" s="69">
        <v>0</v>
      </c>
      <c r="G526" s="99">
        <f>+VALUE(VLOOKUP(B526,[1]Hoja1!B$2:C$33,2,0))</f>
        <v>13</v>
      </c>
      <c r="H526" t="str">
        <f>+VLOOKUP(CONCATENATE(B526,C526),[1]Hoja1!$J:$K,2,0)</f>
        <v>13075</v>
      </c>
      <c r="I526">
        <f>+COUNTIFS(BaseSAP!U:U,V!H526,BaseSAP!C:C,V!$G$4)</f>
        <v>0</v>
      </c>
      <c r="L526" s="33" t="s">
        <v>194</v>
      </c>
      <c r="M526">
        <v>0</v>
      </c>
    </row>
    <row r="527" spans="1:13" x14ac:dyDescent="0.25">
      <c r="A527" s="31" t="s">
        <v>146</v>
      </c>
      <c r="B527" s="31" t="s">
        <v>194</v>
      </c>
      <c r="C527" s="31" t="s">
        <v>655</v>
      </c>
      <c r="D527" s="31">
        <v>0</v>
      </c>
      <c r="E527" s="54">
        <v>0</v>
      </c>
      <c r="G527" s="99">
        <f>+VALUE(VLOOKUP(B527,[1]Hoja1!B$2:C$33,2,0))</f>
        <v>13</v>
      </c>
      <c r="H527" t="str">
        <f>+VLOOKUP(CONCATENATE(B527,C527),[1]Hoja1!$J:$K,2,0)</f>
        <v>13076</v>
      </c>
      <c r="I527">
        <f>+COUNTIFS(BaseSAP!U:U,V!H527,BaseSAP!C:C,V!$G$4)</f>
        <v>0</v>
      </c>
      <c r="L527" s="31" t="s">
        <v>194</v>
      </c>
      <c r="M527">
        <v>0</v>
      </c>
    </row>
    <row r="528" spans="1:13" x14ac:dyDescent="0.25">
      <c r="A528" s="33" t="s">
        <v>146</v>
      </c>
      <c r="B528" s="33" t="s">
        <v>194</v>
      </c>
      <c r="C528" s="33" t="s">
        <v>656</v>
      </c>
      <c r="D528" s="33">
        <v>0</v>
      </c>
      <c r="E528" s="69">
        <v>0</v>
      </c>
      <c r="G528" s="99">
        <f>+VALUE(VLOOKUP(B528,[1]Hoja1!B$2:C$33,2,0))</f>
        <v>13</v>
      </c>
      <c r="H528" t="str">
        <f>+VLOOKUP(CONCATENATE(B528,C528),[1]Hoja1!$J:$K,2,0)</f>
        <v>13077</v>
      </c>
      <c r="I528">
        <f>+COUNTIFS(BaseSAP!U:U,V!H528,BaseSAP!C:C,V!$G$4)</f>
        <v>0</v>
      </c>
      <c r="L528" s="33" t="s">
        <v>194</v>
      </c>
      <c r="M528">
        <v>0</v>
      </c>
    </row>
    <row r="529" spans="1:13" x14ac:dyDescent="0.25">
      <c r="A529" s="12" t="s">
        <v>146</v>
      </c>
      <c r="B529" s="12" t="s">
        <v>194</v>
      </c>
      <c r="C529" s="12" t="s">
        <v>657</v>
      </c>
      <c r="D529" s="12">
        <v>0</v>
      </c>
      <c r="E529" s="70">
        <v>0</v>
      </c>
      <c r="G529" s="99">
        <f>+VALUE(VLOOKUP(B529,[1]Hoja1!B$2:C$33,2,0))</f>
        <v>13</v>
      </c>
      <c r="H529" t="str">
        <f>+VLOOKUP(CONCATENATE(B529,C529),[1]Hoja1!$J:$K,2,0)</f>
        <v>13078</v>
      </c>
      <c r="I529">
        <f>+COUNTIFS(BaseSAP!U:U,V!H529,BaseSAP!C:C,V!$G$4)</f>
        <v>0</v>
      </c>
      <c r="L529" s="12" t="s">
        <v>194</v>
      </c>
      <c r="M529">
        <v>0</v>
      </c>
    </row>
    <row r="530" spans="1:13" x14ac:dyDescent="0.25">
      <c r="A530" s="33" t="s">
        <v>146</v>
      </c>
      <c r="B530" s="33" t="s">
        <v>194</v>
      </c>
      <c r="C530" s="33" t="s">
        <v>658</v>
      </c>
      <c r="D530" s="33">
        <v>0</v>
      </c>
      <c r="E530" s="69">
        <v>0</v>
      </c>
      <c r="G530" s="99">
        <f>+VALUE(VLOOKUP(B530,[1]Hoja1!B$2:C$33,2,0))</f>
        <v>13</v>
      </c>
      <c r="H530" t="str">
        <f>+VLOOKUP(CONCATENATE(B530,C530),[1]Hoja1!$J:$K,2,0)</f>
        <v>13079</v>
      </c>
      <c r="I530">
        <f>+COUNTIFS(BaseSAP!U:U,V!H530,BaseSAP!C:C,V!$G$4)</f>
        <v>0</v>
      </c>
      <c r="L530" s="33" t="s">
        <v>194</v>
      </c>
      <c r="M530">
        <v>0</v>
      </c>
    </row>
    <row r="531" spans="1:13" x14ac:dyDescent="0.25">
      <c r="A531" s="12" t="s">
        <v>146</v>
      </c>
      <c r="B531" s="12" t="s">
        <v>194</v>
      </c>
      <c r="C531" s="12" t="s">
        <v>659</v>
      </c>
      <c r="D531" s="12">
        <v>0</v>
      </c>
      <c r="E531" s="70">
        <v>0</v>
      </c>
      <c r="G531" s="99">
        <f>+VALUE(VLOOKUP(B531,[1]Hoja1!B$2:C$33,2,0))</f>
        <v>13</v>
      </c>
      <c r="H531" t="str">
        <f>+VLOOKUP(CONCATENATE(B531,C531),[1]Hoja1!$J:$K,2,0)</f>
        <v>13080</v>
      </c>
      <c r="I531">
        <f>+COUNTIFS(BaseSAP!U:U,V!H531,BaseSAP!C:C,V!$G$4)</f>
        <v>0</v>
      </c>
      <c r="L531" s="12" t="s">
        <v>194</v>
      </c>
      <c r="M531">
        <v>0</v>
      </c>
    </row>
    <row r="532" spans="1:13" x14ac:dyDescent="0.25">
      <c r="A532" s="33" t="s">
        <v>146</v>
      </c>
      <c r="B532" s="33" t="s">
        <v>194</v>
      </c>
      <c r="C532" s="33" t="s">
        <v>660</v>
      </c>
      <c r="D532" s="33">
        <v>0</v>
      </c>
      <c r="E532" s="69">
        <v>0</v>
      </c>
      <c r="G532" s="99">
        <f>+VALUE(VLOOKUP(B532,[1]Hoja1!B$2:C$33,2,0))</f>
        <v>13</v>
      </c>
      <c r="H532" t="str">
        <f>+VLOOKUP(CONCATENATE(B532,C532),[1]Hoja1!$J:$K,2,0)</f>
        <v>13081</v>
      </c>
      <c r="I532">
        <f>+COUNTIFS(BaseSAP!U:U,V!H532,BaseSAP!C:C,V!$G$4)</f>
        <v>0</v>
      </c>
      <c r="L532" s="33" t="s">
        <v>194</v>
      </c>
      <c r="M532">
        <v>0</v>
      </c>
    </row>
    <row r="533" spans="1:13" x14ac:dyDescent="0.25">
      <c r="A533" s="12" t="s">
        <v>146</v>
      </c>
      <c r="B533" s="12" t="s">
        <v>194</v>
      </c>
      <c r="C533" s="12" t="s">
        <v>661</v>
      </c>
      <c r="D533" s="12">
        <v>1</v>
      </c>
      <c r="E533" s="70">
        <v>4.7846889952153108E-3</v>
      </c>
      <c r="G533" s="99">
        <f>+VALUE(VLOOKUP(B533,[1]Hoja1!B$2:C$33,2,0))</f>
        <v>13</v>
      </c>
      <c r="H533" t="str">
        <f>+VLOOKUP(CONCATENATE(B533,C533),[1]Hoja1!$J:$K,2,0)</f>
        <v>13082</v>
      </c>
      <c r="I533">
        <f>+COUNTIFS(BaseSAP!U:U,V!H533,BaseSAP!C:C,V!$G$4)</f>
        <v>1</v>
      </c>
      <c r="L533" s="12" t="s">
        <v>194</v>
      </c>
      <c r="M533">
        <v>1</v>
      </c>
    </row>
    <row r="534" spans="1:13" x14ac:dyDescent="0.25">
      <c r="A534" s="33" t="s">
        <v>146</v>
      </c>
      <c r="B534" s="33" t="s">
        <v>194</v>
      </c>
      <c r="C534" s="33" t="s">
        <v>662</v>
      </c>
      <c r="D534" s="33">
        <v>0</v>
      </c>
      <c r="E534" s="69">
        <v>0</v>
      </c>
      <c r="G534" s="99">
        <f>+VALUE(VLOOKUP(B534,[1]Hoja1!B$2:C$33,2,0))</f>
        <v>13</v>
      </c>
      <c r="H534" t="str">
        <f>+VLOOKUP(CONCATENATE(B534,C534),[1]Hoja1!$J:$K,2,0)</f>
        <v>13083</v>
      </c>
      <c r="I534">
        <f>+COUNTIFS(BaseSAP!U:U,V!H534,BaseSAP!C:C,V!$G$4)</f>
        <v>0</v>
      </c>
      <c r="L534" s="33" t="s">
        <v>194</v>
      </c>
      <c r="M534">
        <v>0</v>
      </c>
    </row>
    <row r="535" spans="1:13" x14ac:dyDescent="0.25">
      <c r="A535" s="31" t="s">
        <v>146</v>
      </c>
      <c r="B535" s="31" t="s">
        <v>194</v>
      </c>
      <c r="C535" s="31" t="s">
        <v>663</v>
      </c>
      <c r="D535" s="31">
        <v>0</v>
      </c>
      <c r="E535" s="54">
        <v>0</v>
      </c>
      <c r="G535" s="99">
        <f>+VALUE(VLOOKUP(B535,[1]Hoja1!B$2:C$33,2,0))</f>
        <v>13</v>
      </c>
      <c r="H535" t="str">
        <f>+VLOOKUP(CONCATENATE(B535,C535),[1]Hoja1!$J:$K,2,0)</f>
        <v>13084</v>
      </c>
      <c r="I535">
        <f>+COUNTIFS(BaseSAP!U:U,V!H535,BaseSAP!C:C,V!$G$4)</f>
        <v>0</v>
      </c>
      <c r="L535" s="31" t="s">
        <v>194</v>
      </c>
      <c r="M535">
        <v>0</v>
      </c>
    </row>
    <row r="536" spans="1:13" x14ac:dyDescent="0.25">
      <c r="A536" s="33" t="s">
        <v>146</v>
      </c>
      <c r="B536" s="33" t="s">
        <v>664</v>
      </c>
      <c r="C536" s="33" t="s">
        <v>665</v>
      </c>
      <c r="D536" s="33">
        <v>0</v>
      </c>
      <c r="E536" s="69">
        <v>0</v>
      </c>
      <c r="G536" s="99">
        <f>+VALUE(VLOOKUP(B536,[1]Hoja1!B$2:C$33,2,0))</f>
        <v>14</v>
      </c>
      <c r="H536" t="str">
        <f>+VLOOKUP(CONCATENATE(B536,C536),[1]Hoja1!$J:$K,2,0)</f>
        <v>14001</v>
      </c>
      <c r="I536">
        <f>+COUNTIFS(BaseSAP!U:U,V!H536,BaseSAP!C:C,V!$G$4)</f>
        <v>0</v>
      </c>
      <c r="L536" s="33" t="s">
        <v>664</v>
      </c>
      <c r="M536">
        <v>0</v>
      </c>
    </row>
    <row r="537" spans="1:13" x14ac:dyDescent="0.25">
      <c r="A537" s="31" t="s">
        <v>146</v>
      </c>
      <c r="B537" s="31" t="s">
        <v>664</v>
      </c>
      <c r="C537" s="31" t="s">
        <v>666</v>
      </c>
      <c r="D537" s="31">
        <v>0</v>
      </c>
      <c r="E537" s="54">
        <v>0</v>
      </c>
      <c r="G537" s="99">
        <f>+VALUE(VLOOKUP(B537,[1]Hoja1!B$2:C$33,2,0))</f>
        <v>14</v>
      </c>
      <c r="H537" t="str">
        <f>+VLOOKUP(CONCATENATE(B537,C537),[1]Hoja1!$J:$K,2,0)</f>
        <v>14002</v>
      </c>
      <c r="I537">
        <f>+COUNTIFS(BaseSAP!U:U,V!H537,BaseSAP!C:C,V!$G$4)</f>
        <v>0</v>
      </c>
      <c r="L537" s="31" t="s">
        <v>664</v>
      </c>
      <c r="M537">
        <v>0</v>
      </c>
    </row>
    <row r="538" spans="1:13" x14ac:dyDescent="0.25">
      <c r="A538" s="33" t="s">
        <v>146</v>
      </c>
      <c r="B538" s="33" t="s">
        <v>664</v>
      </c>
      <c r="C538" s="33" t="s">
        <v>667</v>
      </c>
      <c r="D538" s="33">
        <v>0</v>
      </c>
      <c r="E538" s="69">
        <v>0</v>
      </c>
      <c r="G538" s="99">
        <f>+VALUE(VLOOKUP(B538,[1]Hoja1!B$2:C$33,2,0))</f>
        <v>14</v>
      </c>
      <c r="H538" t="str">
        <f>+VLOOKUP(CONCATENATE(B538,C538),[1]Hoja1!$J:$K,2,0)</f>
        <v>14003</v>
      </c>
      <c r="I538">
        <f>+COUNTIFS(BaseSAP!U:U,V!H538,BaseSAP!C:C,V!$G$4)</f>
        <v>0</v>
      </c>
      <c r="L538" s="33" t="s">
        <v>664</v>
      </c>
      <c r="M538">
        <v>0</v>
      </c>
    </row>
    <row r="539" spans="1:13" x14ac:dyDescent="0.25">
      <c r="A539" s="12" t="s">
        <v>146</v>
      </c>
      <c r="B539" s="12" t="s">
        <v>664</v>
      </c>
      <c r="C539" s="12" t="s">
        <v>668</v>
      </c>
      <c r="D539" s="12">
        <v>0</v>
      </c>
      <c r="E539" s="70">
        <v>0</v>
      </c>
      <c r="G539" s="99">
        <f>+VALUE(VLOOKUP(B539,[1]Hoja1!B$2:C$33,2,0))</f>
        <v>14</v>
      </c>
      <c r="H539" t="str">
        <f>+VLOOKUP(CONCATENATE(B539,C539),[1]Hoja1!$J:$K,2,0)</f>
        <v>14004</v>
      </c>
      <c r="I539">
        <f>+COUNTIFS(BaseSAP!U:U,V!H539,BaseSAP!C:C,V!$G$4)</f>
        <v>0</v>
      </c>
      <c r="L539" s="12" t="s">
        <v>664</v>
      </c>
      <c r="M539">
        <v>0</v>
      </c>
    </row>
    <row r="540" spans="1:13" x14ac:dyDescent="0.25">
      <c r="A540" s="33" t="s">
        <v>146</v>
      </c>
      <c r="B540" s="33" t="s">
        <v>664</v>
      </c>
      <c r="C540" s="33" t="s">
        <v>669</v>
      </c>
      <c r="D540" s="33">
        <v>0</v>
      </c>
      <c r="E540" s="69">
        <v>0</v>
      </c>
      <c r="G540" s="99">
        <f>+VALUE(VLOOKUP(B540,[1]Hoja1!B$2:C$33,2,0))</f>
        <v>14</v>
      </c>
      <c r="H540" t="str">
        <f>+VLOOKUP(CONCATENATE(B540,C540),[1]Hoja1!$J:$K,2,0)</f>
        <v>14005</v>
      </c>
      <c r="I540">
        <f>+COUNTIFS(BaseSAP!U:U,V!H540,BaseSAP!C:C,V!$G$4)</f>
        <v>0</v>
      </c>
      <c r="L540" s="33" t="s">
        <v>664</v>
      </c>
      <c r="M540">
        <v>0</v>
      </c>
    </row>
    <row r="541" spans="1:13" x14ac:dyDescent="0.25">
      <c r="A541" s="12" t="s">
        <v>146</v>
      </c>
      <c r="B541" s="12" t="s">
        <v>664</v>
      </c>
      <c r="C541" s="12" t="s">
        <v>670</v>
      </c>
      <c r="D541" s="12">
        <v>0</v>
      </c>
      <c r="E541" s="70">
        <v>0</v>
      </c>
      <c r="G541" s="99">
        <f>+VALUE(VLOOKUP(B541,[1]Hoja1!B$2:C$33,2,0))</f>
        <v>14</v>
      </c>
      <c r="H541" t="str">
        <f>+VLOOKUP(CONCATENATE(B541,C541),[1]Hoja1!$J:$K,2,0)</f>
        <v>14006</v>
      </c>
      <c r="I541">
        <f>+COUNTIFS(BaseSAP!U:U,V!H541,BaseSAP!C:C,V!$G$4)</f>
        <v>0</v>
      </c>
      <c r="L541" s="12" t="s">
        <v>664</v>
      </c>
      <c r="M541">
        <v>0</v>
      </c>
    </row>
    <row r="542" spans="1:13" x14ac:dyDescent="0.25">
      <c r="A542" s="33" t="s">
        <v>146</v>
      </c>
      <c r="B542" s="33" t="s">
        <v>664</v>
      </c>
      <c r="C542" s="33" t="s">
        <v>671</v>
      </c>
      <c r="D542" s="33">
        <v>0</v>
      </c>
      <c r="E542" s="69">
        <v>0</v>
      </c>
      <c r="G542" s="99">
        <f>+VALUE(VLOOKUP(B542,[1]Hoja1!B$2:C$33,2,0))</f>
        <v>14</v>
      </c>
      <c r="H542" t="str">
        <f>+VLOOKUP(CONCATENATE(B542,C542),[1]Hoja1!$J:$K,2,0)</f>
        <v>14007</v>
      </c>
      <c r="I542">
        <f>+COUNTIFS(BaseSAP!U:U,V!H542,BaseSAP!C:C,V!$G$4)</f>
        <v>0</v>
      </c>
      <c r="L542" s="33" t="s">
        <v>664</v>
      </c>
      <c r="M542">
        <v>0</v>
      </c>
    </row>
    <row r="543" spans="1:13" x14ac:dyDescent="0.25">
      <c r="A543" s="12" t="s">
        <v>146</v>
      </c>
      <c r="B543" s="12" t="s">
        <v>664</v>
      </c>
      <c r="C543" s="12" t="s">
        <v>672</v>
      </c>
      <c r="D543" s="12">
        <v>0</v>
      </c>
      <c r="E543" s="70">
        <v>0</v>
      </c>
      <c r="G543" s="99">
        <f>+VALUE(VLOOKUP(B543,[1]Hoja1!B$2:C$33,2,0))</f>
        <v>14</v>
      </c>
      <c r="H543" t="str">
        <f>+VLOOKUP(CONCATENATE(B543,C543),[1]Hoja1!$J:$K,2,0)</f>
        <v>14008</v>
      </c>
      <c r="I543">
        <f>+COUNTIFS(BaseSAP!U:U,V!H543,BaseSAP!C:C,V!$G$4)</f>
        <v>0</v>
      </c>
      <c r="L543" s="12" t="s">
        <v>664</v>
      </c>
      <c r="M543">
        <v>0</v>
      </c>
    </row>
    <row r="544" spans="1:13" x14ac:dyDescent="0.25">
      <c r="A544" s="33" t="s">
        <v>146</v>
      </c>
      <c r="B544" s="33" t="s">
        <v>664</v>
      </c>
      <c r="C544" s="33" t="s">
        <v>589</v>
      </c>
      <c r="D544" s="33">
        <v>0</v>
      </c>
      <c r="E544" s="69">
        <v>0</v>
      </c>
      <c r="G544" s="99">
        <f>+VALUE(VLOOKUP(B544,[1]Hoja1!B$2:C$33,2,0))</f>
        <v>14</v>
      </c>
      <c r="H544" t="str">
        <f>+VLOOKUP(CONCATENATE(B544,C544),[1]Hoja1!$J:$K,2,0)</f>
        <v>14009</v>
      </c>
      <c r="I544">
        <f>+COUNTIFS(BaseSAP!U:U,V!H544,BaseSAP!C:C,V!$G$4)</f>
        <v>0</v>
      </c>
      <c r="L544" s="33" t="s">
        <v>664</v>
      </c>
      <c r="M544">
        <v>0</v>
      </c>
    </row>
    <row r="545" spans="1:13" x14ac:dyDescent="0.25">
      <c r="A545" s="31" t="s">
        <v>146</v>
      </c>
      <c r="B545" s="31" t="s">
        <v>664</v>
      </c>
      <c r="C545" s="31" t="s">
        <v>673</v>
      </c>
      <c r="D545" s="31">
        <v>0</v>
      </c>
      <c r="E545" s="54">
        <v>0</v>
      </c>
      <c r="G545" s="99">
        <f>+VALUE(VLOOKUP(B545,[1]Hoja1!B$2:C$33,2,0))</f>
        <v>14</v>
      </c>
      <c r="H545" t="str">
        <f>+VLOOKUP(CONCATENATE(B545,C545),[1]Hoja1!$J:$K,2,0)</f>
        <v>14010</v>
      </c>
      <c r="I545">
        <f>+COUNTIFS(BaseSAP!U:U,V!H545,BaseSAP!C:C,V!$G$4)</f>
        <v>0</v>
      </c>
      <c r="L545" s="31" t="s">
        <v>664</v>
      </c>
      <c r="M545">
        <v>0</v>
      </c>
    </row>
    <row r="546" spans="1:13" x14ac:dyDescent="0.25">
      <c r="A546" s="33" t="s">
        <v>146</v>
      </c>
      <c r="B546" s="33" t="s">
        <v>664</v>
      </c>
      <c r="C546" s="33" t="s">
        <v>674</v>
      </c>
      <c r="D546" s="33">
        <v>0</v>
      </c>
      <c r="E546" s="69">
        <v>0</v>
      </c>
      <c r="G546" s="99">
        <f>+VALUE(VLOOKUP(B546,[1]Hoja1!B$2:C$33,2,0))</f>
        <v>14</v>
      </c>
      <c r="H546" t="str">
        <f>+VLOOKUP(CONCATENATE(B546,C546),[1]Hoja1!$J:$K,2,0)</f>
        <v>14011</v>
      </c>
      <c r="I546">
        <f>+COUNTIFS(BaseSAP!U:U,V!H546,BaseSAP!C:C,V!$G$4)</f>
        <v>0</v>
      </c>
      <c r="L546" s="33" t="s">
        <v>664</v>
      </c>
      <c r="M546">
        <v>0</v>
      </c>
    </row>
    <row r="547" spans="1:13" x14ac:dyDescent="0.25">
      <c r="A547" s="12" t="s">
        <v>146</v>
      </c>
      <c r="B547" s="12" t="s">
        <v>664</v>
      </c>
      <c r="C547" s="12" t="s">
        <v>675</v>
      </c>
      <c r="D547" s="12">
        <v>0</v>
      </c>
      <c r="E547" s="70">
        <v>0</v>
      </c>
      <c r="G547" s="99">
        <f>+VALUE(VLOOKUP(B547,[1]Hoja1!B$2:C$33,2,0))</f>
        <v>14</v>
      </c>
      <c r="H547" t="str">
        <f>+VLOOKUP(CONCATENATE(B547,C547),[1]Hoja1!$J:$K,2,0)</f>
        <v>14012</v>
      </c>
      <c r="I547">
        <f>+COUNTIFS(BaseSAP!U:U,V!H547,BaseSAP!C:C,V!$G$4)</f>
        <v>0</v>
      </c>
      <c r="L547" s="12" t="s">
        <v>664</v>
      </c>
      <c r="M547">
        <v>0</v>
      </c>
    </row>
    <row r="548" spans="1:13" x14ac:dyDescent="0.25">
      <c r="A548" s="33" t="s">
        <v>146</v>
      </c>
      <c r="B548" s="33" t="s">
        <v>664</v>
      </c>
      <c r="C548" s="33" t="s">
        <v>676</v>
      </c>
      <c r="D548" s="33">
        <v>0</v>
      </c>
      <c r="E548" s="69">
        <v>0</v>
      </c>
      <c r="G548" s="99">
        <f>+VALUE(VLOOKUP(B548,[1]Hoja1!B$2:C$33,2,0))</f>
        <v>14</v>
      </c>
      <c r="H548" t="str">
        <f>+VLOOKUP(CONCATENATE(B548,C548),[1]Hoja1!$J:$K,2,0)</f>
        <v>14013</v>
      </c>
      <c r="I548">
        <f>+COUNTIFS(BaseSAP!U:U,V!H548,BaseSAP!C:C,V!$G$4)</f>
        <v>0</v>
      </c>
      <c r="L548" s="33" t="s">
        <v>664</v>
      </c>
      <c r="M548">
        <v>0</v>
      </c>
    </row>
    <row r="549" spans="1:13" x14ac:dyDescent="0.25">
      <c r="A549" s="12" t="s">
        <v>146</v>
      </c>
      <c r="B549" s="12" t="s">
        <v>664</v>
      </c>
      <c r="C549" s="12" t="s">
        <v>677</v>
      </c>
      <c r="D549" s="12">
        <v>0</v>
      </c>
      <c r="E549" s="70">
        <v>0</v>
      </c>
      <c r="G549" s="99">
        <f>+VALUE(VLOOKUP(B549,[1]Hoja1!B$2:C$33,2,0))</f>
        <v>14</v>
      </c>
      <c r="H549" t="str">
        <f>+VLOOKUP(CONCATENATE(B549,C549),[1]Hoja1!$J:$K,2,0)</f>
        <v>14014</v>
      </c>
      <c r="I549">
        <f>+COUNTIFS(BaseSAP!U:U,V!H549,BaseSAP!C:C,V!$G$4)</f>
        <v>0</v>
      </c>
      <c r="L549" s="12" t="s">
        <v>664</v>
      </c>
      <c r="M549">
        <v>0</v>
      </c>
    </row>
    <row r="550" spans="1:13" x14ac:dyDescent="0.25">
      <c r="A550" s="33" t="s">
        <v>146</v>
      </c>
      <c r="B550" s="33" t="s">
        <v>664</v>
      </c>
      <c r="C550" s="33" t="s">
        <v>678</v>
      </c>
      <c r="D550" s="33">
        <v>0</v>
      </c>
      <c r="E550" s="69">
        <v>0</v>
      </c>
      <c r="G550" s="99">
        <f>+VALUE(VLOOKUP(B550,[1]Hoja1!B$2:C$33,2,0))</f>
        <v>14</v>
      </c>
      <c r="H550" t="str">
        <f>+VLOOKUP(CONCATENATE(B550,C550),[1]Hoja1!$J:$K,2,0)</f>
        <v>14015</v>
      </c>
      <c r="I550">
        <f>+COUNTIFS(BaseSAP!U:U,V!H550,BaseSAP!C:C,V!$G$4)</f>
        <v>0</v>
      </c>
      <c r="L550" s="33" t="s">
        <v>664</v>
      </c>
      <c r="M550">
        <v>0</v>
      </c>
    </row>
    <row r="551" spans="1:13" x14ac:dyDescent="0.25">
      <c r="A551" s="12" t="s">
        <v>146</v>
      </c>
      <c r="B551" s="12" t="s">
        <v>664</v>
      </c>
      <c r="C551" s="12" t="s">
        <v>679</v>
      </c>
      <c r="D551" s="12">
        <v>0</v>
      </c>
      <c r="E551" s="70">
        <v>0</v>
      </c>
      <c r="G551" s="99">
        <f>+VALUE(VLOOKUP(B551,[1]Hoja1!B$2:C$33,2,0))</f>
        <v>14</v>
      </c>
      <c r="H551" t="str">
        <f>+VLOOKUP(CONCATENATE(B551,C551),[1]Hoja1!$J:$K,2,0)</f>
        <v>14016</v>
      </c>
      <c r="I551">
        <f>+COUNTIFS(BaseSAP!U:U,V!H551,BaseSAP!C:C,V!$G$4)</f>
        <v>0</v>
      </c>
      <c r="L551" s="12" t="s">
        <v>664</v>
      </c>
      <c r="M551">
        <v>0</v>
      </c>
    </row>
    <row r="552" spans="1:13" x14ac:dyDescent="0.25">
      <c r="A552" s="33" t="s">
        <v>146</v>
      </c>
      <c r="B552" s="33" t="s">
        <v>664</v>
      </c>
      <c r="C552" s="33" t="s">
        <v>680</v>
      </c>
      <c r="D552" s="33">
        <v>0</v>
      </c>
      <c r="E552" s="69">
        <v>0</v>
      </c>
      <c r="G552" s="99">
        <f>+VALUE(VLOOKUP(B552,[1]Hoja1!B$2:C$33,2,0))</f>
        <v>14</v>
      </c>
      <c r="H552" t="str">
        <f>+VLOOKUP(CONCATENATE(B552,C552),[1]Hoja1!$J:$K,2,0)</f>
        <v>14017</v>
      </c>
      <c r="I552">
        <f>+COUNTIFS(BaseSAP!U:U,V!H552,BaseSAP!C:C,V!$G$4)</f>
        <v>0</v>
      </c>
      <c r="L552" s="33" t="s">
        <v>664</v>
      </c>
      <c r="M552">
        <v>0</v>
      </c>
    </row>
    <row r="553" spans="1:13" x14ac:dyDescent="0.25">
      <c r="A553" s="31" t="s">
        <v>146</v>
      </c>
      <c r="B553" s="31" t="s">
        <v>664</v>
      </c>
      <c r="C553" s="31" t="s">
        <v>681</v>
      </c>
      <c r="D553" s="31">
        <v>0</v>
      </c>
      <c r="E553" s="54">
        <v>0</v>
      </c>
      <c r="G553" s="99">
        <f>+VALUE(VLOOKUP(B553,[1]Hoja1!B$2:C$33,2,0))</f>
        <v>14</v>
      </c>
      <c r="H553" t="str">
        <f>+VLOOKUP(CONCATENATE(B553,C553),[1]Hoja1!$J:$K,2,0)</f>
        <v>14018</v>
      </c>
      <c r="I553">
        <f>+COUNTIFS(BaseSAP!U:U,V!H553,BaseSAP!C:C,V!$G$4)</f>
        <v>0</v>
      </c>
      <c r="L553" s="31" t="s">
        <v>664</v>
      </c>
      <c r="M553">
        <v>0</v>
      </c>
    </row>
    <row r="554" spans="1:13" x14ac:dyDescent="0.25">
      <c r="A554" s="33" t="s">
        <v>146</v>
      </c>
      <c r="B554" s="33" t="s">
        <v>664</v>
      </c>
      <c r="C554" s="33" t="s">
        <v>682</v>
      </c>
      <c r="D554" s="33">
        <v>0</v>
      </c>
      <c r="E554" s="69">
        <v>0</v>
      </c>
      <c r="G554" s="99">
        <f>+VALUE(VLOOKUP(B554,[1]Hoja1!B$2:C$33,2,0))</f>
        <v>14</v>
      </c>
      <c r="H554" t="str">
        <f>+VLOOKUP(CONCATENATE(B554,C554),[1]Hoja1!$J:$K,2,0)</f>
        <v>14019</v>
      </c>
      <c r="I554">
        <f>+COUNTIFS(BaseSAP!U:U,V!H554,BaseSAP!C:C,V!$G$4)</f>
        <v>0</v>
      </c>
      <c r="L554" s="33" t="s">
        <v>664</v>
      </c>
      <c r="M554">
        <v>0</v>
      </c>
    </row>
    <row r="555" spans="1:13" x14ac:dyDescent="0.25">
      <c r="A555" s="31" t="s">
        <v>146</v>
      </c>
      <c r="B555" s="31" t="s">
        <v>664</v>
      </c>
      <c r="C555" s="31" t="s">
        <v>683</v>
      </c>
      <c r="D555" s="31">
        <v>0</v>
      </c>
      <c r="E555" s="54">
        <v>0</v>
      </c>
      <c r="G555" s="99">
        <f>+VALUE(VLOOKUP(B555,[1]Hoja1!B$2:C$33,2,0))</f>
        <v>14</v>
      </c>
      <c r="H555" t="str">
        <f>+VLOOKUP(CONCATENATE(B555,C555),[1]Hoja1!$J:$K,2,0)</f>
        <v>14020</v>
      </c>
      <c r="I555">
        <f>+COUNTIFS(BaseSAP!U:U,V!H555,BaseSAP!C:C,V!$G$4)</f>
        <v>0</v>
      </c>
      <c r="L555" s="31" t="s">
        <v>664</v>
      </c>
      <c r="M555">
        <v>0</v>
      </c>
    </row>
    <row r="556" spans="1:13" x14ac:dyDescent="0.25">
      <c r="A556" s="33" t="s">
        <v>146</v>
      </c>
      <c r="B556" s="33" t="s">
        <v>664</v>
      </c>
      <c r="C556" s="33" t="s">
        <v>684</v>
      </c>
      <c r="D556" s="33">
        <v>0</v>
      </c>
      <c r="E556" s="69">
        <v>0</v>
      </c>
      <c r="G556" s="99">
        <f>+VALUE(VLOOKUP(B556,[1]Hoja1!B$2:C$33,2,0))</f>
        <v>14</v>
      </c>
      <c r="H556" t="str">
        <f>+VLOOKUP(CONCATENATE(B556,C556),[1]Hoja1!$J:$K,2,0)</f>
        <v>14021</v>
      </c>
      <c r="I556">
        <f>+COUNTIFS(BaseSAP!U:U,V!H556,BaseSAP!C:C,V!$G$4)</f>
        <v>0</v>
      </c>
      <c r="L556" s="33" t="s">
        <v>664</v>
      </c>
      <c r="M556">
        <v>0</v>
      </c>
    </row>
    <row r="557" spans="1:13" x14ac:dyDescent="0.25">
      <c r="A557" s="12" t="s">
        <v>146</v>
      </c>
      <c r="B557" s="12" t="s">
        <v>664</v>
      </c>
      <c r="C557" s="12" t="s">
        <v>685</v>
      </c>
      <c r="D557" s="12">
        <v>0</v>
      </c>
      <c r="E557" s="70">
        <v>0</v>
      </c>
      <c r="G557" s="99">
        <f>+VALUE(VLOOKUP(B557,[1]Hoja1!B$2:C$33,2,0))</f>
        <v>14</v>
      </c>
      <c r="H557" t="str">
        <f>+VLOOKUP(CONCATENATE(B557,C557),[1]Hoja1!$J:$K,2,0)</f>
        <v>14022</v>
      </c>
      <c r="I557">
        <f>+COUNTIFS(BaseSAP!U:U,V!H557,BaseSAP!C:C,V!$G$4)</f>
        <v>0</v>
      </c>
      <c r="L557" s="12" t="s">
        <v>664</v>
      </c>
      <c r="M557">
        <v>0</v>
      </c>
    </row>
    <row r="558" spans="1:13" x14ac:dyDescent="0.25">
      <c r="A558" s="33" t="s">
        <v>146</v>
      </c>
      <c r="B558" s="33" t="s">
        <v>664</v>
      </c>
      <c r="C558" s="33" t="s">
        <v>686</v>
      </c>
      <c r="D558" s="33">
        <v>0</v>
      </c>
      <c r="E558" s="69">
        <v>0</v>
      </c>
      <c r="G558" s="99">
        <f>+VALUE(VLOOKUP(B558,[1]Hoja1!B$2:C$33,2,0))</f>
        <v>14</v>
      </c>
      <c r="H558" t="str">
        <f>+VLOOKUP(CONCATENATE(B558,C558),[1]Hoja1!$J:$K,2,0)</f>
        <v>14023</v>
      </c>
      <c r="I558">
        <f>+COUNTIFS(BaseSAP!U:U,V!H558,BaseSAP!C:C,V!$G$4)</f>
        <v>0</v>
      </c>
      <c r="L558" s="33" t="s">
        <v>664</v>
      </c>
      <c r="M558">
        <v>0</v>
      </c>
    </row>
    <row r="559" spans="1:13" x14ac:dyDescent="0.25">
      <c r="A559" s="12" t="s">
        <v>146</v>
      </c>
      <c r="B559" s="12" t="s">
        <v>664</v>
      </c>
      <c r="C559" s="12" t="s">
        <v>516</v>
      </c>
      <c r="D559" s="12">
        <v>0</v>
      </c>
      <c r="E559" s="70">
        <v>0</v>
      </c>
      <c r="G559" s="99">
        <f>+VALUE(VLOOKUP(B559,[1]Hoja1!B$2:C$33,2,0))</f>
        <v>14</v>
      </c>
      <c r="H559" t="str">
        <f>+VLOOKUP(CONCATENATE(B559,C559),[1]Hoja1!$J:$K,2,0)</f>
        <v>14024</v>
      </c>
      <c r="I559">
        <f>+COUNTIFS(BaseSAP!U:U,V!H559,BaseSAP!C:C,V!$G$4)</f>
        <v>0</v>
      </c>
      <c r="L559" s="12" t="s">
        <v>664</v>
      </c>
      <c r="M559">
        <v>0</v>
      </c>
    </row>
    <row r="560" spans="1:13" x14ac:dyDescent="0.25">
      <c r="A560" s="33" t="s">
        <v>146</v>
      </c>
      <c r="B560" s="33" t="s">
        <v>664</v>
      </c>
      <c r="C560" s="33" t="s">
        <v>687</v>
      </c>
      <c r="D560" s="33">
        <v>0</v>
      </c>
      <c r="E560" s="69">
        <v>0</v>
      </c>
      <c r="G560" s="99">
        <f>+VALUE(VLOOKUP(B560,[1]Hoja1!B$2:C$33,2,0))</f>
        <v>14</v>
      </c>
      <c r="H560" t="str">
        <f>+VLOOKUP(CONCATENATE(B560,C560),[1]Hoja1!$J:$K,2,0)</f>
        <v>14025</v>
      </c>
      <c r="I560">
        <f>+COUNTIFS(BaseSAP!U:U,V!H560,BaseSAP!C:C,V!$G$4)</f>
        <v>0</v>
      </c>
      <c r="L560" s="33" t="s">
        <v>664</v>
      </c>
      <c r="M560">
        <v>0</v>
      </c>
    </row>
    <row r="561" spans="1:13" x14ac:dyDescent="0.25">
      <c r="A561" s="12" t="s">
        <v>146</v>
      </c>
      <c r="B561" s="12" t="s">
        <v>664</v>
      </c>
      <c r="C561" s="12" t="s">
        <v>688</v>
      </c>
      <c r="D561" s="12">
        <v>0</v>
      </c>
      <c r="E561" s="70">
        <v>0</v>
      </c>
      <c r="G561" s="99">
        <f>+VALUE(VLOOKUP(B561,[1]Hoja1!B$2:C$33,2,0))</f>
        <v>14</v>
      </c>
      <c r="H561" t="str">
        <f>+VLOOKUP(CONCATENATE(B561,C561),[1]Hoja1!$J:$K,2,0)</f>
        <v>14026</v>
      </c>
      <c r="I561">
        <f>+COUNTIFS(BaseSAP!U:U,V!H561,BaseSAP!C:C,V!$G$4)</f>
        <v>0</v>
      </c>
      <c r="L561" s="12" t="s">
        <v>664</v>
      </c>
      <c r="M561">
        <v>0</v>
      </c>
    </row>
    <row r="562" spans="1:13" x14ac:dyDescent="0.25">
      <c r="A562" s="33" t="s">
        <v>146</v>
      </c>
      <c r="B562" s="33" t="s">
        <v>664</v>
      </c>
      <c r="C562" s="33" t="s">
        <v>689</v>
      </c>
      <c r="D562" s="33">
        <v>0</v>
      </c>
      <c r="E562" s="69">
        <v>0</v>
      </c>
      <c r="G562" s="99">
        <f>+VALUE(VLOOKUP(B562,[1]Hoja1!B$2:C$33,2,0))</f>
        <v>14</v>
      </c>
      <c r="H562" t="str">
        <f>+VLOOKUP(CONCATENATE(B562,C562),[1]Hoja1!$J:$K,2,0)</f>
        <v>14027</v>
      </c>
      <c r="I562">
        <f>+COUNTIFS(BaseSAP!U:U,V!H562,BaseSAP!C:C,V!$G$4)</f>
        <v>0</v>
      </c>
      <c r="L562" s="33" t="s">
        <v>664</v>
      </c>
      <c r="M562">
        <v>0</v>
      </c>
    </row>
    <row r="563" spans="1:13" x14ac:dyDescent="0.25">
      <c r="A563" s="31" t="s">
        <v>146</v>
      </c>
      <c r="B563" s="31" t="s">
        <v>664</v>
      </c>
      <c r="C563" s="31" t="s">
        <v>690</v>
      </c>
      <c r="D563" s="31">
        <v>0</v>
      </c>
      <c r="E563" s="54">
        <v>0</v>
      </c>
      <c r="G563" s="99">
        <f>+VALUE(VLOOKUP(B563,[1]Hoja1!B$2:C$33,2,0))</f>
        <v>14</v>
      </c>
      <c r="H563" t="str">
        <f>+VLOOKUP(CONCATENATE(B563,C563),[1]Hoja1!$J:$K,2,0)</f>
        <v>14028</v>
      </c>
      <c r="I563">
        <f>+COUNTIFS(BaseSAP!U:U,V!H563,BaseSAP!C:C,V!$G$4)</f>
        <v>0</v>
      </c>
      <c r="L563" s="31" t="s">
        <v>664</v>
      </c>
      <c r="M563">
        <v>0</v>
      </c>
    </row>
    <row r="564" spans="1:13" x14ac:dyDescent="0.25">
      <c r="A564" s="33" t="s">
        <v>146</v>
      </c>
      <c r="B564" s="33" t="s">
        <v>664</v>
      </c>
      <c r="C564" s="33" t="s">
        <v>691</v>
      </c>
      <c r="D564" s="33">
        <v>0</v>
      </c>
      <c r="E564" s="75">
        <v>0</v>
      </c>
      <c r="G564" s="99">
        <f>+VALUE(VLOOKUP(B564,[1]Hoja1!B$2:C$33,2,0))</f>
        <v>14</v>
      </c>
      <c r="H564" t="str">
        <f>+VLOOKUP(CONCATENATE(B564,C564),[1]Hoja1!$J:$K,2,0)</f>
        <v>14029</v>
      </c>
      <c r="I564">
        <f>+COUNTIFS(BaseSAP!U:U,V!H564,BaseSAP!C:C,V!$G$4)</f>
        <v>0</v>
      </c>
      <c r="L564" s="33" t="s">
        <v>664</v>
      </c>
      <c r="M564">
        <v>0</v>
      </c>
    </row>
    <row r="565" spans="1:13" x14ac:dyDescent="0.25">
      <c r="A565" s="12" t="s">
        <v>146</v>
      </c>
      <c r="B565" s="12" t="s">
        <v>664</v>
      </c>
      <c r="C565" s="12" t="s">
        <v>692</v>
      </c>
      <c r="D565" s="12">
        <v>0</v>
      </c>
      <c r="E565" s="70">
        <v>0</v>
      </c>
      <c r="G565" s="99">
        <f>+VALUE(VLOOKUP(B565,[1]Hoja1!B$2:C$33,2,0))</f>
        <v>14</v>
      </c>
      <c r="H565" t="str">
        <f>+VLOOKUP(CONCATENATE(B565,C565),[1]Hoja1!$J:$K,2,0)</f>
        <v>14030</v>
      </c>
      <c r="I565">
        <f>+COUNTIFS(BaseSAP!U:U,V!H565,BaseSAP!C:C,V!$G$4)</f>
        <v>0</v>
      </c>
      <c r="L565" s="12" t="s">
        <v>664</v>
      </c>
      <c r="M565">
        <v>0</v>
      </c>
    </row>
    <row r="566" spans="1:13" x14ac:dyDescent="0.25">
      <c r="A566" s="33" t="s">
        <v>146</v>
      </c>
      <c r="B566" s="33" t="s">
        <v>664</v>
      </c>
      <c r="C566" s="33" t="s">
        <v>693</v>
      </c>
      <c r="D566" s="33">
        <v>0</v>
      </c>
      <c r="E566" s="69">
        <v>0</v>
      </c>
      <c r="G566" s="99">
        <f>+VALUE(VLOOKUP(B566,[1]Hoja1!B$2:C$33,2,0))</f>
        <v>14</v>
      </c>
      <c r="H566" t="str">
        <f>+VLOOKUP(CONCATENATE(B566,C566),[1]Hoja1!$J:$K,2,0)</f>
        <v>14031</v>
      </c>
      <c r="I566">
        <f>+COUNTIFS(BaseSAP!U:U,V!H566,BaseSAP!C:C,V!$G$4)</f>
        <v>0</v>
      </c>
      <c r="L566" s="33" t="s">
        <v>664</v>
      </c>
      <c r="M566">
        <v>0</v>
      </c>
    </row>
    <row r="567" spans="1:13" x14ac:dyDescent="0.25">
      <c r="A567" s="12" t="s">
        <v>146</v>
      </c>
      <c r="B567" s="12" t="s">
        <v>664</v>
      </c>
      <c r="C567" s="12" t="s">
        <v>694</v>
      </c>
      <c r="D567" s="12">
        <v>0</v>
      </c>
      <c r="E567" s="70">
        <v>0</v>
      </c>
      <c r="G567" s="99">
        <f>+VALUE(VLOOKUP(B567,[1]Hoja1!B$2:C$33,2,0))</f>
        <v>14</v>
      </c>
      <c r="H567" t="str">
        <f>+VLOOKUP(CONCATENATE(B567,C567),[1]Hoja1!$J:$K,2,0)</f>
        <v>14032</v>
      </c>
      <c r="I567">
        <f>+COUNTIFS(BaseSAP!U:U,V!H567,BaseSAP!C:C,V!$G$4)</f>
        <v>0</v>
      </c>
      <c r="L567" s="12" t="s">
        <v>664</v>
      </c>
      <c r="M567">
        <v>0</v>
      </c>
    </row>
    <row r="568" spans="1:13" x14ac:dyDescent="0.25">
      <c r="A568" s="33" t="s">
        <v>146</v>
      </c>
      <c r="B568" s="33" t="s">
        <v>664</v>
      </c>
      <c r="C568" s="33" t="s">
        <v>695</v>
      </c>
      <c r="D568" s="33">
        <v>0</v>
      </c>
      <c r="E568" s="69">
        <v>0</v>
      </c>
      <c r="G568" s="99">
        <f>+VALUE(VLOOKUP(B568,[1]Hoja1!B$2:C$33,2,0))</f>
        <v>14</v>
      </c>
      <c r="H568" t="str">
        <f>+VLOOKUP(CONCATENATE(B568,C568),[1]Hoja1!$J:$K,2,0)</f>
        <v>14033</v>
      </c>
      <c r="I568">
        <f>+COUNTIFS(BaseSAP!U:U,V!H568,BaseSAP!C:C,V!$G$4)</f>
        <v>0</v>
      </c>
      <c r="L568" s="33" t="s">
        <v>664</v>
      </c>
      <c r="M568">
        <v>0</v>
      </c>
    </row>
    <row r="569" spans="1:13" x14ac:dyDescent="0.25">
      <c r="A569" s="12" t="s">
        <v>146</v>
      </c>
      <c r="B569" s="12" t="s">
        <v>664</v>
      </c>
      <c r="C569" s="12" t="s">
        <v>696</v>
      </c>
      <c r="D569" s="12">
        <v>0</v>
      </c>
      <c r="E569" s="70">
        <v>0</v>
      </c>
      <c r="G569" s="99">
        <f>+VALUE(VLOOKUP(B569,[1]Hoja1!B$2:C$33,2,0))</f>
        <v>14</v>
      </c>
      <c r="H569" t="str">
        <f>+VLOOKUP(CONCATENATE(B569,C569),[1]Hoja1!$J:$K,2,0)</f>
        <v>14034</v>
      </c>
      <c r="I569">
        <f>+COUNTIFS(BaseSAP!U:U,V!H569,BaseSAP!C:C,V!$G$4)</f>
        <v>0</v>
      </c>
      <c r="L569" s="12" t="s">
        <v>664</v>
      </c>
      <c r="M569">
        <v>0</v>
      </c>
    </row>
    <row r="570" spans="1:13" x14ac:dyDescent="0.25">
      <c r="A570" s="33" t="s">
        <v>146</v>
      </c>
      <c r="B570" s="33" t="s">
        <v>664</v>
      </c>
      <c r="C570" s="33" t="s">
        <v>697</v>
      </c>
      <c r="D570" s="33">
        <v>0</v>
      </c>
      <c r="E570" s="69">
        <v>0</v>
      </c>
      <c r="G570" s="99">
        <f>+VALUE(VLOOKUP(B570,[1]Hoja1!B$2:C$33,2,0))</f>
        <v>14</v>
      </c>
      <c r="H570" t="str">
        <f>+VLOOKUP(CONCATENATE(B570,C570),[1]Hoja1!$J:$K,2,0)</f>
        <v>14035</v>
      </c>
      <c r="I570">
        <f>+COUNTIFS(BaseSAP!U:U,V!H570,BaseSAP!C:C,V!$G$4)</f>
        <v>0</v>
      </c>
      <c r="L570" s="33" t="s">
        <v>664</v>
      </c>
      <c r="M570">
        <v>0</v>
      </c>
    </row>
    <row r="571" spans="1:13" x14ac:dyDescent="0.25">
      <c r="A571" s="31" t="s">
        <v>146</v>
      </c>
      <c r="B571" s="31" t="s">
        <v>664</v>
      </c>
      <c r="C571" s="31" t="s">
        <v>698</v>
      </c>
      <c r="D571" s="31">
        <v>0</v>
      </c>
      <c r="E571" s="54">
        <v>0</v>
      </c>
      <c r="G571" s="99">
        <f>+VALUE(VLOOKUP(B571,[1]Hoja1!B$2:C$33,2,0))</f>
        <v>14</v>
      </c>
      <c r="H571" t="str">
        <f>+VLOOKUP(CONCATENATE(B571,C571),[1]Hoja1!$J:$K,2,0)</f>
        <v>14036</v>
      </c>
      <c r="I571">
        <f>+COUNTIFS(BaseSAP!U:U,V!H571,BaseSAP!C:C,V!$G$4)</f>
        <v>0</v>
      </c>
      <c r="L571" s="31" t="s">
        <v>664</v>
      </c>
      <c r="M571">
        <v>0</v>
      </c>
    </row>
    <row r="572" spans="1:13" x14ac:dyDescent="0.25">
      <c r="A572" s="33" t="s">
        <v>146</v>
      </c>
      <c r="B572" s="33" t="s">
        <v>664</v>
      </c>
      <c r="C572" s="33" t="s">
        <v>699</v>
      </c>
      <c r="D572" s="33">
        <v>0</v>
      </c>
      <c r="E572" s="69">
        <v>0</v>
      </c>
      <c r="G572" s="99">
        <f>+VALUE(VLOOKUP(B572,[1]Hoja1!B$2:C$33,2,0))</f>
        <v>14</v>
      </c>
      <c r="H572" t="str">
        <f>+VLOOKUP(CONCATENATE(B572,C572),[1]Hoja1!$J:$K,2,0)</f>
        <v>14037</v>
      </c>
      <c r="I572">
        <f>+COUNTIFS(BaseSAP!U:U,V!H572,BaseSAP!C:C,V!$G$4)</f>
        <v>0</v>
      </c>
      <c r="L572" s="33" t="s">
        <v>664</v>
      </c>
      <c r="M572">
        <v>0</v>
      </c>
    </row>
    <row r="573" spans="1:13" x14ac:dyDescent="0.25">
      <c r="A573" s="31" t="s">
        <v>146</v>
      </c>
      <c r="B573" s="31" t="s">
        <v>664</v>
      </c>
      <c r="C573" s="31" t="s">
        <v>700</v>
      </c>
      <c r="D573" s="31">
        <v>0</v>
      </c>
      <c r="E573" s="54">
        <v>0</v>
      </c>
      <c r="G573" s="99">
        <f>+VALUE(VLOOKUP(B573,[1]Hoja1!B$2:C$33,2,0))</f>
        <v>14</v>
      </c>
      <c r="H573" t="str">
        <f>+VLOOKUP(CONCATENATE(B573,C573),[1]Hoja1!$J:$K,2,0)</f>
        <v>14038</v>
      </c>
      <c r="I573">
        <f>+COUNTIFS(BaseSAP!U:U,V!H573,BaseSAP!C:C,V!$G$4)</f>
        <v>0</v>
      </c>
      <c r="L573" s="31" t="s">
        <v>664</v>
      </c>
      <c r="M573">
        <v>0</v>
      </c>
    </row>
    <row r="574" spans="1:13" x14ac:dyDescent="0.25">
      <c r="A574" s="33" t="s">
        <v>146</v>
      </c>
      <c r="B574" s="33" t="s">
        <v>664</v>
      </c>
      <c r="C574" s="33" t="s">
        <v>701</v>
      </c>
      <c r="D574" s="33">
        <v>5</v>
      </c>
      <c r="E574" s="75">
        <v>2.3923444976076555E-2</v>
      </c>
      <c r="G574" s="99">
        <f>+VALUE(VLOOKUP(B574,[1]Hoja1!B$2:C$33,2,0))</f>
        <v>14</v>
      </c>
      <c r="H574" t="str">
        <f>+VLOOKUP(CONCATENATE(B574,C574),[1]Hoja1!$J:$K,2,0)</f>
        <v>14039</v>
      </c>
      <c r="I574">
        <f>+COUNTIFS(BaseSAP!U:U,V!H574,BaseSAP!C:C,V!$G$4)</f>
        <v>5</v>
      </c>
      <c r="L574" s="33" t="s">
        <v>664</v>
      </c>
      <c r="M574">
        <v>5</v>
      </c>
    </row>
    <row r="575" spans="1:13" x14ac:dyDescent="0.25">
      <c r="A575" s="12" t="s">
        <v>146</v>
      </c>
      <c r="B575" s="12" t="s">
        <v>664</v>
      </c>
      <c r="C575" s="12" t="s">
        <v>702</v>
      </c>
      <c r="D575" s="12">
        <v>0</v>
      </c>
      <c r="E575" s="70">
        <v>0</v>
      </c>
      <c r="G575" s="99">
        <f>+VALUE(VLOOKUP(B575,[1]Hoja1!B$2:C$33,2,0))</f>
        <v>14</v>
      </c>
      <c r="H575" t="str">
        <f>+VLOOKUP(CONCATENATE(B575,C575),[1]Hoja1!$J:$K,2,0)</f>
        <v>14040</v>
      </c>
      <c r="I575">
        <f>+COUNTIFS(BaseSAP!U:U,V!H575,BaseSAP!C:C,V!$G$4)</f>
        <v>0</v>
      </c>
      <c r="L575" s="12" t="s">
        <v>664</v>
      </c>
      <c r="M575">
        <v>0</v>
      </c>
    </row>
    <row r="576" spans="1:13" x14ac:dyDescent="0.25">
      <c r="A576" s="33" t="s">
        <v>146</v>
      </c>
      <c r="B576" s="33" t="s">
        <v>664</v>
      </c>
      <c r="C576" s="33" t="s">
        <v>703</v>
      </c>
      <c r="D576" s="33">
        <v>0</v>
      </c>
      <c r="E576" s="69">
        <v>0</v>
      </c>
      <c r="G576" s="99">
        <f>+VALUE(VLOOKUP(B576,[1]Hoja1!B$2:C$33,2,0))</f>
        <v>14</v>
      </c>
      <c r="H576" t="str">
        <f>+VLOOKUP(CONCATENATE(B576,C576),[1]Hoja1!$J:$K,2,0)</f>
        <v>14041</v>
      </c>
      <c r="I576">
        <f>+COUNTIFS(BaseSAP!U:U,V!H576,BaseSAP!C:C,V!$G$4)</f>
        <v>0</v>
      </c>
      <c r="L576" s="33" t="s">
        <v>664</v>
      </c>
      <c r="M576">
        <v>0</v>
      </c>
    </row>
    <row r="577" spans="1:13" x14ac:dyDescent="0.25">
      <c r="A577" s="12" t="s">
        <v>146</v>
      </c>
      <c r="B577" s="12" t="s">
        <v>664</v>
      </c>
      <c r="C577" s="12" t="s">
        <v>704</v>
      </c>
      <c r="D577" s="12">
        <v>0</v>
      </c>
      <c r="E577" s="70">
        <v>0</v>
      </c>
      <c r="G577" s="99">
        <f>+VALUE(VLOOKUP(B577,[1]Hoja1!B$2:C$33,2,0))</f>
        <v>14</v>
      </c>
      <c r="H577" t="str">
        <f>+VLOOKUP(CONCATENATE(B577,C577),[1]Hoja1!$J:$K,2,0)</f>
        <v>14042</v>
      </c>
      <c r="I577">
        <f>+COUNTIFS(BaseSAP!U:U,V!H577,BaseSAP!C:C,V!$G$4)</f>
        <v>0</v>
      </c>
      <c r="L577" s="12" t="s">
        <v>664</v>
      </c>
      <c r="M577">
        <v>0</v>
      </c>
    </row>
    <row r="578" spans="1:13" x14ac:dyDescent="0.25">
      <c r="A578" s="33" t="s">
        <v>146</v>
      </c>
      <c r="B578" s="33" t="s">
        <v>664</v>
      </c>
      <c r="C578" s="33" t="s">
        <v>705</v>
      </c>
      <c r="D578" s="33">
        <v>0</v>
      </c>
      <c r="E578" s="69">
        <v>0</v>
      </c>
      <c r="G578" s="99">
        <f>+VALUE(VLOOKUP(B578,[1]Hoja1!B$2:C$33,2,0))</f>
        <v>14</v>
      </c>
      <c r="H578" t="str">
        <f>+VLOOKUP(CONCATENATE(B578,C578),[1]Hoja1!$J:$K,2,0)</f>
        <v>14043</v>
      </c>
      <c r="I578">
        <f>+COUNTIFS(BaseSAP!U:U,V!H578,BaseSAP!C:C,V!$G$4)</f>
        <v>0</v>
      </c>
      <c r="L578" s="33" t="s">
        <v>664</v>
      </c>
      <c r="M578">
        <v>0</v>
      </c>
    </row>
    <row r="579" spans="1:13" x14ac:dyDescent="0.25">
      <c r="A579" s="12" t="s">
        <v>146</v>
      </c>
      <c r="B579" s="12" t="s">
        <v>664</v>
      </c>
      <c r="C579" s="12" t="s">
        <v>706</v>
      </c>
      <c r="D579" s="12">
        <v>0</v>
      </c>
      <c r="E579" s="70">
        <v>0</v>
      </c>
      <c r="G579" s="99">
        <f>+VALUE(VLOOKUP(B579,[1]Hoja1!B$2:C$33,2,0))</f>
        <v>14</v>
      </c>
      <c r="H579" t="str">
        <f>+VLOOKUP(CONCATENATE(B579,C579),[1]Hoja1!$J:$K,2,0)</f>
        <v>14044</v>
      </c>
      <c r="I579">
        <f>+COUNTIFS(BaseSAP!U:U,V!H579,BaseSAP!C:C,V!$G$4)</f>
        <v>0</v>
      </c>
      <c r="L579" s="12" t="s">
        <v>664</v>
      </c>
      <c r="M579">
        <v>0</v>
      </c>
    </row>
    <row r="580" spans="1:13" x14ac:dyDescent="0.25">
      <c r="A580" s="33" t="s">
        <v>146</v>
      </c>
      <c r="B580" s="33" t="s">
        <v>664</v>
      </c>
      <c r="C580" s="33" t="s">
        <v>707</v>
      </c>
      <c r="D580" s="33">
        <v>0</v>
      </c>
      <c r="E580" s="69">
        <v>0</v>
      </c>
      <c r="G580" s="99">
        <f>+VALUE(VLOOKUP(B580,[1]Hoja1!B$2:C$33,2,0))</f>
        <v>14</v>
      </c>
      <c r="H580" t="str">
        <f>+VLOOKUP(CONCATENATE(B580,C580),[1]Hoja1!$J:$K,2,0)</f>
        <v>14045</v>
      </c>
      <c r="I580">
        <f>+COUNTIFS(BaseSAP!U:U,V!H580,BaseSAP!C:C,V!$G$4)</f>
        <v>0</v>
      </c>
      <c r="L580" s="33" t="s">
        <v>664</v>
      </c>
      <c r="M580">
        <v>0</v>
      </c>
    </row>
    <row r="581" spans="1:13" x14ac:dyDescent="0.25">
      <c r="A581" s="31" t="s">
        <v>146</v>
      </c>
      <c r="B581" s="31" t="s">
        <v>664</v>
      </c>
      <c r="C581" s="31" t="s">
        <v>708</v>
      </c>
      <c r="D581" s="31">
        <v>1</v>
      </c>
      <c r="E581" s="54">
        <v>4.7846889952153108E-3</v>
      </c>
      <c r="G581" s="99">
        <f>+VALUE(VLOOKUP(B581,[1]Hoja1!B$2:C$33,2,0))</f>
        <v>14</v>
      </c>
      <c r="H581" t="str">
        <f>+VLOOKUP(CONCATENATE(B581,C581),[1]Hoja1!$J:$K,2,0)</f>
        <v>14046</v>
      </c>
      <c r="I581">
        <f>+COUNTIFS(BaseSAP!U:U,V!H581,BaseSAP!C:C,V!$G$4)</f>
        <v>1</v>
      </c>
      <c r="L581" s="31" t="s">
        <v>664</v>
      </c>
      <c r="M581">
        <v>1</v>
      </c>
    </row>
    <row r="582" spans="1:13" x14ac:dyDescent="0.25">
      <c r="A582" s="33" t="s">
        <v>146</v>
      </c>
      <c r="B582" s="33" t="s">
        <v>664</v>
      </c>
      <c r="C582" s="33" t="s">
        <v>709</v>
      </c>
      <c r="D582" s="33">
        <v>0</v>
      </c>
      <c r="E582" s="69">
        <v>0</v>
      </c>
      <c r="G582" s="99">
        <f>+VALUE(VLOOKUP(B582,[1]Hoja1!B$2:C$33,2,0))</f>
        <v>14</v>
      </c>
      <c r="H582" t="str">
        <f>+VLOOKUP(CONCATENATE(B582,C582),[1]Hoja1!$J:$K,2,0)</f>
        <v>14047</v>
      </c>
      <c r="I582">
        <f>+COUNTIFS(BaseSAP!U:U,V!H582,BaseSAP!C:C,V!$G$4)</f>
        <v>0</v>
      </c>
      <c r="L582" s="33" t="s">
        <v>664</v>
      </c>
      <c r="M582">
        <v>0</v>
      </c>
    </row>
    <row r="583" spans="1:13" x14ac:dyDescent="0.25">
      <c r="A583" s="12" t="s">
        <v>146</v>
      </c>
      <c r="B583" s="12" t="s">
        <v>664</v>
      </c>
      <c r="C583" s="12" t="s">
        <v>151</v>
      </c>
      <c r="D583" s="12">
        <v>0</v>
      </c>
      <c r="E583" s="70">
        <v>0</v>
      </c>
      <c r="G583" s="99">
        <f>+VALUE(VLOOKUP(B583,[1]Hoja1!B$2:C$33,2,0))</f>
        <v>14</v>
      </c>
      <c r="H583" t="str">
        <f>+VLOOKUP(CONCATENATE(B583,C583),[1]Hoja1!$J:$K,2,0)</f>
        <v>14048</v>
      </c>
      <c r="I583">
        <f>+COUNTIFS(BaseSAP!U:U,V!H583,BaseSAP!C:C,V!$G$4)</f>
        <v>0</v>
      </c>
      <c r="L583" s="12" t="s">
        <v>664</v>
      </c>
      <c r="M583">
        <v>0</v>
      </c>
    </row>
    <row r="584" spans="1:13" x14ac:dyDescent="0.25">
      <c r="A584" s="33" t="s">
        <v>146</v>
      </c>
      <c r="B584" s="33" t="s">
        <v>664</v>
      </c>
      <c r="C584" s="33" t="s">
        <v>710</v>
      </c>
      <c r="D584" s="33">
        <v>0</v>
      </c>
      <c r="E584" s="69">
        <v>0</v>
      </c>
      <c r="G584" s="99">
        <f>+VALUE(VLOOKUP(B584,[1]Hoja1!B$2:C$33,2,0))</f>
        <v>14</v>
      </c>
      <c r="H584" t="str">
        <f>+VLOOKUP(CONCATENATE(B584,C584),[1]Hoja1!$J:$K,2,0)</f>
        <v>14049</v>
      </c>
      <c r="I584">
        <f>+COUNTIFS(BaseSAP!U:U,V!H584,BaseSAP!C:C,V!$G$4)</f>
        <v>0</v>
      </c>
      <c r="L584" s="33" t="s">
        <v>664</v>
      </c>
      <c r="M584">
        <v>0</v>
      </c>
    </row>
    <row r="585" spans="1:13" x14ac:dyDescent="0.25">
      <c r="A585" s="12" t="s">
        <v>146</v>
      </c>
      <c r="B585" s="12" t="s">
        <v>664</v>
      </c>
      <c r="C585" s="12" t="s">
        <v>711</v>
      </c>
      <c r="D585" s="12">
        <v>0</v>
      </c>
      <c r="E585" s="70">
        <v>0</v>
      </c>
      <c r="G585" s="99">
        <f>+VALUE(VLOOKUP(B585,[1]Hoja1!B$2:C$33,2,0))</f>
        <v>14</v>
      </c>
      <c r="H585" t="str">
        <f>+VLOOKUP(CONCATENATE(B585,C585),[1]Hoja1!$J:$K,2,0)</f>
        <v>14050</v>
      </c>
      <c r="I585">
        <f>+COUNTIFS(BaseSAP!U:U,V!H585,BaseSAP!C:C,V!$G$4)</f>
        <v>0</v>
      </c>
      <c r="L585" s="12" t="s">
        <v>664</v>
      </c>
      <c r="M585">
        <v>0</v>
      </c>
    </row>
    <row r="586" spans="1:13" x14ac:dyDescent="0.25">
      <c r="A586" s="33" t="s">
        <v>146</v>
      </c>
      <c r="B586" s="33" t="s">
        <v>664</v>
      </c>
      <c r="C586" s="33" t="s">
        <v>712</v>
      </c>
      <c r="D586" s="33">
        <v>0</v>
      </c>
      <c r="E586" s="69">
        <v>0</v>
      </c>
      <c r="G586" s="99">
        <f>+VALUE(VLOOKUP(B586,[1]Hoja1!B$2:C$33,2,0))</f>
        <v>14</v>
      </c>
      <c r="H586" t="str">
        <f>+VLOOKUP(CONCATENATE(B586,C586),[1]Hoja1!$J:$K,2,0)</f>
        <v>14051</v>
      </c>
      <c r="I586">
        <f>+COUNTIFS(BaseSAP!U:U,V!H586,BaseSAP!C:C,V!$G$4)</f>
        <v>0</v>
      </c>
      <c r="L586" s="33" t="s">
        <v>664</v>
      </c>
      <c r="M586">
        <v>0</v>
      </c>
    </row>
    <row r="587" spans="1:13" x14ac:dyDescent="0.25">
      <c r="A587" s="12" t="s">
        <v>146</v>
      </c>
      <c r="B587" s="12" t="s">
        <v>664</v>
      </c>
      <c r="C587" s="12" t="s">
        <v>713</v>
      </c>
      <c r="D587" s="12">
        <v>0</v>
      </c>
      <c r="E587" s="70">
        <v>0</v>
      </c>
      <c r="G587" s="99">
        <f>+VALUE(VLOOKUP(B587,[1]Hoja1!B$2:C$33,2,0))</f>
        <v>14</v>
      </c>
      <c r="H587" t="str">
        <f>+VLOOKUP(CONCATENATE(B587,C587),[1]Hoja1!$J:$K,2,0)</f>
        <v>14052</v>
      </c>
      <c r="I587">
        <f>+COUNTIFS(BaseSAP!U:U,V!H587,BaseSAP!C:C,V!$G$4)</f>
        <v>0</v>
      </c>
      <c r="L587" s="12" t="s">
        <v>664</v>
      </c>
      <c r="M587">
        <v>0</v>
      </c>
    </row>
    <row r="588" spans="1:13" x14ac:dyDescent="0.25">
      <c r="A588" s="33" t="s">
        <v>146</v>
      </c>
      <c r="B588" s="33" t="s">
        <v>664</v>
      </c>
      <c r="C588" s="33" t="s">
        <v>714</v>
      </c>
      <c r="D588" s="33">
        <v>0</v>
      </c>
      <c r="E588" s="69">
        <v>0</v>
      </c>
      <c r="G588" s="99">
        <f>+VALUE(VLOOKUP(B588,[1]Hoja1!B$2:C$33,2,0))</f>
        <v>14</v>
      </c>
      <c r="H588" t="str">
        <f>+VLOOKUP(CONCATENATE(B588,C588),[1]Hoja1!$J:$K,2,0)</f>
        <v>14053</v>
      </c>
      <c r="I588">
        <f>+COUNTIFS(BaseSAP!U:U,V!H588,BaseSAP!C:C,V!$G$4)</f>
        <v>0</v>
      </c>
      <c r="L588" s="33" t="s">
        <v>664</v>
      </c>
      <c r="M588">
        <v>0</v>
      </c>
    </row>
    <row r="589" spans="1:13" x14ac:dyDescent="0.25">
      <c r="A589" s="31" t="s">
        <v>146</v>
      </c>
      <c r="B589" s="31" t="s">
        <v>664</v>
      </c>
      <c r="C589" s="31" t="s">
        <v>715</v>
      </c>
      <c r="D589" s="31">
        <v>0</v>
      </c>
      <c r="E589" s="54">
        <v>0</v>
      </c>
      <c r="G589" s="99">
        <f>+VALUE(VLOOKUP(B589,[1]Hoja1!B$2:C$33,2,0))</f>
        <v>14</v>
      </c>
      <c r="H589" t="str">
        <f>+VLOOKUP(CONCATENATE(B589,C589),[1]Hoja1!$J:$K,2,0)</f>
        <v>14054</v>
      </c>
      <c r="I589">
        <f>+COUNTIFS(BaseSAP!U:U,V!H589,BaseSAP!C:C,V!$G$4)</f>
        <v>0</v>
      </c>
      <c r="L589" s="31" t="s">
        <v>664</v>
      </c>
      <c r="M589">
        <v>0</v>
      </c>
    </row>
    <row r="590" spans="1:13" x14ac:dyDescent="0.25">
      <c r="A590" s="33" t="s">
        <v>146</v>
      </c>
      <c r="B590" s="33" t="s">
        <v>664</v>
      </c>
      <c r="C590" s="33" t="s">
        <v>716</v>
      </c>
      <c r="D590" s="33">
        <v>0</v>
      </c>
      <c r="E590" s="69">
        <v>0</v>
      </c>
      <c r="G590" s="99">
        <f>+VALUE(VLOOKUP(B590,[1]Hoja1!B$2:C$33,2,0))</f>
        <v>14</v>
      </c>
      <c r="H590" t="str">
        <f>+VLOOKUP(CONCATENATE(B590,C590),[1]Hoja1!$J:$K,2,0)</f>
        <v>14055</v>
      </c>
      <c r="I590">
        <f>+COUNTIFS(BaseSAP!U:U,V!H590,BaseSAP!C:C,V!$G$4)</f>
        <v>0</v>
      </c>
      <c r="L590" s="33" t="s">
        <v>664</v>
      </c>
      <c r="M590">
        <v>0</v>
      </c>
    </row>
    <row r="591" spans="1:13" x14ac:dyDescent="0.25">
      <c r="A591" s="31" t="s">
        <v>146</v>
      </c>
      <c r="B591" s="31" t="s">
        <v>664</v>
      </c>
      <c r="C591" s="31" t="s">
        <v>717</v>
      </c>
      <c r="D591" s="31">
        <v>0</v>
      </c>
      <c r="E591" s="54">
        <v>0</v>
      </c>
      <c r="G591" s="99">
        <f>+VALUE(VLOOKUP(B591,[1]Hoja1!B$2:C$33,2,0))</f>
        <v>14</v>
      </c>
      <c r="H591" t="str">
        <f>+VLOOKUP(CONCATENATE(B591,C591),[1]Hoja1!$J:$K,2,0)</f>
        <v>14056</v>
      </c>
      <c r="I591">
        <f>+COUNTIFS(BaseSAP!U:U,V!H591,BaseSAP!C:C,V!$G$4)</f>
        <v>0</v>
      </c>
      <c r="L591" s="31" t="s">
        <v>664</v>
      </c>
      <c r="M591">
        <v>0</v>
      </c>
    </row>
    <row r="592" spans="1:13" x14ac:dyDescent="0.25">
      <c r="A592" s="33" t="s">
        <v>146</v>
      </c>
      <c r="B592" s="33" t="s">
        <v>664</v>
      </c>
      <c r="C592" s="33" t="s">
        <v>718</v>
      </c>
      <c r="D592" s="33">
        <v>0</v>
      </c>
      <c r="E592" s="69">
        <v>0</v>
      </c>
      <c r="G592" s="99">
        <f>+VALUE(VLOOKUP(B592,[1]Hoja1!B$2:C$33,2,0))</f>
        <v>14</v>
      </c>
      <c r="H592" t="str">
        <f>+VLOOKUP(CONCATENATE(B592,C592),[1]Hoja1!$J:$K,2,0)</f>
        <v>14057</v>
      </c>
      <c r="I592">
        <f>+COUNTIFS(BaseSAP!U:U,V!H592,BaseSAP!C:C,V!$G$4)</f>
        <v>0</v>
      </c>
      <c r="L592" s="33" t="s">
        <v>664</v>
      </c>
      <c r="M592">
        <v>0</v>
      </c>
    </row>
    <row r="593" spans="1:13" x14ac:dyDescent="0.25">
      <c r="A593" s="12" t="s">
        <v>146</v>
      </c>
      <c r="B593" s="12" t="s">
        <v>664</v>
      </c>
      <c r="C593" s="12" t="s">
        <v>719</v>
      </c>
      <c r="D593" s="12">
        <v>0</v>
      </c>
      <c r="E593" s="70">
        <v>0</v>
      </c>
      <c r="G593" s="99">
        <f>+VALUE(VLOOKUP(B593,[1]Hoja1!B$2:C$33,2,0))</f>
        <v>14</v>
      </c>
      <c r="H593" t="str">
        <f>+VLOOKUP(CONCATENATE(B593,C593),[1]Hoja1!$J:$K,2,0)</f>
        <v>14058</v>
      </c>
      <c r="I593">
        <f>+COUNTIFS(BaseSAP!U:U,V!H593,BaseSAP!C:C,V!$G$4)</f>
        <v>0</v>
      </c>
      <c r="L593" s="12" t="s">
        <v>664</v>
      </c>
      <c r="M593">
        <v>0</v>
      </c>
    </row>
    <row r="594" spans="1:13" x14ac:dyDescent="0.25">
      <c r="A594" s="33" t="s">
        <v>146</v>
      </c>
      <c r="B594" s="33" t="s">
        <v>664</v>
      </c>
      <c r="C594" s="33" t="s">
        <v>720</v>
      </c>
      <c r="D594" s="33">
        <v>0</v>
      </c>
      <c r="E594" s="69">
        <v>0</v>
      </c>
      <c r="G594" s="99">
        <f>+VALUE(VLOOKUP(B594,[1]Hoja1!B$2:C$33,2,0))</f>
        <v>14</v>
      </c>
      <c r="H594" t="str">
        <f>+VLOOKUP(CONCATENATE(B594,C594),[1]Hoja1!$J:$K,2,0)</f>
        <v>14059</v>
      </c>
      <c r="I594">
        <f>+COUNTIFS(BaseSAP!U:U,V!H594,BaseSAP!C:C,V!$G$4)</f>
        <v>0</v>
      </c>
      <c r="L594" s="33" t="s">
        <v>664</v>
      </c>
      <c r="M594">
        <v>0</v>
      </c>
    </row>
    <row r="595" spans="1:13" x14ac:dyDescent="0.25">
      <c r="A595" s="12" t="s">
        <v>146</v>
      </c>
      <c r="B595" s="12" t="s">
        <v>664</v>
      </c>
      <c r="C595" s="12" t="s">
        <v>721</v>
      </c>
      <c r="D595" s="12">
        <v>0</v>
      </c>
      <c r="E595" s="70">
        <v>0</v>
      </c>
      <c r="G595" s="99">
        <f>+VALUE(VLOOKUP(B595,[1]Hoja1!B$2:C$33,2,0))</f>
        <v>14</v>
      </c>
      <c r="H595" t="str">
        <f>+VLOOKUP(CONCATENATE(B595,C595),[1]Hoja1!$J:$K,2,0)</f>
        <v>14060</v>
      </c>
      <c r="I595">
        <f>+COUNTIFS(BaseSAP!U:U,V!H595,BaseSAP!C:C,V!$G$4)</f>
        <v>0</v>
      </c>
      <c r="L595" s="12" t="s">
        <v>664</v>
      </c>
      <c r="M595">
        <v>0</v>
      </c>
    </row>
    <row r="596" spans="1:13" x14ac:dyDescent="0.25">
      <c r="A596" s="33" t="s">
        <v>146</v>
      </c>
      <c r="B596" s="33" t="s">
        <v>664</v>
      </c>
      <c r="C596" s="33" t="s">
        <v>722</v>
      </c>
      <c r="D596" s="33">
        <v>0</v>
      </c>
      <c r="E596" s="69">
        <v>0</v>
      </c>
      <c r="G596" s="99">
        <f>+VALUE(VLOOKUP(B596,[1]Hoja1!B$2:C$33,2,0))</f>
        <v>14</v>
      </c>
      <c r="H596" t="str">
        <f>+VLOOKUP(CONCATENATE(B596,C596),[1]Hoja1!$J:$K,2,0)</f>
        <v>14061</v>
      </c>
      <c r="I596">
        <f>+COUNTIFS(BaseSAP!U:U,V!H596,BaseSAP!C:C,V!$G$4)</f>
        <v>0</v>
      </c>
      <c r="L596" s="33" t="s">
        <v>664</v>
      </c>
      <c r="M596">
        <v>0</v>
      </c>
    </row>
    <row r="597" spans="1:13" x14ac:dyDescent="0.25">
      <c r="A597" s="12" t="s">
        <v>146</v>
      </c>
      <c r="B597" s="12" t="s">
        <v>664</v>
      </c>
      <c r="C597" s="12" t="s">
        <v>723</v>
      </c>
      <c r="D597" s="12">
        <v>0</v>
      </c>
      <c r="E597" s="70">
        <v>0</v>
      </c>
      <c r="G597" s="99">
        <f>+VALUE(VLOOKUP(B597,[1]Hoja1!B$2:C$33,2,0))</f>
        <v>14</v>
      </c>
      <c r="H597" t="str">
        <f>+VLOOKUP(CONCATENATE(B597,C597),[1]Hoja1!$J:$K,2,0)</f>
        <v>14062</v>
      </c>
      <c r="I597">
        <f>+COUNTIFS(BaseSAP!U:U,V!H597,BaseSAP!C:C,V!$G$4)</f>
        <v>0</v>
      </c>
      <c r="L597" s="12" t="s">
        <v>664</v>
      </c>
      <c r="M597">
        <v>0</v>
      </c>
    </row>
    <row r="598" spans="1:13" x14ac:dyDescent="0.25">
      <c r="A598" s="33" t="s">
        <v>146</v>
      </c>
      <c r="B598" s="33" t="s">
        <v>664</v>
      </c>
      <c r="C598" s="33" t="s">
        <v>724</v>
      </c>
      <c r="D598" s="33">
        <v>0</v>
      </c>
      <c r="E598" s="69">
        <v>0</v>
      </c>
      <c r="G598" s="99">
        <f>+VALUE(VLOOKUP(B598,[1]Hoja1!B$2:C$33,2,0))</f>
        <v>14</v>
      </c>
      <c r="H598" t="str">
        <f>+VLOOKUP(CONCATENATE(B598,C598),[1]Hoja1!$J:$K,2,0)</f>
        <v>14063</v>
      </c>
      <c r="I598">
        <f>+COUNTIFS(BaseSAP!U:U,V!H598,BaseSAP!C:C,V!$G$4)</f>
        <v>0</v>
      </c>
      <c r="L598" s="33" t="s">
        <v>664</v>
      </c>
      <c r="M598">
        <v>0</v>
      </c>
    </row>
    <row r="599" spans="1:13" x14ac:dyDescent="0.25">
      <c r="A599" s="31" t="s">
        <v>146</v>
      </c>
      <c r="B599" s="31" t="s">
        <v>664</v>
      </c>
      <c r="C599" s="31" t="s">
        <v>725</v>
      </c>
      <c r="D599" s="31">
        <v>0</v>
      </c>
      <c r="E599" s="54">
        <v>0</v>
      </c>
      <c r="G599" s="99">
        <f>+VALUE(VLOOKUP(B599,[1]Hoja1!B$2:C$33,2,0))</f>
        <v>14</v>
      </c>
      <c r="H599" t="str">
        <f>+VLOOKUP(CONCATENATE(B599,C599),[1]Hoja1!$J:$K,2,0)</f>
        <v>14064</v>
      </c>
      <c r="I599">
        <f>+COUNTIFS(BaseSAP!U:U,V!H599,BaseSAP!C:C,V!$G$4)</f>
        <v>0</v>
      </c>
      <c r="L599" s="31" t="s">
        <v>664</v>
      </c>
      <c r="M599">
        <v>0</v>
      </c>
    </row>
    <row r="600" spans="1:13" x14ac:dyDescent="0.25">
      <c r="A600" s="33" t="s">
        <v>146</v>
      </c>
      <c r="B600" s="33" t="s">
        <v>664</v>
      </c>
      <c r="C600" s="33" t="s">
        <v>726</v>
      </c>
      <c r="D600" s="33">
        <v>0</v>
      </c>
      <c r="E600" s="69">
        <v>0</v>
      </c>
      <c r="G600" s="99">
        <f>+VALUE(VLOOKUP(B600,[1]Hoja1!B$2:C$33,2,0))</f>
        <v>14</v>
      </c>
      <c r="H600" t="str">
        <f>+VLOOKUP(CONCATENATE(B600,C600),[1]Hoja1!$J:$K,2,0)</f>
        <v>14065</v>
      </c>
      <c r="I600">
        <f>+COUNTIFS(BaseSAP!U:U,V!H600,BaseSAP!C:C,V!$G$4)</f>
        <v>0</v>
      </c>
      <c r="L600" s="33" t="s">
        <v>664</v>
      </c>
      <c r="M600">
        <v>0</v>
      </c>
    </row>
    <row r="601" spans="1:13" x14ac:dyDescent="0.25">
      <c r="A601" s="12" t="s">
        <v>146</v>
      </c>
      <c r="B601" s="12" t="s">
        <v>664</v>
      </c>
      <c r="C601" s="12" t="s">
        <v>727</v>
      </c>
      <c r="D601" s="12">
        <v>0</v>
      </c>
      <c r="E601" s="70">
        <v>0</v>
      </c>
      <c r="G601" s="99">
        <f>+VALUE(VLOOKUP(B601,[1]Hoja1!B$2:C$33,2,0))</f>
        <v>14</v>
      </c>
      <c r="H601" t="str">
        <f>+VLOOKUP(CONCATENATE(B601,C601),[1]Hoja1!$J:$K,2,0)</f>
        <v>14066</v>
      </c>
      <c r="I601">
        <f>+COUNTIFS(BaseSAP!U:U,V!H601,BaseSAP!C:C,V!$G$4)</f>
        <v>0</v>
      </c>
      <c r="L601" s="12" t="s">
        <v>664</v>
      </c>
      <c r="M601">
        <v>0</v>
      </c>
    </row>
    <row r="602" spans="1:13" x14ac:dyDescent="0.25">
      <c r="A602" s="33" t="s">
        <v>146</v>
      </c>
      <c r="B602" s="33" t="s">
        <v>664</v>
      </c>
      <c r="C602" s="33" t="s">
        <v>728</v>
      </c>
      <c r="D602" s="33">
        <v>0</v>
      </c>
      <c r="E602" s="69">
        <v>0</v>
      </c>
      <c r="G602" s="99">
        <f>+VALUE(VLOOKUP(B602,[1]Hoja1!B$2:C$33,2,0))</f>
        <v>14</v>
      </c>
      <c r="H602" t="str">
        <f>+VLOOKUP(CONCATENATE(B602,C602),[1]Hoja1!$J:$K,2,0)</f>
        <v>14067</v>
      </c>
      <c r="I602">
        <f>+COUNTIFS(BaseSAP!U:U,V!H602,BaseSAP!C:C,V!$G$4)</f>
        <v>0</v>
      </c>
      <c r="L602" s="33" t="s">
        <v>664</v>
      </c>
      <c r="M602">
        <v>0</v>
      </c>
    </row>
    <row r="603" spans="1:13" x14ac:dyDescent="0.25">
      <c r="A603" s="12" t="s">
        <v>146</v>
      </c>
      <c r="B603" s="12" t="s">
        <v>664</v>
      </c>
      <c r="C603" s="12" t="s">
        <v>729</v>
      </c>
      <c r="D603" s="12">
        <v>0</v>
      </c>
      <c r="E603" s="70">
        <v>0</v>
      </c>
      <c r="G603" s="99">
        <f>+VALUE(VLOOKUP(B603,[1]Hoja1!B$2:C$33,2,0))</f>
        <v>14</v>
      </c>
      <c r="H603" t="str">
        <f>+VLOOKUP(CONCATENATE(B603,C603),[1]Hoja1!$J:$K,2,0)</f>
        <v>14068</v>
      </c>
      <c r="I603">
        <f>+COUNTIFS(BaseSAP!U:U,V!H603,BaseSAP!C:C,V!$G$4)</f>
        <v>0</v>
      </c>
      <c r="L603" s="12" t="s">
        <v>664</v>
      </c>
      <c r="M603">
        <v>0</v>
      </c>
    </row>
    <row r="604" spans="1:13" x14ac:dyDescent="0.25">
      <c r="A604" s="33" t="s">
        <v>146</v>
      </c>
      <c r="B604" s="33" t="s">
        <v>664</v>
      </c>
      <c r="C604" s="33" t="s">
        <v>730</v>
      </c>
      <c r="D604" s="33">
        <v>0</v>
      </c>
      <c r="E604" s="69">
        <v>0</v>
      </c>
      <c r="G604" s="99">
        <f>+VALUE(VLOOKUP(B604,[1]Hoja1!B$2:C$33,2,0))</f>
        <v>14</v>
      </c>
      <c r="H604" t="str">
        <f>+VLOOKUP(CONCATENATE(B604,C604),[1]Hoja1!$J:$K,2,0)</f>
        <v>14069</v>
      </c>
      <c r="I604">
        <f>+COUNTIFS(BaseSAP!U:U,V!H604,BaseSAP!C:C,V!$G$4)</f>
        <v>0</v>
      </c>
      <c r="L604" s="33" t="s">
        <v>664</v>
      </c>
      <c r="M604">
        <v>0</v>
      </c>
    </row>
    <row r="605" spans="1:13" x14ac:dyDescent="0.25">
      <c r="A605" s="12" t="s">
        <v>146</v>
      </c>
      <c r="B605" s="12" t="s">
        <v>664</v>
      </c>
      <c r="C605" s="12" t="s">
        <v>731</v>
      </c>
      <c r="D605" s="12">
        <v>0</v>
      </c>
      <c r="E605" s="70">
        <v>0</v>
      </c>
      <c r="G605" s="99">
        <f>+VALUE(VLOOKUP(B605,[1]Hoja1!B$2:C$33,2,0))</f>
        <v>14</v>
      </c>
      <c r="H605" t="str">
        <f>+VLOOKUP(CONCATENATE(B605,C605),[1]Hoja1!$J:$K,2,0)</f>
        <v>14070</v>
      </c>
      <c r="I605">
        <f>+COUNTIFS(BaseSAP!U:U,V!H605,BaseSAP!C:C,V!$G$4)</f>
        <v>0</v>
      </c>
      <c r="L605" s="12" t="s">
        <v>664</v>
      </c>
      <c r="M605">
        <v>0</v>
      </c>
    </row>
    <row r="606" spans="1:13" x14ac:dyDescent="0.25">
      <c r="A606" s="33" t="s">
        <v>146</v>
      </c>
      <c r="B606" s="33" t="s">
        <v>664</v>
      </c>
      <c r="C606" s="33" t="s">
        <v>732</v>
      </c>
      <c r="D606" s="33">
        <v>0</v>
      </c>
      <c r="E606" s="69">
        <v>0</v>
      </c>
      <c r="G606" s="99">
        <f>+VALUE(VLOOKUP(B606,[1]Hoja1!B$2:C$33,2,0))</f>
        <v>14</v>
      </c>
      <c r="H606" t="str">
        <f>+VLOOKUP(CONCATENATE(B606,C606),[1]Hoja1!$J:$K,2,0)</f>
        <v>14071</v>
      </c>
      <c r="I606">
        <f>+COUNTIFS(BaseSAP!U:U,V!H606,BaseSAP!C:C,V!$G$4)</f>
        <v>0</v>
      </c>
      <c r="L606" s="33" t="s">
        <v>664</v>
      </c>
      <c r="M606">
        <v>0</v>
      </c>
    </row>
    <row r="607" spans="1:13" x14ac:dyDescent="0.25">
      <c r="A607" s="31" t="s">
        <v>146</v>
      </c>
      <c r="B607" s="31" t="s">
        <v>664</v>
      </c>
      <c r="C607" s="31" t="s">
        <v>733</v>
      </c>
      <c r="D607" s="31">
        <v>0</v>
      </c>
      <c r="E607" s="54">
        <v>0</v>
      </c>
      <c r="G607" s="99">
        <f>+VALUE(VLOOKUP(B607,[1]Hoja1!B$2:C$33,2,0))</f>
        <v>14</v>
      </c>
      <c r="H607" t="str">
        <f>+VLOOKUP(CONCATENATE(B607,C607),[1]Hoja1!$J:$K,2,0)</f>
        <v>14072</v>
      </c>
      <c r="I607">
        <f>+COUNTIFS(BaseSAP!U:U,V!H607,BaseSAP!C:C,V!$G$4)</f>
        <v>0</v>
      </c>
      <c r="L607" s="31" t="s">
        <v>664</v>
      </c>
      <c r="M607">
        <v>0</v>
      </c>
    </row>
    <row r="608" spans="1:13" x14ac:dyDescent="0.25">
      <c r="A608" s="33" t="s">
        <v>146</v>
      </c>
      <c r="B608" s="33" t="s">
        <v>664</v>
      </c>
      <c r="C608" s="33" t="s">
        <v>734</v>
      </c>
      <c r="D608" s="33">
        <v>0</v>
      </c>
      <c r="E608" s="69">
        <v>0</v>
      </c>
      <c r="G608" s="99">
        <f>+VALUE(VLOOKUP(B608,[1]Hoja1!B$2:C$33,2,0))</f>
        <v>14</v>
      </c>
      <c r="H608" t="str">
        <f>+VLOOKUP(CONCATENATE(B608,C608),[1]Hoja1!$J:$K,2,0)</f>
        <v>14073</v>
      </c>
      <c r="I608">
        <f>+COUNTIFS(BaseSAP!U:U,V!H608,BaseSAP!C:C,V!$G$4)</f>
        <v>0</v>
      </c>
      <c r="L608" s="33" t="s">
        <v>664</v>
      </c>
      <c r="M608">
        <v>0</v>
      </c>
    </row>
    <row r="609" spans="1:13" x14ac:dyDescent="0.25">
      <c r="A609" s="31" t="s">
        <v>146</v>
      </c>
      <c r="B609" s="31" t="s">
        <v>664</v>
      </c>
      <c r="C609" s="31" t="s">
        <v>735</v>
      </c>
      <c r="D609" s="31">
        <v>0</v>
      </c>
      <c r="E609" s="54">
        <v>0</v>
      </c>
      <c r="G609" s="99">
        <f>+VALUE(VLOOKUP(B609,[1]Hoja1!B$2:C$33,2,0))</f>
        <v>14</v>
      </c>
      <c r="H609" t="str">
        <f>+VLOOKUP(CONCATENATE(B609,C609),[1]Hoja1!$J:$K,2,0)</f>
        <v>14074</v>
      </c>
      <c r="I609">
        <f>+COUNTIFS(BaseSAP!U:U,V!H609,BaseSAP!C:C,V!$G$4)</f>
        <v>0</v>
      </c>
      <c r="L609" s="31" t="s">
        <v>664</v>
      </c>
      <c r="M609">
        <v>0</v>
      </c>
    </row>
    <row r="610" spans="1:13" x14ac:dyDescent="0.25">
      <c r="A610" s="33" t="s">
        <v>146</v>
      </c>
      <c r="B610" s="33" t="s">
        <v>664</v>
      </c>
      <c r="C610" s="33" t="s">
        <v>552</v>
      </c>
      <c r="D610" s="33">
        <v>0</v>
      </c>
      <c r="E610" s="69">
        <v>0</v>
      </c>
      <c r="G610" s="99">
        <f>+VALUE(VLOOKUP(B610,[1]Hoja1!B$2:C$33,2,0))</f>
        <v>14</v>
      </c>
      <c r="H610" t="str">
        <f>+VLOOKUP(CONCATENATE(B610,C610),[1]Hoja1!$J:$K,2,0)</f>
        <v>14075</v>
      </c>
      <c r="I610">
        <f>+COUNTIFS(BaseSAP!U:U,V!H610,BaseSAP!C:C,V!$G$4)</f>
        <v>0</v>
      </c>
      <c r="L610" s="33" t="s">
        <v>664</v>
      </c>
      <c r="M610">
        <v>0</v>
      </c>
    </row>
    <row r="611" spans="1:13" x14ac:dyDescent="0.25">
      <c r="A611" s="12" t="s">
        <v>146</v>
      </c>
      <c r="B611" s="12" t="s">
        <v>664</v>
      </c>
      <c r="C611" s="12" t="s">
        <v>736</v>
      </c>
      <c r="D611" s="12">
        <v>0</v>
      </c>
      <c r="E611" s="70">
        <v>0</v>
      </c>
      <c r="G611" s="99">
        <f>+VALUE(VLOOKUP(B611,[1]Hoja1!B$2:C$33,2,0))</f>
        <v>14</v>
      </c>
      <c r="H611" t="str">
        <f>+VLOOKUP(CONCATENATE(B611,C611),[1]Hoja1!$J:$K,2,0)</f>
        <v>14076</v>
      </c>
      <c r="I611">
        <f>+COUNTIFS(BaseSAP!U:U,V!H611,BaseSAP!C:C,V!$G$4)</f>
        <v>0</v>
      </c>
      <c r="L611" s="12" t="s">
        <v>664</v>
      </c>
      <c r="M611">
        <v>0</v>
      </c>
    </row>
    <row r="612" spans="1:13" x14ac:dyDescent="0.25">
      <c r="A612" s="33" t="s">
        <v>146</v>
      </c>
      <c r="B612" s="33" t="s">
        <v>664</v>
      </c>
      <c r="C612" s="33" t="s">
        <v>737</v>
      </c>
      <c r="D612" s="33">
        <v>0</v>
      </c>
      <c r="E612" s="69">
        <v>0</v>
      </c>
      <c r="G612" s="99">
        <f>+VALUE(VLOOKUP(B612,[1]Hoja1!B$2:C$33,2,0))</f>
        <v>14</v>
      </c>
      <c r="H612" t="str">
        <f>+VLOOKUP(CONCATENATE(B612,C612),[1]Hoja1!$J:$K,2,0)</f>
        <v>14077</v>
      </c>
      <c r="I612">
        <f>+COUNTIFS(BaseSAP!U:U,V!H612,BaseSAP!C:C,V!$G$4)</f>
        <v>0</v>
      </c>
      <c r="L612" s="33" t="s">
        <v>664</v>
      </c>
      <c r="M612">
        <v>0</v>
      </c>
    </row>
    <row r="613" spans="1:13" x14ac:dyDescent="0.25">
      <c r="A613" s="12" t="s">
        <v>146</v>
      </c>
      <c r="B613" s="12" t="s">
        <v>664</v>
      </c>
      <c r="C613" s="12" t="s">
        <v>738</v>
      </c>
      <c r="D613" s="12">
        <v>0</v>
      </c>
      <c r="E613" s="70">
        <v>0</v>
      </c>
      <c r="G613" s="99">
        <f>+VALUE(VLOOKUP(B613,[1]Hoja1!B$2:C$33,2,0))</f>
        <v>14</v>
      </c>
      <c r="H613" t="str">
        <f>+VLOOKUP(CONCATENATE(B613,C613),[1]Hoja1!$J:$K,2,0)</f>
        <v>14078</v>
      </c>
      <c r="I613">
        <f>+COUNTIFS(BaseSAP!U:U,V!H613,BaseSAP!C:C,V!$G$4)</f>
        <v>0</v>
      </c>
      <c r="L613" s="12" t="s">
        <v>664</v>
      </c>
      <c r="M613">
        <v>0</v>
      </c>
    </row>
    <row r="614" spans="1:13" x14ac:dyDescent="0.25">
      <c r="A614" s="33" t="s">
        <v>146</v>
      </c>
      <c r="B614" s="33" t="s">
        <v>664</v>
      </c>
      <c r="C614" s="33" t="s">
        <v>369</v>
      </c>
      <c r="D614" s="33">
        <v>0</v>
      </c>
      <c r="E614" s="69">
        <v>0</v>
      </c>
      <c r="G614" s="99">
        <f>+VALUE(VLOOKUP(B614,[1]Hoja1!B$2:C$33,2,0))</f>
        <v>14</v>
      </c>
      <c r="H614" t="str">
        <f>+VLOOKUP(CONCATENATE(B614,C614),[1]Hoja1!$J:$K,2,0)</f>
        <v>14079</v>
      </c>
      <c r="I614">
        <f>+COUNTIFS(BaseSAP!U:U,V!H614,BaseSAP!C:C,V!$G$4)</f>
        <v>0</v>
      </c>
      <c r="L614" s="33" t="s">
        <v>664</v>
      </c>
      <c r="M614">
        <v>0</v>
      </c>
    </row>
    <row r="615" spans="1:13" x14ac:dyDescent="0.25">
      <c r="A615" s="12" t="s">
        <v>146</v>
      </c>
      <c r="B615" s="12" t="s">
        <v>664</v>
      </c>
      <c r="C615" s="12" t="s">
        <v>739</v>
      </c>
      <c r="D615" s="12">
        <v>0</v>
      </c>
      <c r="E615" s="70">
        <v>0</v>
      </c>
      <c r="G615" s="99">
        <f>+VALUE(VLOOKUP(B615,[1]Hoja1!B$2:C$33,2,0))</f>
        <v>14</v>
      </c>
      <c r="H615" t="str">
        <f>+VLOOKUP(CONCATENATE(B615,C615),[1]Hoja1!$J:$K,2,0)</f>
        <v>14080</v>
      </c>
      <c r="I615">
        <f>+COUNTIFS(BaseSAP!U:U,V!H615,BaseSAP!C:C,V!$G$4)</f>
        <v>0</v>
      </c>
      <c r="L615" s="12" t="s">
        <v>664</v>
      </c>
      <c r="M615">
        <v>0</v>
      </c>
    </row>
    <row r="616" spans="1:13" x14ac:dyDescent="0.25">
      <c r="A616" s="33" t="s">
        <v>146</v>
      </c>
      <c r="B616" s="33" t="s">
        <v>664</v>
      </c>
      <c r="C616" s="33" t="s">
        <v>740</v>
      </c>
      <c r="D616" s="33">
        <v>0</v>
      </c>
      <c r="E616" s="69">
        <v>0</v>
      </c>
      <c r="G616" s="99">
        <f>+VALUE(VLOOKUP(B616,[1]Hoja1!B$2:C$33,2,0))</f>
        <v>14</v>
      </c>
      <c r="H616" t="str">
        <f>+VLOOKUP(CONCATENATE(B616,C616),[1]Hoja1!$J:$K,2,0)</f>
        <v>14081</v>
      </c>
      <c r="I616">
        <f>+COUNTIFS(BaseSAP!U:U,V!H616,BaseSAP!C:C,V!$G$4)</f>
        <v>0</v>
      </c>
      <c r="L616" s="33" t="s">
        <v>664</v>
      </c>
      <c r="M616">
        <v>0</v>
      </c>
    </row>
    <row r="617" spans="1:13" x14ac:dyDescent="0.25">
      <c r="A617" s="31" t="s">
        <v>146</v>
      </c>
      <c r="B617" s="31" t="s">
        <v>664</v>
      </c>
      <c r="C617" s="31" t="s">
        <v>741</v>
      </c>
      <c r="D617" s="31">
        <v>0</v>
      </c>
      <c r="E617" s="54">
        <v>0</v>
      </c>
      <c r="G617" s="99">
        <f>+VALUE(VLOOKUP(B617,[1]Hoja1!B$2:C$33,2,0))</f>
        <v>14</v>
      </c>
      <c r="H617" t="str">
        <f>+VLOOKUP(CONCATENATE(B617,C617),[1]Hoja1!$J:$K,2,0)</f>
        <v>14082</v>
      </c>
      <c r="I617">
        <f>+COUNTIFS(BaseSAP!U:U,V!H617,BaseSAP!C:C,V!$G$4)</f>
        <v>0</v>
      </c>
      <c r="L617" s="31" t="s">
        <v>664</v>
      </c>
      <c r="M617">
        <v>0</v>
      </c>
    </row>
    <row r="618" spans="1:13" x14ac:dyDescent="0.25">
      <c r="A618" s="33" t="s">
        <v>146</v>
      </c>
      <c r="B618" s="33" t="s">
        <v>664</v>
      </c>
      <c r="C618" s="33" t="s">
        <v>742</v>
      </c>
      <c r="D618" s="33">
        <v>0</v>
      </c>
      <c r="E618" s="69">
        <v>0</v>
      </c>
      <c r="G618" s="99">
        <f>+VALUE(VLOOKUP(B618,[1]Hoja1!B$2:C$33,2,0))</f>
        <v>14</v>
      </c>
      <c r="H618" t="str">
        <f>+VLOOKUP(CONCATENATE(B618,C618),[1]Hoja1!$J:$K,2,0)</f>
        <v>14083</v>
      </c>
      <c r="I618">
        <f>+COUNTIFS(BaseSAP!U:U,V!H618,BaseSAP!C:C,V!$G$4)</f>
        <v>0</v>
      </c>
      <c r="L618" s="33" t="s">
        <v>664</v>
      </c>
      <c r="M618">
        <v>0</v>
      </c>
    </row>
    <row r="619" spans="1:13" x14ac:dyDescent="0.25">
      <c r="A619" s="12" t="s">
        <v>146</v>
      </c>
      <c r="B619" s="12" t="s">
        <v>664</v>
      </c>
      <c r="C619" s="12" t="s">
        <v>743</v>
      </c>
      <c r="D619" s="12">
        <v>0</v>
      </c>
      <c r="E619" s="70">
        <v>0</v>
      </c>
      <c r="G619" s="99">
        <f>+VALUE(VLOOKUP(B619,[1]Hoja1!B$2:C$33,2,0))</f>
        <v>14</v>
      </c>
      <c r="H619" t="str">
        <f>+VLOOKUP(CONCATENATE(B619,C619),[1]Hoja1!$J:$K,2,0)</f>
        <v>14084</v>
      </c>
      <c r="I619">
        <f>+COUNTIFS(BaseSAP!U:U,V!H619,BaseSAP!C:C,V!$G$4)</f>
        <v>0</v>
      </c>
      <c r="L619" s="12" t="s">
        <v>664</v>
      </c>
      <c r="M619">
        <v>0</v>
      </c>
    </row>
    <row r="620" spans="1:13" x14ac:dyDescent="0.25">
      <c r="A620" s="33" t="s">
        <v>146</v>
      </c>
      <c r="B620" s="33" t="s">
        <v>664</v>
      </c>
      <c r="C620" s="33" t="s">
        <v>744</v>
      </c>
      <c r="D620" s="33">
        <v>1</v>
      </c>
      <c r="E620" s="69">
        <v>4.7846889952153108E-3</v>
      </c>
      <c r="G620" s="99">
        <f>+VALUE(VLOOKUP(B620,[1]Hoja1!B$2:C$33,2,0))</f>
        <v>14</v>
      </c>
      <c r="H620" t="str">
        <f>+VLOOKUP(CONCATENATE(B620,C620),[1]Hoja1!$J:$K,2,0)</f>
        <v>14085</v>
      </c>
      <c r="I620">
        <f>+COUNTIFS(BaseSAP!U:U,V!H620,BaseSAP!C:C,V!$G$4)</f>
        <v>1</v>
      </c>
      <c r="L620" s="33" t="s">
        <v>664</v>
      </c>
      <c r="M620">
        <v>1</v>
      </c>
    </row>
    <row r="621" spans="1:13" x14ac:dyDescent="0.25">
      <c r="A621" s="12" t="s">
        <v>146</v>
      </c>
      <c r="B621" s="12" t="s">
        <v>664</v>
      </c>
      <c r="C621" s="12" t="s">
        <v>745</v>
      </c>
      <c r="D621" s="12">
        <v>0</v>
      </c>
      <c r="E621" s="70">
        <v>0</v>
      </c>
      <c r="G621" s="99">
        <f>+VALUE(VLOOKUP(B621,[1]Hoja1!B$2:C$33,2,0))</f>
        <v>14</v>
      </c>
      <c r="H621" t="str">
        <f>+VLOOKUP(CONCATENATE(B621,C621),[1]Hoja1!$J:$K,2,0)</f>
        <v>14086</v>
      </c>
      <c r="I621">
        <f>+COUNTIFS(BaseSAP!U:U,V!H621,BaseSAP!C:C,V!$G$4)</f>
        <v>0</v>
      </c>
      <c r="L621" s="12" t="s">
        <v>664</v>
      </c>
      <c r="M621">
        <v>0</v>
      </c>
    </row>
    <row r="622" spans="1:13" x14ac:dyDescent="0.25">
      <c r="A622" s="33" t="s">
        <v>146</v>
      </c>
      <c r="B622" s="33" t="s">
        <v>664</v>
      </c>
      <c r="C622" s="33" t="s">
        <v>746</v>
      </c>
      <c r="D622" s="33">
        <v>0</v>
      </c>
      <c r="E622" s="69">
        <v>0</v>
      </c>
      <c r="G622" s="99">
        <f>+VALUE(VLOOKUP(B622,[1]Hoja1!B$2:C$33,2,0))</f>
        <v>14</v>
      </c>
      <c r="H622" t="str">
        <f>+VLOOKUP(CONCATENATE(B622,C622),[1]Hoja1!$J:$K,2,0)</f>
        <v>14087</v>
      </c>
      <c r="I622">
        <f>+COUNTIFS(BaseSAP!U:U,V!H622,BaseSAP!C:C,V!$G$4)</f>
        <v>0</v>
      </c>
      <c r="L622" s="33" t="s">
        <v>664</v>
      </c>
      <c r="M622">
        <v>0</v>
      </c>
    </row>
    <row r="623" spans="1:13" x14ac:dyDescent="0.25">
      <c r="A623" s="12" t="s">
        <v>146</v>
      </c>
      <c r="B623" s="12" t="s">
        <v>664</v>
      </c>
      <c r="C623" s="12" t="s">
        <v>747</v>
      </c>
      <c r="D623" s="12">
        <v>0</v>
      </c>
      <c r="E623" s="70">
        <v>0</v>
      </c>
      <c r="G623" s="99">
        <f>+VALUE(VLOOKUP(B623,[1]Hoja1!B$2:C$33,2,0))</f>
        <v>14</v>
      </c>
      <c r="H623" t="str">
        <f>+VLOOKUP(CONCATENATE(B623,C623),[1]Hoja1!$J:$K,2,0)</f>
        <v>14088</v>
      </c>
      <c r="I623">
        <f>+COUNTIFS(BaseSAP!U:U,V!H623,BaseSAP!C:C,V!$G$4)</f>
        <v>0</v>
      </c>
      <c r="L623" s="12" t="s">
        <v>664</v>
      </c>
      <c r="M623">
        <v>0</v>
      </c>
    </row>
    <row r="624" spans="1:13" x14ac:dyDescent="0.25">
      <c r="A624" s="33" t="s">
        <v>146</v>
      </c>
      <c r="B624" s="33" t="s">
        <v>664</v>
      </c>
      <c r="C624" s="33" t="s">
        <v>748</v>
      </c>
      <c r="D624" s="33">
        <v>0</v>
      </c>
      <c r="E624" s="69">
        <v>0</v>
      </c>
      <c r="G624" s="99">
        <f>+VALUE(VLOOKUP(B624,[1]Hoja1!B$2:C$33,2,0))</f>
        <v>14</v>
      </c>
      <c r="H624" t="str">
        <f>+VLOOKUP(CONCATENATE(B624,C624),[1]Hoja1!$J:$K,2,0)</f>
        <v>14089</v>
      </c>
      <c r="I624">
        <f>+COUNTIFS(BaseSAP!U:U,V!H624,BaseSAP!C:C,V!$G$4)</f>
        <v>0</v>
      </c>
      <c r="L624" s="33" t="s">
        <v>664</v>
      </c>
      <c r="M624">
        <v>0</v>
      </c>
    </row>
    <row r="625" spans="1:13" x14ac:dyDescent="0.25">
      <c r="A625" s="31" t="s">
        <v>146</v>
      </c>
      <c r="B625" s="31" t="s">
        <v>664</v>
      </c>
      <c r="C625" s="31" t="s">
        <v>749</v>
      </c>
      <c r="D625" s="31">
        <v>0</v>
      </c>
      <c r="E625" s="54">
        <v>0</v>
      </c>
      <c r="G625" s="99">
        <f>+VALUE(VLOOKUP(B625,[1]Hoja1!B$2:C$33,2,0))</f>
        <v>14</v>
      </c>
      <c r="H625" t="str">
        <f>+VLOOKUP(CONCATENATE(B625,C625),[1]Hoja1!$J:$K,2,0)</f>
        <v>14090</v>
      </c>
      <c r="I625">
        <f>+COUNTIFS(BaseSAP!U:U,V!H625,BaseSAP!C:C,V!$G$4)</f>
        <v>0</v>
      </c>
      <c r="L625" s="31" t="s">
        <v>664</v>
      </c>
      <c r="M625">
        <v>0</v>
      </c>
    </row>
    <row r="626" spans="1:13" x14ac:dyDescent="0.25">
      <c r="A626" s="33" t="s">
        <v>146</v>
      </c>
      <c r="B626" s="33" t="s">
        <v>664</v>
      </c>
      <c r="C626" s="33" t="s">
        <v>750</v>
      </c>
      <c r="D626" s="33">
        <v>0</v>
      </c>
      <c r="E626" s="75">
        <v>0</v>
      </c>
      <c r="G626" s="99">
        <f>+VALUE(VLOOKUP(B626,[1]Hoja1!B$2:C$33,2,0))</f>
        <v>14</v>
      </c>
      <c r="H626" t="str">
        <f>+VLOOKUP(CONCATENATE(B626,C626),[1]Hoja1!$J:$K,2,0)</f>
        <v>14091</v>
      </c>
      <c r="I626">
        <f>+COUNTIFS(BaseSAP!U:U,V!H626,BaseSAP!C:C,V!$G$4)</f>
        <v>0</v>
      </c>
      <c r="L626" s="33" t="s">
        <v>664</v>
      </c>
      <c r="M626">
        <v>0</v>
      </c>
    </row>
    <row r="627" spans="1:13" x14ac:dyDescent="0.25">
      <c r="A627" s="31" t="s">
        <v>146</v>
      </c>
      <c r="B627" s="31" t="s">
        <v>664</v>
      </c>
      <c r="C627" s="31" t="s">
        <v>751</v>
      </c>
      <c r="D627" s="31">
        <v>0</v>
      </c>
      <c r="E627" s="54">
        <v>0</v>
      </c>
      <c r="G627" s="99">
        <f>+VALUE(VLOOKUP(B627,[1]Hoja1!B$2:C$33,2,0))</f>
        <v>14</v>
      </c>
      <c r="H627" t="str">
        <f>+VLOOKUP(CONCATENATE(B627,C627),[1]Hoja1!$J:$K,2,0)</f>
        <v>14092</v>
      </c>
      <c r="I627">
        <f>+COUNTIFS(BaseSAP!U:U,V!H627,BaseSAP!C:C,V!$G$4)</f>
        <v>0</v>
      </c>
      <c r="L627" s="31" t="s">
        <v>664</v>
      </c>
      <c r="M627">
        <v>0</v>
      </c>
    </row>
    <row r="628" spans="1:13" x14ac:dyDescent="0.25">
      <c r="A628" s="33" t="s">
        <v>146</v>
      </c>
      <c r="B628" s="33" t="s">
        <v>664</v>
      </c>
      <c r="C628" s="33" t="s">
        <v>752</v>
      </c>
      <c r="D628" s="33">
        <v>0</v>
      </c>
      <c r="E628" s="69">
        <v>0</v>
      </c>
      <c r="G628" s="99">
        <f>+VALUE(VLOOKUP(B628,[1]Hoja1!B$2:C$33,2,0))</f>
        <v>14</v>
      </c>
      <c r="H628" t="str">
        <f>+VLOOKUP(CONCATENATE(B628,C628),[1]Hoja1!$J:$K,2,0)</f>
        <v>14093</v>
      </c>
      <c r="I628">
        <f>+COUNTIFS(BaseSAP!U:U,V!H628,BaseSAP!C:C,V!$G$4)</f>
        <v>0</v>
      </c>
      <c r="L628" s="33" t="s">
        <v>664</v>
      </c>
      <c r="M628">
        <v>0</v>
      </c>
    </row>
    <row r="629" spans="1:13" x14ac:dyDescent="0.25">
      <c r="A629" s="12" t="s">
        <v>146</v>
      </c>
      <c r="B629" s="12" t="s">
        <v>664</v>
      </c>
      <c r="C629" s="12" t="s">
        <v>753</v>
      </c>
      <c r="D629" s="12">
        <v>0</v>
      </c>
      <c r="E629" s="70">
        <v>0</v>
      </c>
      <c r="G629" s="99">
        <f>+VALUE(VLOOKUP(B629,[1]Hoja1!B$2:C$33,2,0))</f>
        <v>14</v>
      </c>
      <c r="H629" t="str">
        <f>+VLOOKUP(CONCATENATE(B629,C629),[1]Hoja1!$J:$K,2,0)</f>
        <v>14094</v>
      </c>
      <c r="I629">
        <f>+COUNTIFS(BaseSAP!U:U,V!H629,BaseSAP!C:C,V!$G$4)</f>
        <v>0</v>
      </c>
      <c r="L629" s="12" t="s">
        <v>664</v>
      </c>
      <c r="M629">
        <v>0</v>
      </c>
    </row>
    <row r="630" spans="1:13" x14ac:dyDescent="0.25">
      <c r="A630" s="33" t="s">
        <v>146</v>
      </c>
      <c r="B630" s="33" t="s">
        <v>664</v>
      </c>
      <c r="C630" s="33" t="s">
        <v>754</v>
      </c>
      <c r="D630" s="33">
        <v>0</v>
      </c>
      <c r="E630" s="69">
        <v>0</v>
      </c>
      <c r="G630" s="99">
        <f>+VALUE(VLOOKUP(B630,[1]Hoja1!B$2:C$33,2,0))</f>
        <v>14</v>
      </c>
      <c r="H630" t="str">
        <f>+VLOOKUP(CONCATENATE(B630,C630),[1]Hoja1!$J:$K,2,0)</f>
        <v>14095</v>
      </c>
      <c r="I630">
        <f>+COUNTIFS(BaseSAP!U:U,V!H630,BaseSAP!C:C,V!$G$4)</f>
        <v>0</v>
      </c>
      <c r="L630" s="33" t="s">
        <v>664</v>
      </c>
      <c r="M630">
        <v>0</v>
      </c>
    </row>
    <row r="631" spans="1:13" x14ac:dyDescent="0.25">
      <c r="A631" s="12" t="s">
        <v>146</v>
      </c>
      <c r="B631" s="12" t="s">
        <v>664</v>
      </c>
      <c r="C631" s="12" t="s">
        <v>755</v>
      </c>
      <c r="D631" s="12">
        <v>0</v>
      </c>
      <c r="E631" s="70">
        <v>0</v>
      </c>
      <c r="G631" s="99">
        <f>+VALUE(VLOOKUP(B631,[1]Hoja1!B$2:C$33,2,0))</f>
        <v>14</v>
      </c>
      <c r="H631" t="str">
        <f>+VLOOKUP(CONCATENATE(B631,C631),[1]Hoja1!$J:$K,2,0)</f>
        <v>14096</v>
      </c>
      <c r="I631">
        <f>+COUNTIFS(BaseSAP!U:U,V!H631,BaseSAP!C:C,V!$G$4)</f>
        <v>0</v>
      </c>
      <c r="L631" s="12" t="s">
        <v>664</v>
      </c>
      <c r="M631">
        <v>0</v>
      </c>
    </row>
    <row r="632" spans="1:13" x14ac:dyDescent="0.25">
      <c r="A632" s="33" t="s">
        <v>146</v>
      </c>
      <c r="B632" s="33" t="s">
        <v>664</v>
      </c>
      <c r="C632" s="33" t="s">
        <v>756</v>
      </c>
      <c r="D632" s="33">
        <v>0</v>
      </c>
      <c r="E632" s="69">
        <v>0</v>
      </c>
      <c r="G632" s="99">
        <f>+VALUE(VLOOKUP(B632,[1]Hoja1!B$2:C$33,2,0))</f>
        <v>14</v>
      </c>
      <c r="H632" t="str">
        <f>+VLOOKUP(CONCATENATE(B632,C632),[1]Hoja1!$J:$K,2,0)</f>
        <v>14097</v>
      </c>
      <c r="I632">
        <f>+COUNTIFS(BaseSAP!U:U,V!H632,BaseSAP!C:C,V!$G$4)</f>
        <v>0</v>
      </c>
      <c r="L632" s="33" t="s">
        <v>664</v>
      </c>
      <c r="M632">
        <v>0</v>
      </c>
    </row>
    <row r="633" spans="1:13" x14ac:dyDescent="0.25">
      <c r="A633" s="12" t="s">
        <v>146</v>
      </c>
      <c r="B633" s="12" t="s">
        <v>664</v>
      </c>
      <c r="C633" s="12" t="s">
        <v>757</v>
      </c>
      <c r="D633" s="12">
        <v>0</v>
      </c>
      <c r="E633" s="70">
        <v>0</v>
      </c>
      <c r="G633" s="99">
        <f>+VALUE(VLOOKUP(B633,[1]Hoja1!B$2:C$33,2,0))</f>
        <v>14</v>
      </c>
      <c r="H633" t="str">
        <f>+VLOOKUP(CONCATENATE(B633,C633),[1]Hoja1!$J:$K,2,0)</f>
        <v>14098</v>
      </c>
      <c r="I633">
        <f>+COUNTIFS(BaseSAP!U:U,V!H633,BaseSAP!C:C,V!$G$4)</f>
        <v>0</v>
      </c>
      <c r="L633" s="12" t="s">
        <v>664</v>
      </c>
      <c r="M633">
        <v>0</v>
      </c>
    </row>
    <row r="634" spans="1:13" x14ac:dyDescent="0.25">
      <c r="A634" s="33" t="s">
        <v>146</v>
      </c>
      <c r="B634" s="33" t="s">
        <v>664</v>
      </c>
      <c r="C634" s="33" t="s">
        <v>758</v>
      </c>
      <c r="D634" s="33">
        <v>0</v>
      </c>
      <c r="E634" s="69">
        <v>0</v>
      </c>
      <c r="G634" s="99">
        <f>+VALUE(VLOOKUP(B634,[1]Hoja1!B$2:C$33,2,0))</f>
        <v>14</v>
      </c>
      <c r="H634" t="str">
        <f>+VLOOKUP(CONCATENATE(B634,C634),[1]Hoja1!$J:$K,2,0)</f>
        <v>14099</v>
      </c>
      <c r="I634">
        <f>+COUNTIFS(BaseSAP!U:U,V!H634,BaseSAP!C:C,V!$G$4)</f>
        <v>0</v>
      </c>
      <c r="L634" s="33" t="s">
        <v>664</v>
      </c>
      <c r="M634">
        <v>0</v>
      </c>
    </row>
    <row r="635" spans="1:13" x14ac:dyDescent="0.25">
      <c r="A635" s="31" t="s">
        <v>146</v>
      </c>
      <c r="B635" s="31" t="s">
        <v>664</v>
      </c>
      <c r="C635" s="31" t="s">
        <v>759</v>
      </c>
      <c r="D635" s="31">
        <v>0</v>
      </c>
      <c r="E635" s="54">
        <v>0</v>
      </c>
      <c r="G635" s="99">
        <f>+VALUE(VLOOKUP(B635,[1]Hoja1!B$2:C$33,2,0))</f>
        <v>14</v>
      </c>
      <c r="H635" t="str">
        <f>+VLOOKUP(CONCATENATE(B635,C635),[1]Hoja1!$J:$K,2,0)</f>
        <v>14100</v>
      </c>
      <c r="I635">
        <f>+COUNTIFS(BaseSAP!U:U,V!H635,BaseSAP!C:C,V!$G$4)</f>
        <v>0</v>
      </c>
      <c r="L635" s="31" t="s">
        <v>664</v>
      </c>
      <c r="M635">
        <v>0</v>
      </c>
    </row>
    <row r="636" spans="1:13" x14ac:dyDescent="0.25">
      <c r="A636" s="33" t="s">
        <v>146</v>
      </c>
      <c r="B636" s="33" t="s">
        <v>664</v>
      </c>
      <c r="C636" s="33" t="s">
        <v>325</v>
      </c>
      <c r="D636" s="33">
        <v>0</v>
      </c>
      <c r="E636" s="69">
        <v>0</v>
      </c>
      <c r="G636" s="99">
        <f>+VALUE(VLOOKUP(B636,[1]Hoja1!B$2:C$33,2,0))</f>
        <v>14</v>
      </c>
      <c r="H636" t="str">
        <f>+VLOOKUP(CONCATENATE(B636,C636),[1]Hoja1!$J:$K,2,0)</f>
        <v>14101</v>
      </c>
      <c r="I636">
        <f>+COUNTIFS(BaseSAP!U:U,V!H636,BaseSAP!C:C,V!$G$4)</f>
        <v>0</v>
      </c>
      <c r="L636" s="33" t="s">
        <v>664</v>
      </c>
      <c r="M636">
        <v>0</v>
      </c>
    </row>
    <row r="637" spans="1:13" x14ac:dyDescent="0.25">
      <c r="A637" s="12" t="s">
        <v>146</v>
      </c>
      <c r="B637" s="12" t="s">
        <v>664</v>
      </c>
      <c r="C637" s="12" t="s">
        <v>760</v>
      </c>
      <c r="D637" s="12">
        <v>0</v>
      </c>
      <c r="E637" s="70">
        <v>0</v>
      </c>
      <c r="G637" s="99">
        <f>+VALUE(VLOOKUP(B637,[1]Hoja1!B$2:C$33,2,0))</f>
        <v>14</v>
      </c>
      <c r="H637" t="str">
        <f>+VLOOKUP(CONCATENATE(B637,C637),[1]Hoja1!$J:$K,2,0)</f>
        <v>14102</v>
      </c>
      <c r="I637">
        <f>+COUNTIFS(BaseSAP!U:U,V!H637,BaseSAP!C:C,V!$G$4)</f>
        <v>0</v>
      </c>
      <c r="L637" s="12" t="s">
        <v>664</v>
      </c>
      <c r="M637">
        <v>0</v>
      </c>
    </row>
    <row r="638" spans="1:13" x14ac:dyDescent="0.25">
      <c r="A638" s="33" t="s">
        <v>146</v>
      </c>
      <c r="B638" s="33" t="s">
        <v>664</v>
      </c>
      <c r="C638" s="33" t="s">
        <v>761</v>
      </c>
      <c r="D638" s="33">
        <v>0</v>
      </c>
      <c r="E638" s="69">
        <v>0</v>
      </c>
      <c r="G638" s="99">
        <f>+VALUE(VLOOKUP(B638,[1]Hoja1!B$2:C$33,2,0))</f>
        <v>14</v>
      </c>
      <c r="H638" t="str">
        <f>+VLOOKUP(CONCATENATE(B638,C638),[1]Hoja1!$J:$K,2,0)</f>
        <v>14103</v>
      </c>
      <c r="I638">
        <f>+COUNTIFS(BaseSAP!U:U,V!H638,BaseSAP!C:C,V!$G$4)</f>
        <v>0</v>
      </c>
      <c r="L638" s="33" t="s">
        <v>664</v>
      </c>
      <c r="M638">
        <v>0</v>
      </c>
    </row>
    <row r="639" spans="1:13" x14ac:dyDescent="0.25">
      <c r="A639" s="12" t="s">
        <v>146</v>
      </c>
      <c r="B639" s="12" t="s">
        <v>664</v>
      </c>
      <c r="C639" s="12" t="s">
        <v>762</v>
      </c>
      <c r="D639" s="12">
        <v>0</v>
      </c>
      <c r="E639" s="70">
        <v>0</v>
      </c>
      <c r="G639" s="99">
        <f>+VALUE(VLOOKUP(B639,[1]Hoja1!B$2:C$33,2,0))</f>
        <v>14</v>
      </c>
      <c r="H639" t="str">
        <f>+VLOOKUP(CONCATENATE(B639,C639),[1]Hoja1!$J:$K,2,0)</f>
        <v>14104</v>
      </c>
      <c r="I639">
        <f>+COUNTIFS(BaseSAP!U:U,V!H639,BaseSAP!C:C,V!$G$4)</f>
        <v>0</v>
      </c>
      <c r="L639" s="12" t="s">
        <v>664</v>
      </c>
      <c r="M639">
        <v>0</v>
      </c>
    </row>
    <row r="640" spans="1:13" x14ac:dyDescent="0.25">
      <c r="A640" s="33" t="s">
        <v>146</v>
      </c>
      <c r="B640" s="33" t="s">
        <v>664</v>
      </c>
      <c r="C640" s="33" t="s">
        <v>763</v>
      </c>
      <c r="D640" s="33">
        <v>0</v>
      </c>
      <c r="E640" s="69">
        <v>0</v>
      </c>
      <c r="G640" s="99">
        <f>+VALUE(VLOOKUP(B640,[1]Hoja1!B$2:C$33,2,0))</f>
        <v>14</v>
      </c>
      <c r="H640" t="str">
        <f>+VLOOKUP(CONCATENATE(B640,C640),[1]Hoja1!$J:$K,2,0)</f>
        <v>14105</v>
      </c>
      <c r="I640">
        <f>+COUNTIFS(BaseSAP!U:U,V!H640,BaseSAP!C:C,V!$G$4)</f>
        <v>0</v>
      </c>
      <c r="L640" s="33" t="s">
        <v>664</v>
      </c>
      <c r="M640">
        <v>0</v>
      </c>
    </row>
    <row r="641" spans="1:13" x14ac:dyDescent="0.25">
      <c r="A641" s="12" t="s">
        <v>146</v>
      </c>
      <c r="B641" s="12" t="s">
        <v>664</v>
      </c>
      <c r="C641" s="12" t="s">
        <v>764</v>
      </c>
      <c r="D641" s="12">
        <v>0</v>
      </c>
      <c r="E641" s="70">
        <v>0</v>
      </c>
      <c r="G641" s="99">
        <f>+VALUE(VLOOKUP(B641,[1]Hoja1!B$2:C$33,2,0))</f>
        <v>14</v>
      </c>
      <c r="H641" t="str">
        <f>+VLOOKUP(CONCATENATE(B641,C641),[1]Hoja1!$J:$K,2,0)</f>
        <v>14106</v>
      </c>
      <c r="I641">
        <f>+COUNTIFS(BaseSAP!U:U,V!H641,BaseSAP!C:C,V!$G$4)</f>
        <v>0</v>
      </c>
      <c r="L641" s="12" t="s">
        <v>664</v>
      </c>
      <c r="M641">
        <v>0</v>
      </c>
    </row>
    <row r="642" spans="1:13" x14ac:dyDescent="0.25">
      <c r="A642" s="33" t="s">
        <v>146</v>
      </c>
      <c r="B642" s="33" t="s">
        <v>664</v>
      </c>
      <c r="C642" s="33" t="s">
        <v>765</v>
      </c>
      <c r="D642" s="33">
        <v>0</v>
      </c>
      <c r="E642" s="69">
        <v>0</v>
      </c>
      <c r="G642" s="99">
        <f>+VALUE(VLOOKUP(B642,[1]Hoja1!B$2:C$33,2,0))</f>
        <v>14</v>
      </c>
      <c r="H642" t="str">
        <f>+VLOOKUP(CONCATENATE(B642,C642),[1]Hoja1!$J:$K,2,0)</f>
        <v>14107</v>
      </c>
      <c r="I642">
        <f>+COUNTIFS(BaseSAP!U:U,V!H642,BaseSAP!C:C,V!$G$4)</f>
        <v>0</v>
      </c>
      <c r="L642" s="33" t="s">
        <v>664</v>
      </c>
      <c r="M642">
        <v>0</v>
      </c>
    </row>
    <row r="643" spans="1:13" x14ac:dyDescent="0.25">
      <c r="A643" s="31" t="s">
        <v>146</v>
      </c>
      <c r="B643" s="31" t="s">
        <v>664</v>
      </c>
      <c r="C643" s="31" t="s">
        <v>766</v>
      </c>
      <c r="D643" s="31">
        <v>0</v>
      </c>
      <c r="E643" s="54">
        <v>0</v>
      </c>
      <c r="G643" s="99">
        <f>+VALUE(VLOOKUP(B643,[1]Hoja1!B$2:C$33,2,0))</f>
        <v>14</v>
      </c>
      <c r="H643" t="str">
        <f>+VLOOKUP(CONCATENATE(B643,C643),[1]Hoja1!$J:$K,2,0)</f>
        <v>14108</v>
      </c>
      <c r="I643">
        <f>+COUNTIFS(BaseSAP!U:U,V!H643,BaseSAP!C:C,V!$G$4)</f>
        <v>0</v>
      </c>
      <c r="L643" s="31" t="s">
        <v>664</v>
      </c>
      <c r="M643">
        <v>0</v>
      </c>
    </row>
    <row r="644" spans="1:13" x14ac:dyDescent="0.25">
      <c r="A644" s="33" t="s">
        <v>146</v>
      </c>
      <c r="B644" s="33" t="s">
        <v>664</v>
      </c>
      <c r="C644" s="33" t="s">
        <v>767</v>
      </c>
      <c r="D644" s="33">
        <v>0</v>
      </c>
      <c r="E644" s="69">
        <v>0</v>
      </c>
      <c r="G644" s="99">
        <f>+VALUE(VLOOKUP(B644,[1]Hoja1!B$2:C$33,2,0))</f>
        <v>14</v>
      </c>
      <c r="H644" t="str">
        <f>+VLOOKUP(CONCATENATE(B644,C644),[1]Hoja1!$J:$K,2,0)</f>
        <v>14109</v>
      </c>
      <c r="I644">
        <f>+COUNTIFS(BaseSAP!U:U,V!H644,BaseSAP!C:C,V!$G$4)</f>
        <v>0</v>
      </c>
      <c r="L644" s="33" t="s">
        <v>664</v>
      </c>
      <c r="M644">
        <v>0</v>
      </c>
    </row>
    <row r="645" spans="1:13" x14ac:dyDescent="0.25">
      <c r="A645" s="31" t="s">
        <v>146</v>
      </c>
      <c r="B645" s="31" t="s">
        <v>664</v>
      </c>
      <c r="C645" s="31" t="s">
        <v>768</v>
      </c>
      <c r="D645" s="31">
        <v>0</v>
      </c>
      <c r="E645" s="54">
        <v>0</v>
      </c>
      <c r="G645" s="99">
        <f>+VALUE(VLOOKUP(B645,[1]Hoja1!B$2:C$33,2,0))</f>
        <v>14</v>
      </c>
      <c r="H645" t="str">
        <f>+VLOOKUP(CONCATENATE(B645,C645),[1]Hoja1!$J:$K,2,0)</f>
        <v>14110</v>
      </c>
      <c r="I645">
        <f>+COUNTIFS(BaseSAP!U:U,V!H645,BaseSAP!C:C,V!$G$4)</f>
        <v>0</v>
      </c>
      <c r="L645" s="31" t="s">
        <v>664</v>
      </c>
      <c r="M645">
        <v>0</v>
      </c>
    </row>
    <row r="646" spans="1:13" x14ac:dyDescent="0.25">
      <c r="A646" s="33" t="s">
        <v>146</v>
      </c>
      <c r="B646" s="33" t="s">
        <v>664</v>
      </c>
      <c r="C646" s="33" t="s">
        <v>769</v>
      </c>
      <c r="D646" s="33">
        <v>0</v>
      </c>
      <c r="E646" s="69">
        <v>0</v>
      </c>
      <c r="G646" s="99">
        <f>+VALUE(VLOOKUP(B646,[1]Hoja1!B$2:C$33,2,0))</f>
        <v>14</v>
      </c>
      <c r="H646" t="str">
        <f>+VLOOKUP(CONCATENATE(B646,C646),[1]Hoja1!$J:$K,2,0)</f>
        <v>14111</v>
      </c>
      <c r="I646">
        <f>+COUNTIFS(BaseSAP!U:U,V!H646,BaseSAP!C:C,V!$G$4)</f>
        <v>0</v>
      </c>
      <c r="L646" s="33" t="s">
        <v>664</v>
      </c>
      <c r="M646">
        <v>0</v>
      </c>
    </row>
    <row r="647" spans="1:13" x14ac:dyDescent="0.25">
      <c r="A647" s="12" t="s">
        <v>146</v>
      </c>
      <c r="B647" s="12" t="s">
        <v>664</v>
      </c>
      <c r="C647" s="12" t="s">
        <v>770</v>
      </c>
      <c r="D647" s="12">
        <v>0</v>
      </c>
      <c r="E647" s="70">
        <v>0</v>
      </c>
      <c r="G647" s="99">
        <f>+VALUE(VLOOKUP(B647,[1]Hoja1!B$2:C$33,2,0))</f>
        <v>14</v>
      </c>
      <c r="H647" t="str">
        <f>+VLOOKUP(CONCATENATE(B647,C647),[1]Hoja1!$J:$K,2,0)</f>
        <v>14112</v>
      </c>
      <c r="I647">
        <f>+COUNTIFS(BaseSAP!U:U,V!H647,BaseSAP!C:C,V!$G$4)</f>
        <v>0</v>
      </c>
      <c r="L647" s="12" t="s">
        <v>664</v>
      </c>
      <c r="M647">
        <v>0</v>
      </c>
    </row>
    <row r="648" spans="1:13" x14ac:dyDescent="0.25">
      <c r="A648" s="33" t="s">
        <v>146</v>
      </c>
      <c r="B648" s="33" t="s">
        <v>664</v>
      </c>
      <c r="C648" s="33" t="s">
        <v>771</v>
      </c>
      <c r="D648" s="33">
        <v>0</v>
      </c>
      <c r="E648" s="69">
        <v>0</v>
      </c>
      <c r="G648" s="99">
        <f>+VALUE(VLOOKUP(B648,[1]Hoja1!B$2:C$33,2,0))</f>
        <v>14</v>
      </c>
      <c r="H648" t="str">
        <f>+VLOOKUP(CONCATENATE(B648,C648),[1]Hoja1!$J:$K,2,0)</f>
        <v>14113</v>
      </c>
      <c r="I648">
        <f>+COUNTIFS(BaseSAP!U:U,V!H648,BaseSAP!C:C,V!$G$4)</f>
        <v>0</v>
      </c>
      <c r="L648" s="33" t="s">
        <v>664</v>
      </c>
      <c r="M648">
        <v>0</v>
      </c>
    </row>
    <row r="649" spans="1:13" x14ac:dyDescent="0.25">
      <c r="A649" s="12" t="s">
        <v>146</v>
      </c>
      <c r="B649" s="12" t="s">
        <v>664</v>
      </c>
      <c r="C649" s="12" t="s">
        <v>772</v>
      </c>
      <c r="D649" s="12">
        <v>0</v>
      </c>
      <c r="E649" s="70">
        <v>0</v>
      </c>
      <c r="G649" s="99">
        <f>+VALUE(VLOOKUP(B649,[1]Hoja1!B$2:C$33,2,0))</f>
        <v>14</v>
      </c>
      <c r="H649" t="str">
        <f>+VLOOKUP(CONCATENATE(B649,C649),[1]Hoja1!$J:$K,2,0)</f>
        <v>14114</v>
      </c>
      <c r="I649">
        <f>+COUNTIFS(BaseSAP!U:U,V!H649,BaseSAP!C:C,V!$G$4)</f>
        <v>0</v>
      </c>
      <c r="L649" s="12" t="s">
        <v>664</v>
      </c>
      <c r="M649">
        <v>0</v>
      </c>
    </row>
    <row r="650" spans="1:13" x14ac:dyDescent="0.25">
      <c r="A650" s="33" t="s">
        <v>146</v>
      </c>
      <c r="B650" s="33" t="s">
        <v>664</v>
      </c>
      <c r="C650" s="33" t="s">
        <v>773</v>
      </c>
      <c r="D650" s="33">
        <v>0</v>
      </c>
      <c r="E650" s="69">
        <v>0</v>
      </c>
      <c r="G650" s="99">
        <f>+VALUE(VLOOKUP(B650,[1]Hoja1!B$2:C$33,2,0))</f>
        <v>14</v>
      </c>
      <c r="H650" t="str">
        <f>+VLOOKUP(CONCATENATE(B650,C650),[1]Hoja1!$J:$K,2,0)</f>
        <v>14115</v>
      </c>
      <c r="I650">
        <f>+COUNTIFS(BaseSAP!U:U,V!H650,BaseSAP!C:C,V!$G$4)</f>
        <v>0</v>
      </c>
      <c r="L650" s="33" t="s">
        <v>664</v>
      </c>
      <c r="M650">
        <v>0</v>
      </c>
    </row>
    <row r="651" spans="1:13" x14ac:dyDescent="0.25">
      <c r="A651" s="12" t="s">
        <v>146</v>
      </c>
      <c r="B651" s="12" t="s">
        <v>664</v>
      </c>
      <c r="C651" s="12" t="s">
        <v>774</v>
      </c>
      <c r="D651" s="12">
        <v>0</v>
      </c>
      <c r="E651" s="70">
        <v>0</v>
      </c>
      <c r="G651" s="99">
        <f>+VALUE(VLOOKUP(B651,[1]Hoja1!B$2:C$33,2,0))</f>
        <v>14</v>
      </c>
      <c r="H651" t="str">
        <f>+VLOOKUP(CONCATENATE(B651,C651),[1]Hoja1!$J:$K,2,0)</f>
        <v>14116</v>
      </c>
      <c r="I651">
        <f>+COUNTIFS(BaseSAP!U:U,V!H651,BaseSAP!C:C,V!$G$4)</f>
        <v>0</v>
      </c>
      <c r="L651" s="12" t="s">
        <v>664</v>
      </c>
      <c r="M651">
        <v>0</v>
      </c>
    </row>
    <row r="652" spans="1:13" x14ac:dyDescent="0.25">
      <c r="A652" s="33" t="s">
        <v>146</v>
      </c>
      <c r="B652" s="33" t="s">
        <v>664</v>
      </c>
      <c r="C652" s="33" t="s">
        <v>775</v>
      </c>
      <c r="D652" s="33">
        <v>0</v>
      </c>
      <c r="E652" s="69">
        <v>0</v>
      </c>
      <c r="G652" s="99">
        <f>+VALUE(VLOOKUP(B652,[1]Hoja1!B$2:C$33,2,0))</f>
        <v>14</v>
      </c>
      <c r="H652" t="str">
        <f>+VLOOKUP(CONCATENATE(B652,C652),[1]Hoja1!$J:$K,2,0)</f>
        <v>14117</v>
      </c>
      <c r="I652">
        <f>+COUNTIFS(BaseSAP!U:U,V!H652,BaseSAP!C:C,V!$G$4)</f>
        <v>0</v>
      </c>
      <c r="L652" s="33" t="s">
        <v>664</v>
      </c>
      <c r="M652">
        <v>0</v>
      </c>
    </row>
    <row r="653" spans="1:13" x14ac:dyDescent="0.25">
      <c r="A653" s="31" t="s">
        <v>146</v>
      </c>
      <c r="B653" s="31" t="s">
        <v>664</v>
      </c>
      <c r="C653" s="31" t="s">
        <v>776</v>
      </c>
      <c r="D653" s="31">
        <v>0</v>
      </c>
      <c r="E653" s="54">
        <v>0</v>
      </c>
      <c r="G653" s="99">
        <f>+VALUE(VLOOKUP(B653,[1]Hoja1!B$2:C$33,2,0))</f>
        <v>14</v>
      </c>
      <c r="H653" t="str">
        <f>+VLOOKUP(CONCATENATE(B653,C653),[1]Hoja1!$J:$K,2,0)</f>
        <v>14118</v>
      </c>
      <c r="I653">
        <f>+COUNTIFS(BaseSAP!U:U,V!H653,BaseSAP!C:C,V!$G$4)</f>
        <v>0</v>
      </c>
      <c r="L653" s="31" t="s">
        <v>664</v>
      </c>
      <c r="M653">
        <v>0</v>
      </c>
    </row>
    <row r="654" spans="1:13" x14ac:dyDescent="0.25">
      <c r="A654" s="33" t="s">
        <v>146</v>
      </c>
      <c r="B654" s="33" t="s">
        <v>664</v>
      </c>
      <c r="C654" s="33" t="s">
        <v>777</v>
      </c>
      <c r="D654" s="33">
        <v>0</v>
      </c>
      <c r="E654" s="69">
        <v>0</v>
      </c>
      <c r="G654" s="99">
        <f>+VALUE(VLOOKUP(B654,[1]Hoja1!B$2:C$33,2,0))</f>
        <v>14</v>
      </c>
      <c r="H654" t="str">
        <f>+VLOOKUP(CONCATENATE(B654,C654),[1]Hoja1!$J:$K,2,0)</f>
        <v>14119</v>
      </c>
      <c r="I654">
        <f>+COUNTIFS(BaseSAP!U:U,V!H654,BaseSAP!C:C,V!$G$4)</f>
        <v>0</v>
      </c>
      <c r="L654" s="33" t="s">
        <v>664</v>
      </c>
      <c r="M654">
        <v>0</v>
      </c>
    </row>
    <row r="655" spans="1:13" x14ac:dyDescent="0.25">
      <c r="A655" s="12" t="s">
        <v>146</v>
      </c>
      <c r="B655" s="12" t="s">
        <v>664</v>
      </c>
      <c r="C655" s="12" t="s">
        <v>778</v>
      </c>
      <c r="D655" s="12">
        <v>1</v>
      </c>
      <c r="E655" s="70">
        <v>4.7846889952153108E-3</v>
      </c>
      <c r="G655" s="99">
        <f>+VALUE(VLOOKUP(B655,[1]Hoja1!B$2:C$33,2,0))</f>
        <v>14</v>
      </c>
      <c r="H655" t="str">
        <f>+VLOOKUP(CONCATENATE(B655,C655),[1]Hoja1!$J:$K,2,0)</f>
        <v>14120</v>
      </c>
      <c r="I655">
        <f>+COUNTIFS(BaseSAP!U:U,V!H655,BaseSAP!C:C,V!$G$4)</f>
        <v>1</v>
      </c>
      <c r="L655" s="12" t="s">
        <v>664</v>
      </c>
      <c r="M655">
        <v>1</v>
      </c>
    </row>
    <row r="656" spans="1:13" x14ac:dyDescent="0.25">
      <c r="A656" s="33" t="s">
        <v>146</v>
      </c>
      <c r="B656" s="33" t="s">
        <v>664</v>
      </c>
      <c r="C656" s="33" t="s">
        <v>779</v>
      </c>
      <c r="D656" s="33">
        <v>0</v>
      </c>
      <c r="E656" s="69">
        <v>0</v>
      </c>
      <c r="G656" s="99">
        <f>+VALUE(VLOOKUP(B656,[1]Hoja1!B$2:C$33,2,0))</f>
        <v>14</v>
      </c>
      <c r="H656" t="str">
        <f>+VLOOKUP(CONCATENATE(B656,C656),[1]Hoja1!$J:$K,2,0)</f>
        <v>14121</v>
      </c>
      <c r="I656">
        <f>+COUNTIFS(BaseSAP!U:U,V!H656,BaseSAP!C:C,V!$G$4)</f>
        <v>0</v>
      </c>
      <c r="L656" s="33" t="s">
        <v>664</v>
      </c>
      <c r="M656">
        <v>0</v>
      </c>
    </row>
    <row r="657" spans="1:13" x14ac:dyDescent="0.25">
      <c r="A657" s="12" t="s">
        <v>146</v>
      </c>
      <c r="B657" s="12" t="s">
        <v>664</v>
      </c>
      <c r="C657" s="12" t="s">
        <v>780</v>
      </c>
      <c r="D657" s="12">
        <v>0</v>
      </c>
      <c r="E657" s="70">
        <v>0</v>
      </c>
      <c r="G657" s="99">
        <f>+VALUE(VLOOKUP(B657,[1]Hoja1!B$2:C$33,2,0))</f>
        <v>14</v>
      </c>
      <c r="H657" t="str">
        <f>+VLOOKUP(CONCATENATE(B657,C657),[1]Hoja1!$J:$K,2,0)</f>
        <v>14122</v>
      </c>
      <c r="I657">
        <f>+COUNTIFS(BaseSAP!U:U,V!H657,BaseSAP!C:C,V!$G$4)</f>
        <v>0</v>
      </c>
      <c r="L657" s="12" t="s">
        <v>664</v>
      </c>
      <c r="M657">
        <v>0</v>
      </c>
    </row>
    <row r="658" spans="1:13" x14ac:dyDescent="0.25">
      <c r="A658" s="33" t="s">
        <v>146</v>
      </c>
      <c r="B658" s="33" t="s">
        <v>664</v>
      </c>
      <c r="C658" s="33" t="s">
        <v>781</v>
      </c>
      <c r="D658" s="33">
        <v>0</v>
      </c>
      <c r="E658" s="69">
        <v>0</v>
      </c>
      <c r="G658" s="99">
        <f>+VALUE(VLOOKUP(B658,[1]Hoja1!B$2:C$33,2,0))</f>
        <v>14</v>
      </c>
      <c r="H658" t="str">
        <f>+VLOOKUP(CONCATENATE(B658,C658),[1]Hoja1!$J:$K,2,0)</f>
        <v>14123</v>
      </c>
      <c r="I658">
        <f>+COUNTIFS(BaseSAP!U:U,V!H658,BaseSAP!C:C,V!$G$4)</f>
        <v>0</v>
      </c>
      <c r="L658" s="33" t="s">
        <v>664</v>
      </c>
      <c r="M658">
        <v>0</v>
      </c>
    </row>
    <row r="659" spans="1:13" x14ac:dyDescent="0.25">
      <c r="A659" s="12" t="s">
        <v>146</v>
      </c>
      <c r="B659" s="12" t="s">
        <v>664</v>
      </c>
      <c r="C659" s="12" t="s">
        <v>782</v>
      </c>
      <c r="D659" s="12">
        <v>0</v>
      </c>
      <c r="E659" s="70">
        <v>0</v>
      </c>
      <c r="G659" s="99">
        <f>+VALUE(VLOOKUP(B659,[1]Hoja1!B$2:C$33,2,0))</f>
        <v>14</v>
      </c>
      <c r="H659" t="str">
        <f>+VLOOKUP(CONCATENATE(B659,C659),[1]Hoja1!$J:$K,2,0)</f>
        <v>14124</v>
      </c>
      <c r="I659">
        <f>+COUNTIFS(BaseSAP!U:U,V!H659,BaseSAP!C:C,V!$G$4)</f>
        <v>0</v>
      </c>
      <c r="L659" s="12" t="s">
        <v>664</v>
      </c>
      <c r="M659">
        <v>0</v>
      </c>
    </row>
    <row r="660" spans="1:13" x14ac:dyDescent="0.25">
      <c r="A660" s="33" t="s">
        <v>146</v>
      </c>
      <c r="B660" s="33" t="s">
        <v>664</v>
      </c>
      <c r="C660" s="33" t="s">
        <v>783</v>
      </c>
      <c r="D660" s="33">
        <v>0</v>
      </c>
      <c r="E660" s="69">
        <v>0</v>
      </c>
      <c r="G660" s="99">
        <f>+VALUE(VLOOKUP(B660,[1]Hoja1!B$2:C$33,2,0))</f>
        <v>14</v>
      </c>
      <c r="H660" t="str">
        <f>+VLOOKUP(CONCATENATE(B660,C660),[1]Hoja1!$J:$K,2,0)</f>
        <v>14125</v>
      </c>
      <c r="I660">
        <f>+COUNTIFS(BaseSAP!U:U,V!H660,BaseSAP!C:C,V!$G$4)</f>
        <v>0</v>
      </c>
      <c r="L660" s="33" t="s">
        <v>664</v>
      </c>
      <c r="M660">
        <v>0</v>
      </c>
    </row>
    <row r="661" spans="1:13" x14ac:dyDescent="0.25">
      <c r="A661" s="31" t="s">
        <v>146</v>
      </c>
      <c r="B661" s="31" t="s">
        <v>146</v>
      </c>
      <c r="C661" s="31" t="s">
        <v>784</v>
      </c>
      <c r="D661" s="31">
        <v>0</v>
      </c>
      <c r="E661" s="54">
        <v>0</v>
      </c>
      <c r="G661" s="99">
        <f>+VALUE(VLOOKUP(B661,[1]Hoja1!B$2:C$33,2,0))</f>
        <v>15</v>
      </c>
      <c r="H661" t="str">
        <f>+VLOOKUP(CONCATENATE(B661,C661),[1]Hoja1!$J:$K,2,0)</f>
        <v>15001</v>
      </c>
      <c r="I661">
        <f>+COUNTIFS(BaseSAP!U:U,V!H661,BaseSAP!C:C,V!$G$4)</f>
        <v>0</v>
      </c>
      <c r="L661" s="31" t="s">
        <v>146</v>
      </c>
      <c r="M661">
        <v>0</v>
      </c>
    </row>
    <row r="662" spans="1:13" x14ac:dyDescent="0.25">
      <c r="A662" s="33" t="s">
        <v>146</v>
      </c>
      <c r="B662" s="33" t="s">
        <v>146</v>
      </c>
      <c r="C662" s="33" t="s">
        <v>785</v>
      </c>
      <c r="D662" s="33">
        <v>0</v>
      </c>
      <c r="E662" s="69">
        <v>0</v>
      </c>
      <c r="G662" s="99">
        <f>+VALUE(VLOOKUP(B662,[1]Hoja1!B$2:C$33,2,0))</f>
        <v>15</v>
      </c>
      <c r="H662" t="str">
        <f>+VLOOKUP(CONCATENATE(B662,C662),[1]Hoja1!$J:$K,2,0)</f>
        <v>15002</v>
      </c>
      <c r="I662">
        <f>+COUNTIFS(BaseSAP!U:U,V!H662,BaseSAP!C:C,V!$G$4)</f>
        <v>0</v>
      </c>
      <c r="L662" s="33" t="s">
        <v>146</v>
      </c>
      <c r="M662">
        <v>0</v>
      </c>
    </row>
    <row r="663" spans="1:13" x14ac:dyDescent="0.25">
      <c r="A663" s="31" t="s">
        <v>146</v>
      </c>
      <c r="B663" s="31" t="s">
        <v>146</v>
      </c>
      <c r="C663" s="31" t="s">
        <v>786</v>
      </c>
      <c r="D663" s="31">
        <v>0</v>
      </c>
      <c r="E663" s="54">
        <v>0</v>
      </c>
      <c r="G663" s="99">
        <f>+VALUE(VLOOKUP(B663,[1]Hoja1!B$2:C$33,2,0))</f>
        <v>15</v>
      </c>
      <c r="H663" t="str">
        <f>+VLOOKUP(CONCATENATE(B663,C663),[1]Hoja1!$J:$K,2,0)</f>
        <v>15003</v>
      </c>
      <c r="I663">
        <f>+COUNTIFS(BaseSAP!U:U,V!H663,BaseSAP!C:C,V!$G$4)</f>
        <v>0</v>
      </c>
      <c r="L663" s="31" t="s">
        <v>146</v>
      </c>
      <c r="M663">
        <v>0</v>
      </c>
    </row>
    <row r="664" spans="1:13" x14ac:dyDescent="0.25">
      <c r="A664" s="33" t="s">
        <v>146</v>
      </c>
      <c r="B664" s="33" t="s">
        <v>146</v>
      </c>
      <c r="C664" s="33" t="s">
        <v>787</v>
      </c>
      <c r="D664" s="33">
        <v>0</v>
      </c>
      <c r="E664" s="69">
        <v>0</v>
      </c>
      <c r="G664" s="99">
        <f>+VALUE(VLOOKUP(B664,[1]Hoja1!B$2:C$33,2,0))</f>
        <v>15</v>
      </c>
      <c r="H664" t="str">
        <f>+VLOOKUP(CONCATENATE(B664,C664),[1]Hoja1!$J:$K,2,0)</f>
        <v>15004</v>
      </c>
      <c r="I664">
        <f>+COUNTIFS(BaseSAP!U:U,V!H664,BaseSAP!C:C,V!$G$4)</f>
        <v>0</v>
      </c>
      <c r="L664" s="33" t="s">
        <v>146</v>
      </c>
      <c r="M664">
        <v>0</v>
      </c>
    </row>
    <row r="665" spans="1:13" x14ac:dyDescent="0.25">
      <c r="A665" s="12" t="s">
        <v>146</v>
      </c>
      <c r="B665" s="12" t="s">
        <v>146</v>
      </c>
      <c r="C665" s="12" t="s">
        <v>788</v>
      </c>
      <c r="D665" s="12">
        <v>2</v>
      </c>
      <c r="E665" s="70">
        <v>9.5693779904306216E-3</v>
      </c>
      <c r="G665" s="99">
        <f>+VALUE(VLOOKUP(B665,[1]Hoja1!B$2:C$33,2,0))</f>
        <v>15</v>
      </c>
      <c r="H665" t="str">
        <f>+VLOOKUP(CONCATENATE(B665,C665),[1]Hoja1!$J:$K,2,0)</f>
        <v>15005</v>
      </c>
      <c r="I665">
        <f>+COUNTIFS(BaseSAP!U:U,V!H665,BaseSAP!C:C,V!$G$4)</f>
        <v>2</v>
      </c>
      <c r="L665" s="12" t="s">
        <v>146</v>
      </c>
      <c r="M665">
        <v>2</v>
      </c>
    </row>
    <row r="666" spans="1:13" x14ac:dyDescent="0.25">
      <c r="A666" s="33" t="s">
        <v>146</v>
      </c>
      <c r="B666" s="33" t="s">
        <v>146</v>
      </c>
      <c r="C666" s="33" t="s">
        <v>789</v>
      </c>
      <c r="D666" s="33">
        <v>0</v>
      </c>
      <c r="E666" s="69">
        <v>0</v>
      </c>
      <c r="G666" s="99">
        <f>+VALUE(VLOOKUP(B666,[1]Hoja1!B$2:C$33,2,0))</f>
        <v>15</v>
      </c>
      <c r="H666" t="str">
        <f>+VLOOKUP(CONCATENATE(B666,C666),[1]Hoja1!$J:$K,2,0)</f>
        <v>15006</v>
      </c>
      <c r="I666">
        <f>+COUNTIFS(BaseSAP!U:U,V!H666,BaseSAP!C:C,V!$G$4)</f>
        <v>0</v>
      </c>
      <c r="L666" s="33" t="s">
        <v>146</v>
      </c>
      <c r="M666">
        <v>0</v>
      </c>
    </row>
    <row r="667" spans="1:13" x14ac:dyDescent="0.25">
      <c r="A667" s="12" t="s">
        <v>146</v>
      </c>
      <c r="B667" s="12" t="s">
        <v>146</v>
      </c>
      <c r="C667" s="12" t="s">
        <v>790</v>
      </c>
      <c r="D667" s="12">
        <v>0</v>
      </c>
      <c r="E667" s="70">
        <v>0</v>
      </c>
      <c r="G667" s="99">
        <f>+VALUE(VLOOKUP(B667,[1]Hoja1!B$2:C$33,2,0))</f>
        <v>15</v>
      </c>
      <c r="H667" t="str">
        <f>+VLOOKUP(CONCATENATE(B667,C667),[1]Hoja1!$J:$K,2,0)</f>
        <v>15007</v>
      </c>
      <c r="I667">
        <f>+COUNTIFS(BaseSAP!U:U,V!H667,BaseSAP!C:C,V!$G$4)</f>
        <v>0</v>
      </c>
      <c r="L667" s="12" t="s">
        <v>146</v>
      </c>
      <c r="M667">
        <v>0</v>
      </c>
    </row>
    <row r="668" spans="1:13" x14ac:dyDescent="0.25">
      <c r="A668" s="33" t="s">
        <v>146</v>
      </c>
      <c r="B668" s="33" t="s">
        <v>146</v>
      </c>
      <c r="C668" s="33" t="s">
        <v>791</v>
      </c>
      <c r="D668" s="33">
        <v>0</v>
      </c>
      <c r="E668" s="69">
        <v>0</v>
      </c>
      <c r="G668" s="99">
        <f>+VALUE(VLOOKUP(B668,[1]Hoja1!B$2:C$33,2,0))</f>
        <v>15</v>
      </c>
      <c r="H668" t="str">
        <f>+VLOOKUP(CONCATENATE(B668,C668),[1]Hoja1!$J:$K,2,0)</f>
        <v>15008</v>
      </c>
      <c r="I668">
        <f>+COUNTIFS(BaseSAP!U:U,V!H668,BaseSAP!C:C,V!$G$4)</f>
        <v>0</v>
      </c>
      <c r="L668" s="33" t="s">
        <v>146</v>
      </c>
      <c r="M668">
        <v>0</v>
      </c>
    </row>
    <row r="669" spans="1:13" x14ac:dyDescent="0.25">
      <c r="A669" s="12" t="s">
        <v>146</v>
      </c>
      <c r="B669" s="12" t="s">
        <v>146</v>
      </c>
      <c r="C669" s="12" t="s">
        <v>792</v>
      </c>
      <c r="D669" s="12">
        <v>0</v>
      </c>
      <c r="E669" s="70">
        <v>0</v>
      </c>
      <c r="G669" s="99">
        <f>+VALUE(VLOOKUP(B669,[1]Hoja1!B$2:C$33,2,0))</f>
        <v>15</v>
      </c>
      <c r="H669" t="str">
        <f>+VLOOKUP(CONCATENATE(B669,C669),[1]Hoja1!$J:$K,2,0)</f>
        <v>15009</v>
      </c>
      <c r="I669">
        <f>+COUNTIFS(BaseSAP!U:U,V!H669,BaseSAP!C:C,V!$G$4)</f>
        <v>0</v>
      </c>
      <c r="L669" s="12" t="s">
        <v>146</v>
      </c>
      <c r="M669">
        <v>0</v>
      </c>
    </row>
    <row r="670" spans="1:13" x14ac:dyDescent="0.25">
      <c r="A670" s="33" t="s">
        <v>146</v>
      </c>
      <c r="B670" s="33" t="s">
        <v>146</v>
      </c>
      <c r="C670" s="33" t="s">
        <v>793</v>
      </c>
      <c r="D670" s="33">
        <v>0</v>
      </c>
      <c r="E670" s="69">
        <v>0</v>
      </c>
      <c r="G670" s="99">
        <f>+VALUE(VLOOKUP(B670,[1]Hoja1!B$2:C$33,2,0))</f>
        <v>15</v>
      </c>
      <c r="H670" t="str">
        <f>+VLOOKUP(CONCATENATE(B670,C670),[1]Hoja1!$J:$K,2,0)</f>
        <v>15010</v>
      </c>
      <c r="I670">
        <f>+COUNTIFS(BaseSAP!U:U,V!H670,BaseSAP!C:C,V!$G$4)</f>
        <v>0</v>
      </c>
      <c r="L670" s="33" t="s">
        <v>146</v>
      </c>
      <c r="M670">
        <v>0</v>
      </c>
    </row>
    <row r="671" spans="1:13" x14ac:dyDescent="0.25">
      <c r="A671" s="31" t="s">
        <v>146</v>
      </c>
      <c r="B671" s="31" t="s">
        <v>146</v>
      </c>
      <c r="C671" s="31" t="s">
        <v>794</v>
      </c>
      <c r="D671" s="31">
        <v>0</v>
      </c>
      <c r="E671" s="54">
        <v>0</v>
      </c>
      <c r="G671" s="99">
        <f>+VALUE(VLOOKUP(B671,[1]Hoja1!B$2:C$33,2,0))</f>
        <v>15</v>
      </c>
      <c r="H671" t="str">
        <f>+VLOOKUP(CONCATENATE(B671,C671),[1]Hoja1!$J:$K,2,0)</f>
        <v>15011</v>
      </c>
      <c r="I671">
        <f>+COUNTIFS(BaseSAP!U:U,V!H671,BaseSAP!C:C,V!$G$4)</f>
        <v>0</v>
      </c>
      <c r="L671" s="31" t="s">
        <v>146</v>
      </c>
      <c r="M671">
        <v>0</v>
      </c>
    </row>
    <row r="672" spans="1:13" x14ac:dyDescent="0.25">
      <c r="A672" s="33" t="s">
        <v>146</v>
      </c>
      <c r="B672" s="33" t="s">
        <v>146</v>
      </c>
      <c r="C672" s="33" t="s">
        <v>795</v>
      </c>
      <c r="D672" s="33">
        <v>0</v>
      </c>
      <c r="E672" s="69">
        <v>0</v>
      </c>
      <c r="G672" s="99">
        <f>+VALUE(VLOOKUP(B672,[1]Hoja1!B$2:C$33,2,0))</f>
        <v>15</v>
      </c>
      <c r="H672" t="str">
        <f>+VLOOKUP(CONCATENATE(B672,C672),[1]Hoja1!$J:$K,2,0)</f>
        <v>15012</v>
      </c>
      <c r="I672">
        <f>+COUNTIFS(BaseSAP!U:U,V!H672,BaseSAP!C:C,V!$G$4)</f>
        <v>0</v>
      </c>
      <c r="L672" s="33" t="s">
        <v>146</v>
      </c>
      <c r="M672">
        <v>0</v>
      </c>
    </row>
    <row r="673" spans="1:13" x14ac:dyDescent="0.25">
      <c r="A673" s="12" t="s">
        <v>146</v>
      </c>
      <c r="B673" s="12" t="s">
        <v>146</v>
      </c>
      <c r="C673" s="12" t="s">
        <v>796</v>
      </c>
      <c r="D673" s="12">
        <v>1</v>
      </c>
      <c r="E673" s="70">
        <v>4.7846889952153108E-3</v>
      </c>
      <c r="G673" s="99">
        <f>+VALUE(VLOOKUP(B673,[1]Hoja1!B$2:C$33,2,0))</f>
        <v>15</v>
      </c>
      <c r="H673" t="str">
        <f>+VLOOKUP(CONCATENATE(B673,C673),[1]Hoja1!$J:$K,2,0)</f>
        <v>15013</v>
      </c>
      <c r="I673">
        <f>+COUNTIFS(BaseSAP!U:U,V!H673,BaseSAP!C:C,V!$G$4)</f>
        <v>1</v>
      </c>
      <c r="L673" s="12" t="s">
        <v>146</v>
      </c>
      <c r="M673">
        <v>1</v>
      </c>
    </row>
    <row r="674" spans="1:13" x14ac:dyDescent="0.25">
      <c r="A674" s="33" t="s">
        <v>146</v>
      </c>
      <c r="B674" s="33" t="s">
        <v>146</v>
      </c>
      <c r="C674" s="33" t="s">
        <v>797</v>
      </c>
      <c r="D674" s="33">
        <v>0</v>
      </c>
      <c r="E674" s="69">
        <v>0</v>
      </c>
      <c r="G674" s="99">
        <f>+VALUE(VLOOKUP(B674,[1]Hoja1!B$2:C$33,2,0))</f>
        <v>15</v>
      </c>
      <c r="H674" t="str">
        <f>+VLOOKUP(CONCATENATE(B674,C674),[1]Hoja1!$J:$K,2,0)</f>
        <v>15014</v>
      </c>
      <c r="I674">
        <f>+COUNTIFS(BaseSAP!U:U,V!H674,BaseSAP!C:C,V!$G$4)</f>
        <v>0</v>
      </c>
      <c r="L674" s="33" t="s">
        <v>146</v>
      </c>
      <c r="M674">
        <v>0</v>
      </c>
    </row>
    <row r="675" spans="1:13" x14ac:dyDescent="0.25">
      <c r="A675" s="12" t="s">
        <v>146</v>
      </c>
      <c r="B675" s="12" t="s">
        <v>146</v>
      </c>
      <c r="C675" s="12" t="s">
        <v>798</v>
      </c>
      <c r="D675" s="12">
        <v>1</v>
      </c>
      <c r="E675" s="70">
        <v>4.7846889952153108E-3</v>
      </c>
      <c r="G675" s="99">
        <f>+VALUE(VLOOKUP(B675,[1]Hoja1!B$2:C$33,2,0))</f>
        <v>15</v>
      </c>
      <c r="H675" t="str">
        <f>+VLOOKUP(CONCATENATE(B675,C675),[1]Hoja1!$J:$K,2,0)</f>
        <v>15015</v>
      </c>
      <c r="I675">
        <f>+COUNTIFS(BaseSAP!U:U,V!H675,BaseSAP!C:C,V!$G$4)</f>
        <v>1</v>
      </c>
      <c r="L675" s="12" t="s">
        <v>146</v>
      </c>
      <c r="M675">
        <v>1</v>
      </c>
    </row>
    <row r="676" spans="1:13" x14ac:dyDescent="0.25">
      <c r="A676" s="33" t="s">
        <v>146</v>
      </c>
      <c r="B676" s="33" t="s">
        <v>146</v>
      </c>
      <c r="C676" s="33" t="s">
        <v>799</v>
      </c>
      <c r="D676" s="33">
        <v>1</v>
      </c>
      <c r="E676" s="69">
        <v>4.7846889952153108E-3</v>
      </c>
      <c r="G676" s="99">
        <f>+VALUE(VLOOKUP(B676,[1]Hoja1!B$2:C$33,2,0))</f>
        <v>15</v>
      </c>
      <c r="H676" t="str">
        <f>+VLOOKUP(CONCATENATE(B676,C676),[1]Hoja1!$J:$K,2,0)</f>
        <v>15016</v>
      </c>
      <c r="I676">
        <f>+COUNTIFS(BaseSAP!U:U,V!H676,BaseSAP!C:C,V!$G$4)</f>
        <v>1</v>
      </c>
      <c r="L676" s="33" t="s">
        <v>146</v>
      </c>
      <c r="M676">
        <v>1</v>
      </c>
    </row>
    <row r="677" spans="1:13" x14ac:dyDescent="0.25">
      <c r="A677" s="12" t="s">
        <v>146</v>
      </c>
      <c r="B677" s="12" t="s">
        <v>146</v>
      </c>
      <c r="C677" s="12" t="s">
        <v>800</v>
      </c>
      <c r="D677" s="12">
        <v>0</v>
      </c>
      <c r="E677" s="70">
        <v>0</v>
      </c>
      <c r="G677" s="99">
        <f>+VALUE(VLOOKUP(B677,[1]Hoja1!B$2:C$33,2,0))</f>
        <v>15</v>
      </c>
      <c r="H677" t="str">
        <f>+VLOOKUP(CONCATENATE(B677,C677),[1]Hoja1!$J:$K,2,0)</f>
        <v>15017</v>
      </c>
      <c r="I677">
        <f>+COUNTIFS(BaseSAP!U:U,V!H677,BaseSAP!C:C,V!$G$4)</f>
        <v>0</v>
      </c>
      <c r="L677" s="12" t="s">
        <v>146</v>
      </c>
      <c r="M677">
        <v>0</v>
      </c>
    </row>
    <row r="678" spans="1:13" x14ac:dyDescent="0.25">
      <c r="A678" s="33" t="s">
        <v>146</v>
      </c>
      <c r="B678" s="33" t="s">
        <v>146</v>
      </c>
      <c r="C678" s="33" t="s">
        <v>801</v>
      </c>
      <c r="D678" s="33">
        <v>0</v>
      </c>
      <c r="E678" s="69">
        <v>0</v>
      </c>
      <c r="G678" s="99">
        <f>+VALUE(VLOOKUP(B678,[1]Hoja1!B$2:C$33,2,0))</f>
        <v>15</v>
      </c>
      <c r="H678" t="str">
        <f>+VLOOKUP(CONCATENATE(B678,C678),[1]Hoja1!$J:$K,2,0)</f>
        <v>15018</v>
      </c>
      <c r="I678">
        <f>+COUNTIFS(BaseSAP!U:U,V!H678,BaseSAP!C:C,V!$G$4)</f>
        <v>0</v>
      </c>
      <c r="L678" s="33" t="s">
        <v>146</v>
      </c>
      <c r="M678">
        <v>0</v>
      </c>
    </row>
    <row r="679" spans="1:13" x14ac:dyDescent="0.25">
      <c r="A679" s="31" t="s">
        <v>146</v>
      </c>
      <c r="B679" s="31" t="s">
        <v>146</v>
      </c>
      <c r="C679" s="31" t="s">
        <v>802</v>
      </c>
      <c r="D679" s="31">
        <v>0</v>
      </c>
      <c r="E679" s="54">
        <v>0</v>
      </c>
      <c r="G679" s="99">
        <f>+VALUE(VLOOKUP(B679,[1]Hoja1!B$2:C$33,2,0))</f>
        <v>15</v>
      </c>
      <c r="H679" t="str">
        <f>+VLOOKUP(CONCATENATE(B679,C679),[1]Hoja1!$J:$K,2,0)</f>
        <v>15019</v>
      </c>
      <c r="I679">
        <f>+COUNTIFS(BaseSAP!U:U,V!H679,BaseSAP!C:C,V!$G$4)</f>
        <v>0</v>
      </c>
      <c r="L679" s="31" t="s">
        <v>146</v>
      </c>
      <c r="M679">
        <v>0</v>
      </c>
    </row>
    <row r="680" spans="1:13" x14ac:dyDescent="0.25">
      <c r="A680" s="33" t="s">
        <v>146</v>
      </c>
      <c r="B680" s="33" t="s">
        <v>146</v>
      </c>
      <c r="C680" s="33" t="s">
        <v>803</v>
      </c>
      <c r="D680" s="33">
        <v>0</v>
      </c>
      <c r="E680" s="69">
        <v>0</v>
      </c>
      <c r="G680" s="99">
        <f>+VALUE(VLOOKUP(B680,[1]Hoja1!B$2:C$33,2,0))</f>
        <v>15</v>
      </c>
      <c r="H680" t="str">
        <f>+VLOOKUP(CONCATENATE(B680,C680),[1]Hoja1!$J:$K,2,0)</f>
        <v>15020</v>
      </c>
      <c r="I680">
        <f>+COUNTIFS(BaseSAP!U:U,V!H680,BaseSAP!C:C,V!$G$4)</f>
        <v>0</v>
      </c>
      <c r="L680" s="33" t="s">
        <v>146</v>
      </c>
      <c r="M680">
        <v>0</v>
      </c>
    </row>
    <row r="681" spans="1:13" x14ac:dyDescent="0.25">
      <c r="A681" s="31" t="s">
        <v>146</v>
      </c>
      <c r="B681" s="31" t="s">
        <v>146</v>
      </c>
      <c r="C681" s="31" t="s">
        <v>804</v>
      </c>
      <c r="D681" s="31">
        <v>0</v>
      </c>
      <c r="E681" s="54">
        <v>0</v>
      </c>
      <c r="G681" s="99">
        <f>+VALUE(VLOOKUP(B681,[1]Hoja1!B$2:C$33,2,0))</f>
        <v>15</v>
      </c>
      <c r="H681" t="str">
        <f>+VLOOKUP(CONCATENATE(B681,C681),[1]Hoja1!$J:$K,2,0)</f>
        <v>15021</v>
      </c>
      <c r="I681">
        <f>+COUNTIFS(BaseSAP!U:U,V!H681,BaseSAP!C:C,V!$G$4)</f>
        <v>0</v>
      </c>
      <c r="L681" s="31" t="s">
        <v>146</v>
      </c>
      <c r="M681">
        <v>0</v>
      </c>
    </row>
    <row r="682" spans="1:13" x14ac:dyDescent="0.25">
      <c r="A682" s="33" t="s">
        <v>146</v>
      </c>
      <c r="B682" s="33" t="s">
        <v>146</v>
      </c>
      <c r="C682" s="33" t="s">
        <v>805</v>
      </c>
      <c r="D682" s="33">
        <v>0</v>
      </c>
      <c r="E682" s="69">
        <v>0</v>
      </c>
      <c r="G682" s="99">
        <f>+VALUE(VLOOKUP(B682,[1]Hoja1!B$2:C$33,2,0))</f>
        <v>15</v>
      </c>
      <c r="H682" t="str">
        <f>+VLOOKUP(CONCATENATE(B682,C682),[1]Hoja1!$J:$K,2,0)</f>
        <v>15022</v>
      </c>
      <c r="I682">
        <f>+COUNTIFS(BaseSAP!U:U,V!H682,BaseSAP!C:C,V!$G$4)</f>
        <v>0</v>
      </c>
      <c r="L682" s="33" t="s">
        <v>146</v>
      </c>
      <c r="M682">
        <v>0</v>
      </c>
    </row>
    <row r="683" spans="1:13" x14ac:dyDescent="0.25">
      <c r="A683" s="12" t="s">
        <v>146</v>
      </c>
      <c r="B683" s="12" t="s">
        <v>146</v>
      </c>
      <c r="C683" s="12" t="s">
        <v>806</v>
      </c>
      <c r="D683" s="12">
        <v>0</v>
      </c>
      <c r="E683" s="70">
        <v>0</v>
      </c>
      <c r="G683" s="99">
        <f>+VALUE(VLOOKUP(B683,[1]Hoja1!B$2:C$33,2,0))</f>
        <v>15</v>
      </c>
      <c r="H683" t="str">
        <f>+VLOOKUP(CONCATENATE(B683,C683),[1]Hoja1!$J:$K,2,0)</f>
        <v>15023</v>
      </c>
      <c r="I683">
        <f>+COUNTIFS(BaseSAP!U:U,V!H683,BaseSAP!C:C,V!$G$4)</f>
        <v>0</v>
      </c>
      <c r="L683" s="12" t="s">
        <v>146</v>
      </c>
      <c r="M683">
        <v>0</v>
      </c>
    </row>
    <row r="684" spans="1:13" x14ac:dyDescent="0.25">
      <c r="A684" s="33" t="s">
        <v>146</v>
      </c>
      <c r="B684" s="33" t="s">
        <v>146</v>
      </c>
      <c r="C684" s="33" t="s">
        <v>807</v>
      </c>
      <c r="D684" s="33">
        <v>0</v>
      </c>
      <c r="E684" s="69">
        <v>0</v>
      </c>
      <c r="G684" s="99">
        <f>+VALUE(VLOOKUP(B684,[1]Hoja1!B$2:C$33,2,0))</f>
        <v>15</v>
      </c>
      <c r="H684" t="str">
        <f>+VLOOKUP(CONCATENATE(B684,C684),[1]Hoja1!$J:$K,2,0)</f>
        <v>15024</v>
      </c>
      <c r="I684">
        <f>+COUNTIFS(BaseSAP!U:U,V!H684,BaseSAP!C:C,V!$G$4)</f>
        <v>0</v>
      </c>
      <c r="L684" s="33" t="s">
        <v>146</v>
      </c>
      <c r="M684">
        <v>0</v>
      </c>
    </row>
    <row r="685" spans="1:13" x14ac:dyDescent="0.25">
      <c r="A685" s="12" t="s">
        <v>146</v>
      </c>
      <c r="B685" s="12" t="s">
        <v>146</v>
      </c>
      <c r="C685" s="12" t="s">
        <v>808</v>
      </c>
      <c r="D685" s="12">
        <v>0</v>
      </c>
      <c r="E685" s="70">
        <v>0</v>
      </c>
      <c r="G685" s="99">
        <f>+VALUE(VLOOKUP(B685,[1]Hoja1!B$2:C$33,2,0))</f>
        <v>15</v>
      </c>
      <c r="H685" t="str">
        <f>+VLOOKUP(CONCATENATE(B685,C685),[1]Hoja1!$J:$K,2,0)</f>
        <v>15025</v>
      </c>
      <c r="I685">
        <f>+COUNTIFS(BaseSAP!U:U,V!H685,BaseSAP!C:C,V!$G$4)</f>
        <v>0</v>
      </c>
      <c r="L685" s="12" t="s">
        <v>146</v>
      </c>
      <c r="M685">
        <v>0</v>
      </c>
    </row>
    <row r="686" spans="1:13" x14ac:dyDescent="0.25">
      <c r="A686" s="33" t="s">
        <v>146</v>
      </c>
      <c r="B686" s="33" t="s">
        <v>146</v>
      </c>
      <c r="C686" s="33" t="s">
        <v>809</v>
      </c>
      <c r="D686" s="33">
        <v>0</v>
      </c>
      <c r="E686" s="69">
        <v>0</v>
      </c>
      <c r="G686" s="99">
        <f>+VALUE(VLOOKUP(B686,[1]Hoja1!B$2:C$33,2,0))</f>
        <v>15</v>
      </c>
      <c r="H686" t="str">
        <f>+VLOOKUP(CONCATENATE(B686,C686),[1]Hoja1!$J:$K,2,0)</f>
        <v>15026</v>
      </c>
      <c r="I686">
        <f>+COUNTIFS(BaseSAP!U:U,V!H686,BaseSAP!C:C,V!$G$4)</f>
        <v>0</v>
      </c>
      <c r="L686" s="33" t="s">
        <v>146</v>
      </c>
      <c r="M686">
        <v>0</v>
      </c>
    </row>
    <row r="687" spans="1:13" x14ac:dyDescent="0.25">
      <c r="A687" s="12" t="s">
        <v>146</v>
      </c>
      <c r="B687" s="12" t="s">
        <v>146</v>
      </c>
      <c r="C687" s="12" t="s">
        <v>810</v>
      </c>
      <c r="D687" s="12">
        <v>0</v>
      </c>
      <c r="E687" s="70">
        <v>0</v>
      </c>
      <c r="G687" s="99">
        <f>+VALUE(VLOOKUP(B687,[1]Hoja1!B$2:C$33,2,0))</f>
        <v>15</v>
      </c>
      <c r="H687" t="str">
        <f>+VLOOKUP(CONCATENATE(B687,C687),[1]Hoja1!$J:$K,2,0)</f>
        <v>15027</v>
      </c>
      <c r="I687">
        <f>+COUNTIFS(BaseSAP!U:U,V!H687,BaseSAP!C:C,V!$G$4)</f>
        <v>0</v>
      </c>
      <c r="L687" s="12" t="s">
        <v>146</v>
      </c>
      <c r="M687">
        <v>0</v>
      </c>
    </row>
    <row r="688" spans="1:13" x14ac:dyDescent="0.25">
      <c r="A688" s="33" t="s">
        <v>146</v>
      </c>
      <c r="B688" s="33" t="s">
        <v>146</v>
      </c>
      <c r="C688" s="33" t="s">
        <v>811</v>
      </c>
      <c r="D688" s="33">
        <v>0</v>
      </c>
      <c r="E688" s="69">
        <v>0</v>
      </c>
      <c r="G688" s="99">
        <f>+VALUE(VLOOKUP(B688,[1]Hoja1!B$2:C$33,2,0))</f>
        <v>15</v>
      </c>
      <c r="H688" t="str">
        <f>+VLOOKUP(CONCATENATE(B688,C688),[1]Hoja1!$J:$K,2,0)</f>
        <v>15028</v>
      </c>
      <c r="I688">
        <f>+COUNTIFS(BaseSAP!U:U,V!H688,BaseSAP!C:C,V!$G$4)</f>
        <v>0</v>
      </c>
      <c r="L688" s="33" t="s">
        <v>146</v>
      </c>
      <c r="M688">
        <v>0</v>
      </c>
    </row>
    <row r="689" spans="1:13" x14ac:dyDescent="0.25">
      <c r="A689" s="31" t="s">
        <v>146</v>
      </c>
      <c r="B689" s="31" t="s">
        <v>146</v>
      </c>
      <c r="C689" s="31" t="s">
        <v>812</v>
      </c>
      <c r="D689" s="31">
        <v>0</v>
      </c>
      <c r="E689" s="54">
        <v>0</v>
      </c>
      <c r="G689" s="99">
        <f>+VALUE(VLOOKUP(B689,[1]Hoja1!B$2:C$33,2,0))</f>
        <v>15</v>
      </c>
      <c r="H689" t="str">
        <f>+VLOOKUP(CONCATENATE(B689,C689),[1]Hoja1!$J:$K,2,0)</f>
        <v>15029</v>
      </c>
      <c r="I689">
        <f>+COUNTIFS(BaseSAP!U:U,V!H689,BaseSAP!C:C,V!$G$4)</f>
        <v>0</v>
      </c>
      <c r="L689" s="31" t="s">
        <v>146</v>
      </c>
      <c r="M689">
        <v>0</v>
      </c>
    </row>
    <row r="690" spans="1:13" x14ac:dyDescent="0.25">
      <c r="A690" s="33" t="s">
        <v>146</v>
      </c>
      <c r="B690" s="33" t="s">
        <v>146</v>
      </c>
      <c r="C690" s="33" t="s">
        <v>813</v>
      </c>
      <c r="D690" s="33">
        <v>0</v>
      </c>
      <c r="E690" s="69">
        <v>0</v>
      </c>
      <c r="G690" s="99">
        <f>+VALUE(VLOOKUP(B690,[1]Hoja1!B$2:C$33,2,0))</f>
        <v>15</v>
      </c>
      <c r="H690" t="str">
        <f>+VLOOKUP(CONCATENATE(B690,C690),[1]Hoja1!$J:$K,2,0)</f>
        <v>15030</v>
      </c>
      <c r="I690">
        <f>+COUNTIFS(BaseSAP!U:U,V!H690,BaseSAP!C:C,V!$G$4)</f>
        <v>0</v>
      </c>
      <c r="L690" s="33" t="s">
        <v>146</v>
      </c>
      <c r="M690">
        <v>0</v>
      </c>
    </row>
    <row r="691" spans="1:13" x14ac:dyDescent="0.25">
      <c r="A691" s="12" t="s">
        <v>146</v>
      </c>
      <c r="B691" s="12" t="s">
        <v>146</v>
      </c>
      <c r="C691" s="12" t="s">
        <v>814</v>
      </c>
      <c r="D691" s="12">
        <v>0</v>
      </c>
      <c r="E691" s="70">
        <v>0</v>
      </c>
      <c r="G691" s="99">
        <f>+VALUE(VLOOKUP(B691,[1]Hoja1!B$2:C$33,2,0))</f>
        <v>15</v>
      </c>
      <c r="H691" t="str">
        <f>+VLOOKUP(CONCATENATE(B691,C691),[1]Hoja1!$J:$K,2,0)</f>
        <v>15031</v>
      </c>
      <c r="I691">
        <f>+COUNTIFS(BaseSAP!U:U,V!H691,BaseSAP!C:C,V!$G$4)</f>
        <v>0</v>
      </c>
      <c r="L691" s="12" t="s">
        <v>146</v>
      </c>
      <c r="M691">
        <v>0</v>
      </c>
    </row>
    <row r="692" spans="1:13" x14ac:dyDescent="0.25">
      <c r="A692" s="33" t="s">
        <v>146</v>
      </c>
      <c r="B692" s="33" t="s">
        <v>146</v>
      </c>
      <c r="C692" s="33" t="s">
        <v>815</v>
      </c>
      <c r="D692" s="33">
        <v>0</v>
      </c>
      <c r="E692" s="69">
        <v>0</v>
      </c>
      <c r="G692" s="99">
        <f>+VALUE(VLOOKUP(B692,[1]Hoja1!B$2:C$33,2,0))</f>
        <v>15</v>
      </c>
      <c r="H692" t="str">
        <f>+VLOOKUP(CONCATENATE(B692,C692),[1]Hoja1!$J:$K,2,0)</f>
        <v>15032</v>
      </c>
      <c r="I692">
        <f>+COUNTIFS(BaseSAP!U:U,V!H692,BaseSAP!C:C,V!$G$4)</f>
        <v>0</v>
      </c>
      <c r="L692" s="33" t="s">
        <v>146</v>
      </c>
      <c r="M692">
        <v>0</v>
      </c>
    </row>
    <row r="693" spans="1:13" x14ac:dyDescent="0.25">
      <c r="A693" s="12" t="s">
        <v>146</v>
      </c>
      <c r="B693" s="12" t="s">
        <v>146</v>
      </c>
      <c r="C693" s="12" t="s">
        <v>816</v>
      </c>
      <c r="D693" s="12">
        <v>3</v>
      </c>
      <c r="E693" s="70">
        <v>1.4354066985645933E-2</v>
      </c>
      <c r="G693" s="99">
        <f>+VALUE(VLOOKUP(B693,[1]Hoja1!B$2:C$33,2,0))</f>
        <v>15</v>
      </c>
      <c r="H693" t="str">
        <f>+VLOOKUP(CONCATENATE(B693,C693),[1]Hoja1!$J:$K,2,0)</f>
        <v>15033</v>
      </c>
      <c r="I693">
        <f>+COUNTIFS(BaseSAP!U:U,V!H693,BaseSAP!C:C,V!$G$4)</f>
        <v>3</v>
      </c>
      <c r="L693" s="12" t="s">
        <v>146</v>
      </c>
      <c r="M693">
        <v>3</v>
      </c>
    </row>
    <row r="694" spans="1:13" x14ac:dyDescent="0.25">
      <c r="A694" s="33" t="s">
        <v>146</v>
      </c>
      <c r="B694" s="33" t="s">
        <v>146</v>
      </c>
      <c r="C694" s="33" t="s">
        <v>817</v>
      </c>
      <c r="D694" s="33">
        <v>0</v>
      </c>
      <c r="E694" s="69">
        <v>0</v>
      </c>
      <c r="G694" s="99">
        <f>+VALUE(VLOOKUP(B694,[1]Hoja1!B$2:C$33,2,0))</f>
        <v>15</v>
      </c>
      <c r="H694" t="str">
        <f>+VLOOKUP(CONCATENATE(B694,C694),[1]Hoja1!$J:$K,2,0)</f>
        <v>15034</v>
      </c>
      <c r="I694">
        <f>+COUNTIFS(BaseSAP!U:U,V!H694,BaseSAP!C:C,V!$G$4)</f>
        <v>0</v>
      </c>
      <c r="L694" s="33" t="s">
        <v>146</v>
      </c>
      <c r="M694">
        <v>0</v>
      </c>
    </row>
    <row r="695" spans="1:13" x14ac:dyDescent="0.25">
      <c r="A695" s="12" t="s">
        <v>146</v>
      </c>
      <c r="B695" s="12" t="s">
        <v>146</v>
      </c>
      <c r="C695" s="12" t="s">
        <v>818</v>
      </c>
      <c r="D695" s="12">
        <v>0</v>
      </c>
      <c r="E695" s="70">
        <v>0</v>
      </c>
      <c r="G695" s="99">
        <f>+VALUE(VLOOKUP(B695,[1]Hoja1!B$2:C$33,2,0))</f>
        <v>15</v>
      </c>
      <c r="H695" t="str">
        <f>+VLOOKUP(CONCATENATE(B695,C695),[1]Hoja1!$J:$K,2,0)</f>
        <v>15035</v>
      </c>
      <c r="I695">
        <f>+COUNTIFS(BaseSAP!U:U,V!H695,BaseSAP!C:C,V!$G$4)</f>
        <v>0</v>
      </c>
      <c r="L695" s="12" t="s">
        <v>146</v>
      </c>
      <c r="M695">
        <v>0</v>
      </c>
    </row>
    <row r="696" spans="1:13" x14ac:dyDescent="0.25">
      <c r="A696" s="33" t="s">
        <v>146</v>
      </c>
      <c r="B696" s="33" t="s">
        <v>146</v>
      </c>
      <c r="C696" s="33" t="s">
        <v>819</v>
      </c>
      <c r="D696" s="33">
        <v>0</v>
      </c>
      <c r="E696" s="69">
        <v>0</v>
      </c>
      <c r="G696" s="99">
        <f>+VALUE(VLOOKUP(B696,[1]Hoja1!B$2:C$33,2,0))</f>
        <v>15</v>
      </c>
      <c r="H696" t="str">
        <f>+VLOOKUP(CONCATENATE(B696,C696),[1]Hoja1!$J:$K,2,0)</f>
        <v>15036</v>
      </c>
      <c r="I696">
        <f>+COUNTIFS(BaseSAP!U:U,V!H696,BaseSAP!C:C,V!$G$4)</f>
        <v>0</v>
      </c>
      <c r="L696" s="33" t="s">
        <v>146</v>
      </c>
      <c r="M696">
        <v>0</v>
      </c>
    </row>
    <row r="697" spans="1:13" x14ac:dyDescent="0.25">
      <c r="A697" s="31" t="s">
        <v>146</v>
      </c>
      <c r="B697" s="31" t="s">
        <v>146</v>
      </c>
      <c r="C697" s="31" t="s">
        <v>820</v>
      </c>
      <c r="D697" s="31">
        <v>0</v>
      </c>
      <c r="E697" s="54">
        <v>0</v>
      </c>
      <c r="G697" s="99">
        <f>+VALUE(VLOOKUP(B697,[1]Hoja1!B$2:C$33,2,0))</f>
        <v>15</v>
      </c>
      <c r="H697" t="str">
        <f>+VLOOKUP(CONCATENATE(B697,C697),[1]Hoja1!$J:$K,2,0)</f>
        <v>15037</v>
      </c>
      <c r="I697">
        <f>+COUNTIFS(BaseSAP!U:U,V!H697,BaseSAP!C:C,V!$G$4)</f>
        <v>0</v>
      </c>
      <c r="L697" s="31" t="s">
        <v>146</v>
      </c>
      <c r="M697">
        <v>0</v>
      </c>
    </row>
    <row r="698" spans="1:13" x14ac:dyDescent="0.25">
      <c r="A698" s="33" t="s">
        <v>146</v>
      </c>
      <c r="B698" s="33" t="s">
        <v>146</v>
      </c>
      <c r="C698" s="33" t="s">
        <v>821</v>
      </c>
      <c r="D698" s="33">
        <v>0</v>
      </c>
      <c r="E698" s="69">
        <v>0</v>
      </c>
      <c r="G698" s="99">
        <f>+VALUE(VLOOKUP(B698,[1]Hoja1!B$2:C$33,2,0))</f>
        <v>15</v>
      </c>
      <c r="H698" t="str">
        <f>+VLOOKUP(CONCATENATE(B698,C698),[1]Hoja1!$J:$K,2,0)</f>
        <v>15038</v>
      </c>
      <c r="I698">
        <f>+COUNTIFS(BaseSAP!U:U,V!H698,BaseSAP!C:C,V!$G$4)</f>
        <v>0</v>
      </c>
      <c r="L698" s="33" t="s">
        <v>146</v>
      </c>
      <c r="M698">
        <v>0</v>
      </c>
    </row>
    <row r="699" spans="1:13" x14ac:dyDescent="0.25">
      <c r="A699" s="31" t="s">
        <v>146</v>
      </c>
      <c r="B699" s="31" t="s">
        <v>146</v>
      </c>
      <c r="C699" s="31" t="s">
        <v>822</v>
      </c>
      <c r="D699" s="31">
        <v>0</v>
      </c>
      <c r="E699" s="54">
        <v>0</v>
      </c>
      <c r="G699" s="99">
        <f>+VALUE(VLOOKUP(B699,[1]Hoja1!B$2:C$33,2,0))</f>
        <v>15</v>
      </c>
      <c r="H699" t="str">
        <f>+VLOOKUP(CONCATENATE(B699,C699),[1]Hoja1!$J:$K,2,0)</f>
        <v>15039</v>
      </c>
      <c r="I699">
        <f>+COUNTIFS(BaseSAP!U:U,V!H699,BaseSAP!C:C,V!$G$4)</f>
        <v>0</v>
      </c>
      <c r="L699" s="31" t="s">
        <v>146</v>
      </c>
      <c r="M699">
        <v>0</v>
      </c>
    </row>
    <row r="700" spans="1:13" x14ac:dyDescent="0.25">
      <c r="A700" s="33" t="s">
        <v>146</v>
      </c>
      <c r="B700" s="33" t="s">
        <v>146</v>
      </c>
      <c r="C700" s="33" t="s">
        <v>823</v>
      </c>
      <c r="D700" s="33">
        <v>0</v>
      </c>
      <c r="E700" s="69">
        <v>0</v>
      </c>
      <c r="G700" s="99">
        <f>+VALUE(VLOOKUP(B700,[1]Hoja1!B$2:C$33,2,0))</f>
        <v>15</v>
      </c>
      <c r="H700" t="str">
        <f>+VLOOKUP(CONCATENATE(B700,C700),[1]Hoja1!$J:$K,2,0)</f>
        <v>15040</v>
      </c>
      <c r="I700">
        <f>+COUNTIFS(BaseSAP!U:U,V!H700,BaseSAP!C:C,V!$G$4)</f>
        <v>0</v>
      </c>
      <c r="L700" s="33" t="s">
        <v>146</v>
      </c>
      <c r="M700">
        <v>0</v>
      </c>
    </row>
    <row r="701" spans="1:13" x14ac:dyDescent="0.25">
      <c r="A701" s="12" t="s">
        <v>146</v>
      </c>
      <c r="B701" s="12" t="s">
        <v>146</v>
      </c>
      <c r="C701" s="12" t="s">
        <v>824</v>
      </c>
      <c r="D701" s="12">
        <v>0</v>
      </c>
      <c r="E701" s="70">
        <v>0</v>
      </c>
      <c r="G701" s="99">
        <f>+VALUE(VLOOKUP(B701,[1]Hoja1!B$2:C$33,2,0))</f>
        <v>15</v>
      </c>
      <c r="H701" t="str">
        <f>+VLOOKUP(CONCATENATE(B701,C701),[1]Hoja1!$J:$K,2,0)</f>
        <v>15041</v>
      </c>
      <c r="I701">
        <f>+COUNTIFS(BaseSAP!U:U,V!H701,BaseSAP!C:C,V!$G$4)</f>
        <v>0</v>
      </c>
      <c r="L701" s="12" t="s">
        <v>146</v>
      </c>
      <c r="M701">
        <v>0</v>
      </c>
    </row>
    <row r="702" spans="1:13" x14ac:dyDescent="0.25">
      <c r="A702" s="33" t="s">
        <v>146</v>
      </c>
      <c r="B702" s="33" t="s">
        <v>146</v>
      </c>
      <c r="C702" s="33" t="s">
        <v>825</v>
      </c>
      <c r="D702" s="33">
        <v>0</v>
      </c>
      <c r="E702" s="69">
        <v>0</v>
      </c>
      <c r="G702" s="99">
        <f>+VALUE(VLOOKUP(B702,[1]Hoja1!B$2:C$33,2,0))</f>
        <v>15</v>
      </c>
      <c r="H702" t="str">
        <f>+VLOOKUP(CONCATENATE(B702,C702),[1]Hoja1!$J:$K,2,0)</f>
        <v>15042</v>
      </c>
      <c r="I702">
        <f>+COUNTIFS(BaseSAP!U:U,V!H702,BaseSAP!C:C,V!$G$4)</f>
        <v>0</v>
      </c>
      <c r="L702" s="33" t="s">
        <v>146</v>
      </c>
      <c r="M702">
        <v>0</v>
      </c>
    </row>
    <row r="703" spans="1:13" x14ac:dyDescent="0.25">
      <c r="A703" s="12" t="s">
        <v>146</v>
      </c>
      <c r="B703" s="12" t="s">
        <v>146</v>
      </c>
      <c r="C703" s="12" t="s">
        <v>826</v>
      </c>
      <c r="D703" s="12">
        <v>0</v>
      </c>
      <c r="E703" s="70">
        <v>0</v>
      </c>
      <c r="G703" s="99">
        <f>+VALUE(VLOOKUP(B703,[1]Hoja1!B$2:C$33,2,0))</f>
        <v>15</v>
      </c>
      <c r="H703" t="str">
        <f>+VLOOKUP(CONCATENATE(B703,C703),[1]Hoja1!$J:$K,2,0)</f>
        <v>15043</v>
      </c>
      <c r="I703">
        <f>+COUNTIFS(BaseSAP!U:U,V!H703,BaseSAP!C:C,V!$G$4)</f>
        <v>0</v>
      </c>
      <c r="L703" s="12" t="s">
        <v>146</v>
      </c>
      <c r="M703">
        <v>0</v>
      </c>
    </row>
    <row r="704" spans="1:13" x14ac:dyDescent="0.25">
      <c r="A704" s="33" t="s">
        <v>146</v>
      </c>
      <c r="B704" s="33" t="s">
        <v>146</v>
      </c>
      <c r="C704" s="33" t="s">
        <v>827</v>
      </c>
      <c r="D704" s="33">
        <v>0</v>
      </c>
      <c r="E704" s="69">
        <v>0</v>
      </c>
      <c r="G704" s="99">
        <f>+VALUE(VLOOKUP(B704,[1]Hoja1!B$2:C$33,2,0))</f>
        <v>15</v>
      </c>
      <c r="H704" t="str">
        <f>+VLOOKUP(CONCATENATE(B704,C704),[1]Hoja1!$J:$K,2,0)</f>
        <v>15044</v>
      </c>
      <c r="I704">
        <f>+COUNTIFS(BaseSAP!U:U,V!H704,BaseSAP!C:C,V!$G$4)</f>
        <v>0</v>
      </c>
      <c r="L704" s="33" t="s">
        <v>146</v>
      </c>
      <c r="M704">
        <v>0</v>
      </c>
    </row>
    <row r="705" spans="1:13" x14ac:dyDescent="0.25">
      <c r="A705" s="12" t="s">
        <v>146</v>
      </c>
      <c r="B705" s="12" t="s">
        <v>146</v>
      </c>
      <c r="C705" s="12" t="s">
        <v>828</v>
      </c>
      <c r="D705" s="12">
        <v>0</v>
      </c>
      <c r="E705" s="70">
        <v>0</v>
      </c>
      <c r="G705" s="99">
        <f>+VALUE(VLOOKUP(B705,[1]Hoja1!B$2:C$33,2,0))</f>
        <v>15</v>
      </c>
      <c r="H705" t="str">
        <f>+VLOOKUP(CONCATENATE(B705,C705),[1]Hoja1!$J:$K,2,0)</f>
        <v>15045</v>
      </c>
      <c r="I705">
        <f>+COUNTIFS(BaseSAP!U:U,V!H705,BaseSAP!C:C,V!$G$4)</f>
        <v>0</v>
      </c>
      <c r="L705" s="12" t="s">
        <v>146</v>
      </c>
      <c r="M705">
        <v>0</v>
      </c>
    </row>
    <row r="706" spans="1:13" x14ac:dyDescent="0.25">
      <c r="A706" s="33" t="s">
        <v>146</v>
      </c>
      <c r="B706" s="33" t="s">
        <v>146</v>
      </c>
      <c r="C706" s="33" t="s">
        <v>829</v>
      </c>
      <c r="D706" s="33">
        <v>0</v>
      </c>
      <c r="E706" s="69">
        <v>0</v>
      </c>
      <c r="G706" s="99">
        <f>+VALUE(VLOOKUP(B706,[1]Hoja1!B$2:C$33,2,0))</f>
        <v>15</v>
      </c>
      <c r="H706" t="str">
        <f>+VLOOKUP(CONCATENATE(B706,C706),[1]Hoja1!$J:$K,2,0)</f>
        <v>15046</v>
      </c>
      <c r="I706">
        <f>+COUNTIFS(BaseSAP!U:U,V!H706,BaseSAP!C:C,V!$G$4)</f>
        <v>0</v>
      </c>
      <c r="L706" s="33" t="s">
        <v>146</v>
      </c>
      <c r="M706">
        <v>0</v>
      </c>
    </row>
    <row r="707" spans="1:13" x14ac:dyDescent="0.25">
      <c r="A707" s="31" t="s">
        <v>146</v>
      </c>
      <c r="B707" s="31" t="s">
        <v>146</v>
      </c>
      <c r="C707" s="31" t="s">
        <v>830</v>
      </c>
      <c r="D707" s="31">
        <v>0</v>
      </c>
      <c r="E707" s="54">
        <v>0</v>
      </c>
      <c r="G707" s="99">
        <f>+VALUE(VLOOKUP(B707,[1]Hoja1!B$2:C$33,2,0))</f>
        <v>15</v>
      </c>
      <c r="H707" t="str">
        <f>+VLOOKUP(CONCATENATE(B707,C707),[1]Hoja1!$J:$K,2,0)</f>
        <v>15047</v>
      </c>
      <c r="I707">
        <f>+COUNTIFS(BaseSAP!U:U,V!H707,BaseSAP!C:C,V!$G$4)</f>
        <v>0</v>
      </c>
      <c r="L707" s="31" t="s">
        <v>146</v>
      </c>
      <c r="M707">
        <v>0</v>
      </c>
    </row>
    <row r="708" spans="1:13" x14ac:dyDescent="0.25">
      <c r="A708" s="33" t="s">
        <v>146</v>
      </c>
      <c r="B708" s="33" t="s">
        <v>146</v>
      </c>
      <c r="C708" s="33" t="s">
        <v>831</v>
      </c>
      <c r="D708" s="33">
        <v>0</v>
      </c>
      <c r="E708" s="69">
        <v>0</v>
      </c>
      <c r="G708" s="99">
        <f>+VALUE(VLOOKUP(B708,[1]Hoja1!B$2:C$33,2,0))</f>
        <v>15</v>
      </c>
      <c r="H708" t="str">
        <f>+VLOOKUP(CONCATENATE(B708,C708),[1]Hoja1!$J:$K,2,0)</f>
        <v>15048</v>
      </c>
      <c r="I708">
        <f>+COUNTIFS(BaseSAP!U:U,V!H708,BaseSAP!C:C,V!$G$4)</f>
        <v>0</v>
      </c>
      <c r="L708" s="33" t="s">
        <v>146</v>
      </c>
      <c r="M708">
        <v>0</v>
      </c>
    </row>
    <row r="709" spans="1:13" x14ac:dyDescent="0.25">
      <c r="A709" s="12" t="s">
        <v>146</v>
      </c>
      <c r="B709" s="12" t="s">
        <v>146</v>
      </c>
      <c r="C709" s="12" t="s">
        <v>832</v>
      </c>
      <c r="D709" s="12">
        <v>0</v>
      </c>
      <c r="E709" s="70">
        <v>0</v>
      </c>
      <c r="G709" s="99">
        <f>+VALUE(VLOOKUP(B709,[1]Hoja1!B$2:C$33,2,0))</f>
        <v>15</v>
      </c>
      <c r="H709" t="str">
        <f>+VLOOKUP(CONCATENATE(B709,C709),[1]Hoja1!$J:$K,2,0)</f>
        <v>15049</v>
      </c>
      <c r="I709">
        <f>+COUNTIFS(BaseSAP!U:U,V!H709,BaseSAP!C:C,V!$G$4)</f>
        <v>0</v>
      </c>
      <c r="L709" s="12" t="s">
        <v>146</v>
      </c>
      <c r="M709">
        <v>0</v>
      </c>
    </row>
    <row r="710" spans="1:13" x14ac:dyDescent="0.25">
      <c r="A710" s="33" t="s">
        <v>146</v>
      </c>
      <c r="B710" s="33" t="s">
        <v>146</v>
      </c>
      <c r="C710" s="33" t="s">
        <v>833</v>
      </c>
      <c r="D710" s="33">
        <v>0</v>
      </c>
      <c r="E710" s="69">
        <v>0</v>
      </c>
      <c r="G710" s="99">
        <f>+VALUE(VLOOKUP(B710,[1]Hoja1!B$2:C$33,2,0))</f>
        <v>15</v>
      </c>
      <c r="H710" t="str">
        <f>+VLOOKUP(CONCATENATE(B710,C710),[1]Hoja1!$J:$K,2,0)</f>
        <v>15050</v>
      </c>
      <c r="I710">
        <f>+COUNTIFS(BaseSAP!U:U,V!H710,BaseSAP!C:C,V!$G$4)</f>
        <v>0</v>
      </c>
      <c r="L710" s="33" t="s">
        <v>146</v>
      </c>
      <c r="M710">
        <v>0</v>
      </c>
    </row>
    <row r="711" spans="1:13" x14ac:dyDescent="0.25">
      <c r="A711" s="12" t="s">
        <v>146</v>
      </c>
      <c r="B711" s="12" t="s">
        <v>146</v>
      </c>
      <c r="C711" s="12" t="s">
        <v>834</v>
      </c>
      <c r="D711" s="12">
        <v>0</v>
      </c>
      <c r="E711" s="70">
        <v>0</v>
      </c>
      <c r="G711" s="99">
        <f>+VALUE(VLOOKUP(B711,[1]Hoja1!B$2:C$33,2,0))</f>
        <v>15</v>
      </c>
      <c r="H711" t="str">
        <f>+VLOOKUP(CONCATENATE(B711,C711),[1]Hoja1!$J:$K,2,0)</f>
        <v>15051</v>
      </c>
      <c r="I711">
        <f>+COUNTIFS(BaseSAP!U:U,V!H711,BaseSAP!C:C,V!$G$4)</f>
        <v>0</v>
      </c>
      <c r="L711" s="12" t="s">
        <v>146</v>
      </c>
      <c r="M711">
        <v>0</v>
      </c>
    </row>
    <row r="712" spans="1:13" x14ac:dyDescent="0.25">
      <c r="A712" s="33" t="s">
        <v>146</v>
      </c>
      <c r="B712" s="33" t="s">
        <v>146</v>
      </c>
      <c r="C712" s="33" t="s">
        <v>835</v>
      </c>
      <c r="D712" s="33">
        <v>0</v>
      </c>
      <c r="E712" s="69">
        <v>0</v>
      </c>
      <c r="G712" s="99">
        <f>+VALUE(VLOOKUP(B712,[1]Hoja1!B$2:C$33,2,0))</f>
        <v>15</v>
      </c>
      <c r="H712" t="str">
        <f>+VLOOKUP(CONCATENATE(B712,C712),[1]Hoja1!$J:$K,2,0)</f>
        <v>15052</v>
      </c>
      <c r="I712">
        <f>+COUNTIFS(BaseSAP!U:U,V!H712,BaseSAP!C:C,V!$G$4)</f>
        <v>0</v>
      </c>
      <c r="L712" s="33" t="s">
        <v>146</v>
      </c>
      <c r="M712">
        <v>0</v>
      </c>
    </row>
    <row r="713" spans="1:13" x14ac:dyDescent="0.25">
      <c r="A713" s="12" t="s">
        <v>146</v>
      </c>
      <c r="B713" s="12" t="s">
        <v>146</v>
      </c>
      <c r="C713" s="12" t="s">
        <v>836</v>
      </c>
      <c r="D713" s="12">
        <v>0</v>
      </c>
      <c r="E713" s="70">
        <v>0</v>
      </c>
      <c r="G713" s="99">
        <f>+VALUE(VLOOKUP(B713,[1]Hoja1!B$2:C$33,2,0))</f>
        <v>15</v>
      </c>
      <c r="H713" t="str">
        <f>+VLOOKUP(CONCATENATE(B713,C713),[1]Hoja1!$J:$K,2,0)</f>
        <v>15053</v>
      </c>
      <c r="I713">
        <f>+COUNTIFS(BaseSAP!U:U,V!H713,BaseSAP!C:C,V!$G$4)</f>
        <v>0</v>
      </c>
      <c r="L713" s="12" t="s">
        <v>146</v>
      </c>
      <c r="M713">
        <v>0</v>
      </c>
    </row>
    <row r="714" spans="1:13" x14ac:dyDescent="0.25">
      <c r="A714" s="33" t="s">
        <v>146</v>
      </c>
      <c r="B714" s="33" t="s">
        <v>146</v>
      </c>
      <c r="C714" s="33" t="s">
        <v>614</v>
      </c>
      <c r="D714" s="33">
        <v>1</v>
      </c>
      <c r="E714" s="69">
        <v>4.7846889952153108E-3</v>
      </c>
      <c r="G714" s="99">
        <f>+VALUE(VLOOKUP(B714,[1]Hoja1!B$2:C$33,2,0))</f>
        <v>15</v>
      </c>
      <c r="H714" t="str">
        <f>+VLOOKUP(CONCATENATE(B714,C714),[1]Hoja1!$J:$K,2,0)</f>
        <v>15054</v>
      </c>
      <c r="I714">
        <f>+COUNTIFS(BaseSAP!U:U,V!H714,BaseSAP!C:C,V!$G$4)</f>
        <v>1</v>
      </c>
      <c r="L714" s="33" t="s">
        <v>146</v>
      </c>
      <c r="M714">
        <v>1</v>
      </c>
    </row>
    <row r="715" spans="1:13" x14ac:dyDescent="0.25">
      <c r="A715" s="31" t="s">
        <v>146</v>
      </c>
      <c r="B715" s="31" t="s">
        <v>146</v>
      </c>
      <c r="C715" s="31" t="s">
        <v>837</v>
      </c>
      <c r="D715" s="31">
        <v>0</v>
      </c>
      <c r="E715" s="54">
        <v>0</v>
      </c>
      <c r="G715" s="99">
        <f>+VALUE(VLOOKUP(B715,[1]Hoja1!B$2:C$33,2,0))</f>
        <v>15</v>
      </c>
      <c r="H715" t="str">
        <f>+VLOOKUP(CONCATENATE(B715,C715),[1]Hoja1!$J:$K,2,0)</f>
        <v>15055</v>
      </c>
      <c r="I715">
        <f>+COUNTIFS(BaseSAP!U:U,V!H715,BaseSAP!C:C,V!$G$4)</f>
        <v>0</v>
      </c>
      <c r="L715" s="31" t="s">
        <v>146</v>
      </c>
      <c r="M715">
        <v>0</v>
      </c>
    </row>
    <row r="716" spans="1:13" x14ac:dyDescent="0.25">
      <c r="A716" s="33" t="s">
        <v>146</v>
      </c>
      <c r="B716" s="33" t="s">
        <v>146</v>
      </c>
      <c r="C716" s="33" t="s">
        <v>200</v>
      </c>
      <c r="D716" s="33">
        <v>0</v>
      </c>
      <c r="E716" s="69">
        <v>0</v>
      </c>
      <c r="G716" s="99">
        <f>+VALUE(VLOOKUP(B716,[1]Hoja1!B$2:C$33,2,0))</f>
        <v>15</v>
      </c>
      <c r="H716" t="str">
        <f>+VLOOKUP(CONCATENATE(B716,C716),[1]Hoja1!$J:$K,2,0)</f>
        <v>15056</v>
      </c>
      <c r="I716">
        <f>+COUNTIFS(BaseSAP!U:U,V!H716,BaseSAP!C:C,V!$G$4)</f>
        <v>0</v>
      </c>
      <c r="L716" s="33" t="s">
        <v>146</v>
      </c>
      <c r="M716">
        <v>0</v>
      </c>
    </row>
    <row r="717" spans="1:13" x14ac:dyDescent="0.25">
      <c r="A717" s="31" t="s">
        <v>146</v>
      </c>
      <c r="B717" s="31" t="s">
        <v>146</v>
      </c>
      <c r="C717" s="31" t="s">
        <v>838</v>
      </c>
      <c r="D717" s="31">
        <v>5</v>
      </c>
      <c r="E717" s="54">
        <v>2.3923444976076555E-2</v>
      </c>
      <c r="G717" s="99">
        <f>+VALUE(VLOOKUP(B717,[1]Hoja1!B$2:C$33,2,0))</f>
        <v>15</v>
      </c>
      <c r="H717" t="str">
        <f>+VLOOKUP(CONCATENATE(B717,C717),[1]Hoja1!$J:$K,2,0)</f>
        <v>15057</v>
      </c>
      <c r="I717">
        <f>+COUNTIFS(BaseSAP!U:U,V!H717,BaseSAP!C:C,V!$G$4)</f>
        <v>5</v>
      </c>
      <c r="L717" s="31" t="s">
        <v>146</v>
      </c>
      <c r="M717">
        <v>5</v>
      </c>
    </row>
    <row r="718" spans="1:13" x14ac:dyDescent="0.25">
      <c r="A718" s="33" t="s">
        <v>146</v>
      </c>
      <c r="B718" s="33" t="s">
        <v>146</v>
      </c>
      <c r="C718" s="33" t="s">
        <v>839</v>
      </c>
      <c r="D718" s="33">
        <v>2</v>
      </c>
      <c r="E718" s="69">
        <v>9.5693779904306216E-3</v>
      </c>
      <c r="G718" s="99">
        <f>+VALUE(VLOOKUP(B718,[1]Hoja1!B$2:C$33,2,0))</f>
        <v>15</v>
      </c>
      <c r="H718" t="str">
        <f>+VLOOKUP(CONCATENATE(B718,C718),[1]Hoja1!$J:$K,2,0)</f>
        <v>15058</v>
      </c>
      <c r="I718">
        <f>+COUNTIFS(BaseSAP!U:U,V!H718,BaseSAP!C:C,V!$G$4)</f>
        <v>2</v>
      </c>
      <c r="L718" s="33" t="s">
        <v>146</v>
      </c>
      <c r="M718">
        <v>2</v>
      </c>
    </row>
    <row r="719" spans="1:13" x14ac:dyDescent="0.25">
      <c r="A719" s="12" t="s">
        <v>146</v>
      </c>
      <c r="B719" s="12" t="s">
        <v>146</v>
      </c>
      <c r="C719" s="12" t="s">
        <v>840</v>
      </c>
      <c r="D719" s="12">
        <v>0</v>
      </c>
      <c r="E719" s="70">
        <v>0</v>
      </c>
      <c r="G719" s="99">
        <f>+VALUE(VLOOKUP(B719,[1]Hoja1!B$2:C$33,2,0))</f>
        <v>15</v>
      </c>
      <c r="H719" t="str">
        <f>+VLOOKUP(CONCATENATE(B719,C719),[1]Hoja1!$J:$K,2,0)</f>
        <v>15059</v>
      </c>
      <c r="I719">
        <f>+COUNTIFS(BaseSAP!U:U,V!H719,BaseSAP!C:C,V!$G$4)</f>
        <v>0</v>
      </c>
      <c r="L719" s="12" t="s">
        <v>146</v>
      </c>
      <c r="M719">
        <v>0</v>
      </c>
    </row>
    <row r="720" spans="1:13" x14ac:dyDescent="0.25">
      <c r="A720" s="33" t="s">
        <v>146</v>
      </c>
      <c r="B720" s="33" t="s">
        <v>146</v>
      </c>
      <c r="C720" s="33" t="s">
        <v>841</v>
      </c>
      <c r="D720" s="33">
        <v>0</v>
      </c>
      <c r="E720" s="69">
        <v>0</v>
      </c>
      <c r="G720" s="99">
        <f>+VALUE(VLOOKUP(B720,[1]Hoja1!B$2:C$33,2,0))</f>
        <v>15</v>
      </c>
      <c r="H720" t="str">
        <f>+VLOOKUP(CONCATENATE(B720,C720),[1]Hoja1!$J:$K,2,0)</f>
        <v>15060</v>
      </c>
      <c r="I720">
        <f>+COUNTIFS(BaseSAP!U:U,V!H720,BaseSAP!C:C,V!$G$4)</f>
        <v>0</v>
      </c>
      <c r="L720" s="33" t="s">
        <v>146</v>
      </c>
      <c r="M720">
        <v>0</v>
      </c>
    </row>
    <row r="721" spans="1:13" x14ac:dyDescent="0.25">
      <c r="A721" s="12" t="s">
        <v>146</v>
      </c>
      <c r="B721" s="12" t="s">
        <v>146</v>
      </c>
      <c r="C721" s="12" t="s">
        <v>842</v>
      </c>
      <c r="D721" s="12">
        <v>0</v>
      </c>
      <c r="E721" s="70">
        <v>0</v>
      </c>
      <c r="G721" s="99">
        <f>+VALUE(VLOOKUP(B721,[1]Hoja1!B$2:C$33,2,0))</f>
        <v>15</v>
      </c>
      <c r="H721" t="str">
        <f>+VLOOKUP(CONCATENATE(B721,C721),[1]Hoja1!$J:$K,2,0)</f>
        <v>15061</v>
      </c>
      <c r="I721">
        <f>+COUNTIFS(BaseSAP!U:U,V!H721,BaseSAP!C:C,V!$G$4)</f>
        <v>0</v>
      </c>
      <c r="L721" s="12" t="s">
        <v>146</v>
      </c>
      <c r="M721">
        <v>0</v>
      </c>
    </row>
    <row r="722" spans="1:13" x14ac:dyDescent="0.25">
      <c r="A722" s="33" t="s">
        <v>146</v>
      </c>
      <c r="B722" s="33" t="s">
        <v>146</v>
      </c>
      <c r="C722" s="33" t="s">
        <v>843</v>
      </c>
      <c r="D722" s="33">
        <v>0</v>
      </c>
      <c r="E722" s="69">
        <v>0</v>
      </c>
      <c r="G722" s="99">
        <f>+VALUE(VLOOKUP(B722,[1]Hoja1!B$2:C$33,2,0))</f>
        <v>15</v>
      </c>
      <c r="H722" t="str">
        <f>+VLOOKUP(CONCATENATE(B722,C722),[1]Hoja1!$J:$K,2,0)</f>
        <v>15062</v>
      </c>
      <c r="I722">
        <f>+COUNTIFS(BaseSAP!U:U,V!H722,BaseSAP!C:C,V!$G$4)</f>
        <v>0</v>
      </c>
      <c r="L722" s="33" t="s">
        <v>146</v>
      </c>
      <c r="M722">
        <v>0</v>
      </c>
    </row>
    <row r="723" spans="1:13" x14ac:dyDescent="0.25">
      <c r="A723" s="12" t="s">
        <v>146</v>
      </c>
      <c r="B723" s="12" t="s">
        <v>146</v>
      </c>
      <c r="C723" s="12" t="s">
        <v>844</v>
      </c>
      <c r="D723" s="12">
        <v>0</v>
      </c>
      <c r="E723" s="70">
        <v>0</v>
      </c>
      <c r="G723" s="99">
        <f>+VALUE(VLOOKUP(B723,[1]Hoja1!B$2:C$33,2,0))</f>
        <v>15</v>
      </c>
      <c r="H723" t="str">
        <f>+VLOOKUP(CONCATENATE(B723,C723),[1]Hoja1!$J:$K,2,0)</f>
        <v>15063</v>
      </c>
      <c r="I723">
        <f>+COUNTIFS(BaseSAP!U:U,V!H723,BaseSAP!C:C,V!$G$4)</f>
        <v>0</v>
      </c>
      <c r="L723" s="12" t="s">
        <v>146</v>
      </c>
      <c r="M723">
        <v>0</v>
      </c>
    </row>
    <row r="724" spans="1:13" x14ac:dyDescent="0.25">
      <c r="A724" s="33" t="s">
        <v>146</v>
      </c>
      <c r="B724" s="33" t="s">
        <v>146</v>
      </c>
      <c r="C724" s="33" t="s">
        <v>436</v>
      </c>
      <c r="D724" s="33">
        <v>0</v>
      </c>
      <c r="E724" s="69">
        <v>0</v>
      </c>
      <c r="G724" s="99">
        <f>+VALUE(VLOOKUP(B724,[1]Hoja1!B$2:C$33,2,0))</f>
        <v>15</v>
      </c>
      <c r="H724" t="str">
        <f>+VLOOKUP(CONCATENATE(B724,C724),[1]Hoja1!$J:$K,2,0)</f>
        <v>15064</v>
      </c>
      <c r="I724">
        <f>+COUNTIFS(BaseSAP!U:U,V!H724,BaseSAP!C:C,V!$G$4)</f>
        <v>0</v>
      </c>
      <c r="L724" s="33" t="s">
        <v>146</v>
      </c>
      <c r="M724">
        <v>0</v>
      </c>
    </row>
    <row r="725" spans="1:13" x14ac:dyDescent="0.25">
      <c r="A725" s="31" t="s">
        <v>146</v>
      </c>
      <c r="B725" s="31" t="s">
        <v>146</v>
      </c>
      <c r="C725" s="31" t="s">
        <v>845</v>
      </c>
      <c r="D725" s="31">
        <v>0</v>
      </c>
      <c r="E725" s="54">
        <v>0</v>
      </c>
      <c r="G725" s="99">
        <f>+VALUE(VLOOKUP(B725,[1]Hoja1!B$2:C$33,2,0))</f>
        <v>15</v>
      </c>
      <c r="H725" t="str">
        <f>+VLOOKUP(CONCATENATE(B725,C725),[1]Hoja1!$J:$K,2,0)</f>
        <v>15065</v>
      </c>
      <c r="I725">
        <f>+COUNTIFS(BaseSAP!U:U,V!H725,BaseSAP!C:C,V!$G$4)</f>
        <v>0</v>
      </c>
      <c r="L725" s="31" t="s">
        <v>146</v>
      </c>
      <c r="M725">
        <v>0</v>
      </c>
    </row>
    <row r="726" spans="1:13" x14ac:dyDescent="0.25">
      <c r="A726" s="33" t="s">
        <v>146</v>
      </c>
      <c r="B726" s="33" t="s">
        <v>146</v>
      </c>
      <c r="C726" s="33" t="s">
        <v>846</v>
      </c>
      <c r="D726" s="33">
        <v>0</v>
      </c>
      <c r="E726" s="69">
        <v>0</v>
      </c>
      <c r="G726" s="99">
        <f>+VALUE(VLOOKUP(B726,[1]Hoja1!B$2:C$33,2,0))</f>
        <v>15</v>
      </c>
      <c r="H726" t="str">
        <f>+VLOOKUP(CONCATENATE(B726,C726),[1]Hoja1!$J:$K,2,0)</f>
        <v>15066</v>
      </c>
      <c r="I726">
        <f>+COUNTIFS(BaseSAP!U:U,V!H726,BaseSAP!C:C,V!$G$4)</f>
        <v>0</v>
      </c>
      <c r="L726" s="33" t="s">
        <v>146</v>
      </c>
      <c r="M726">
        <v>0</v>
      </c>
    </row>
    <row r="727" spans="1:13" x14ac:dyDescent="0.25">
      <c r="A727" s="12" t="s">
        <v>146</v>
      </c>
      <c r="B727" s="12" t="s">
        <v>146</v>
      </c>
      <c r="C727" s="12" t="s">
        <v>847</v>
      </c>
      <c r="D727" s="12">
        <v>0</v>
      </c>
      <c r="E727" s="70">
        <v>0</v>
      </c>
      <c r="G727" s="99">
        <f>+VALUE(VLOOKUP(B727,[1]Hoja1!B$2:C$33,2,0))</f>
        <v>15</v>
      </c>
      <c r="H727" t="str">
        <f>+VLOOKUP(CONCATENATE(B727,C727),[1]Hoja1!$J:$K,2,0)</f>
        <v>15067</v>
      </c>
      <c r="I727">
        <f>+COUNTIFS(BaseSAP!U:U,V!H727,BaseSAP!C:C,V!$G$4)</f>
        <v>0</v>
      </c>
      <c r="L727" s="12" t="s">
        <v>146</v>
      </c>
      <c r="M727">
        <v>0</v>
      </c>
    </row>
    <row r="728" spans="1:13" x14ac:dyDescent="0.25">
      <c r="A728" s="33" t="s">
        <v>146</v>
      </c>
      <c r="B728" s="33" t="s">
        <v>146</v>
      </c>
      <c r="C728" s="33" t="s">
        <v>848</v>
      </c>
      <c r="D728" s="33">
        <v>0</v>
      </c>
      <c r="E728" s="69">
        <v>0</v>
      </c>
      <c r="G728" s="99">
        <f>+VALUE(VLOOKUP(B728,[1]Hoja1!B$2:C$33,2,0))</f>
        <v>15</v>
      </c>
      <c r="H728" t="str">
        <f>+VLOOKUP(CONCATENATE(B728,C728),[1]Hoja1!$J:$K,2,0)</f>
        <v>15068</v>
      </c>
      <c r="I728">
        <f>+COUNTIFS(BaseSAP!U:U,V!H728,BaseSAP!C:C,V!$G$4)</f>
        <v>0</v>
      </c>
      <c r="L728" s="33" t="s">
        <v>146</v>
      </c>
      <c r="M728">
        <v>0</v>
      </c>
    </row>
    <row r="729" spans="1:13" x14ac:dyDescent="0.25">
      <c r="A729" s="12" t="s">
        <v>146</v>
      </c>
      <c r="B729" s="12" t="s">
        <v>146</v>
      </c>
      <c r="C729" s="12" t="s">
        <v>849</v>
      </c>
      <c r="D729" s="12">
        <v>0</v>
      </c>
      <c r="E729" s="70">
        <v>0</v>
      </c>
      <c r="G729" s="99">
        <f>+VALUE(VLOOKUP(B729,[1]Hoja1!B$2:C$33,2,0))</f>
        <v>15</v>
      </c>
      <c r="H729" t="str">
        <f>+VLOOKUP(CONCATENATE(B729,C729),[1]Hoja1!$J:$K,2,0)</f>
        <v>15069</v>
      </c>
      <c r="I729">
        <f>+COUNTIFS(BaseSAP!U:U,V!H729,BaseSAP!C:C,V!$G$4)</f>
        <v>0</v>
      </c>
      <c r="L729" s="12" t="s">
        <v>146</v>
      </c>
      <c r="M729">
        <v>0</v>
      </c>
    </row>
    <row r="730" spans="1:13" x14ac:dyDescent="0.25">
      <c r="A730" s="33" t="s">
        <v>146</v>
      </c>
      <c r="B730" s="33" t="s">
        <v>146</v>
      </c>
      <c r="C730" s="33" t="s">
        <v>167</v>
      </c>
      <c r="D730" s="33">
        <v>0</v>
      </c>
      <c r="E730" s="69">
        <v>0</v>
      </c>
      <c r="G730" s="99">
        <f>+VALUE(VLOOKUP(B730,[1]Hoja1!B$2:C$33,2,0))</f>
        <v>15</v>
      </c>
      <c r="H730" t="str">
        <f>+VLOOKUP(CONCATENATE(B730,C730),[1]Hoja1!$J:$K,2,0)</f>
        <v>15070</v>
      </c>
      <c r="I730">
        <f>+COUNTIFS(BaseSAP!U:U,V!H730,BaseSAP!C:C,V!$G$4)</f>
        <v>0</v>
      </c>
      <c r="L730" s="33" t="s">
        <v>146</v>
      </c>
      <c r="M730">
        <v>0</v>
      </c>
    </row>
    <row r="731" spans="1:13" x14ac:dyDescent="0.25">
      <c r="A731" s="12" t="s">
        <v>146</v>
      </c>
      <c r="B731" s="12" t="s">
        <v>146</v>
      </c>
      <c r="C731" s="12" t="s">
        <v>850</v>
      </c>
      <c r="D731" s="12">
        <v>0</v>
      </c>
      <c r="E731" s="70">
        <v>0</v>
      </c>
      <c r="G731" s="99">
        <f>+VALUE(VLOOKUP(B731,[1]Hoja1!B$2:C$33,2,0))</f>
        <v>15</v>
      </c>
      <c r="H731" t="str">
        <f>+VLOOKUP(CONCATENATE(B731,C731),[1]Hoja1!$J:$K,2,0)</f>
        <v>15071</v>
      </c>
      <c r="I731">
        <f>+COUNTIFS(BaseSAP!U:U,V!H731,BaseSAP!C:C,V!$G$4)</f>
        <v>0</v>
      </c>
      <c r="L731" s="12" t="s">
        <v>146</v>
      </c>
      <c r="M731">
        <v>0</v>
      </c>
    </row>
    <row r="732" spans="1:13" x14ac:dyDescent="0.25">
      <c r="A732" s="33" t="s">
        <v>146</v>
      </c>
      <c r="B732" s="33" t="s">
        <v>146</v>
      </c>
      <c r="C732" s="33" t="s">
        <v>302</v>
      </c>
      <c r="D732" s="33">
        <v>0</v>
      </c>
      <c r="E732" s="69">
        <v>0</v>
      </c>
      <c r="G732" s="99">
        <f>+VALUE(VLOOKUP(B732,[1]Hoja1!B$2:C$33,2,0))</f>
        <v>15</v>
      </c>
      <c r="H732" t="str">
        <f>+VLOOKUP(CONCATENATE(B732,C732),[1]Hoja1!$J:$K,2,0)</f>
        <v>15072</v>
      </c>
      <c r="I732">
        <f>+COUNTIFS(BaseSAP!U:U,V!H732,BaseSAP!C:C,V!$G$4)</f>
        <v>0</v>
      </c>
      <c r="L732" s="33" t="s">
        <v>146</v>
      </c>
      <c r="M732">
        <v>0</v>
      </c>
    </row>
    <row r="733" spans="1:13" x14ac:dyDescent="0.25">
      <c r="A733" s="31" t="s">
        <v>146</v>
      </c>
      <c r="B733" s="31" t="s">
        <v>146</v>
      </c>
      <c r="C733" s="31" t="s">
        <v>851</v>
      </c>
      <c r="D733" s="31">
        <v>0</v>
      </c>
      <c r="E733" s="54">
        <v>0</v>
      </c>
      <c r="G733" s="99">
        <f>+VALUE(VLOOKUP(B733,[1]Hoja1!B$2:C$33,2,0))</f>
        <v>15</v>
      </c>
      <c r="H733" t="str">
        <f>+VLOOKUP(CONCATENATE(B733,C733),[1]Hoja1!$J:$K,2,0)</f>
        <v>15073</v>
      </c>
      <c r="I733">
        <f>+COUNTIFS(BaseSAP!U:U,V!H733,BaseSAP!C:C,V!$G$4)</f>
        <v>0</v>
      </c>
      <c r="L733" s="31" t="s">
        <v>146</v>
      </c>
      <c r="M733">
        <v>0</v>
      </c>
    </row>
    <row r="734" spans="1:13" x14ac:dyDescent="0.25">
      <c r="A734" s="33" t="s">
        <v>146</v>
      </c>
      <c r="B734" s="33" t="s">
        <v>146</v>
      </c>
      <c r="C734" s="33" t="s">
        <v>852</v>
      </c>
      <c r="D734" s="33">
        <v>0</v>
      </c>
      <c r="E734" s="69">
        <v>0</v>
      </c>
      <c r="G734" s="99">
        <f>+VALUE(VLOOKUP(B734,[1]Hoja1!B$2:C$33,2,0))</f>
        <v>15</v>
      </c>
      <c r="H734" t="str">
        <f>+VLOOKUP(CONCATENATE(B734,C734),[1]Hoja1!$J:$K,2,0)</f>
        <v>15074</v>
      </c>
      <c r="I734">
        <f>+COUNTIFS(BaseSAP!U:U,V!H734,BaseSAP!C:C,V!$G$4)</f>
        <v>0</v>
      </c>
      <c r="L734" s="33" t="s">
        <v>146</v>
      </c>
      <c r="M734">
        <v>0</v>
      </c>
    </row>
    <row r="735" spans="1:13" x14ac:dyDescent="0.25">
      <c r="A735" s="31" t="s">
        <v>146</v>
      </c>
      <c r="B735" s="31" t="s">
        <v>146</v>
      </c>
      <c r="C735" s="31" t="s">
        <v>853</v>
      </c>
      <c r="D735" s="31">
        <v>0</v>
      </c>
      <c r="E735" s="54">
        <v>0</v>
      </c>
      <c r="G735" s="99">
        <f>+VALUE(VLOOKUP(B735,[1]Hoja1!B$2:C$33,2,0))</f>
        <v>15</v>
      </c>
      <c r="H735" t="str">
        <f>+VLOOKUP(CONCATENATE(B735,C735),[1]Hoja1!$J:$K,2,0)</f>
        <v>15075</v>
      </c>
      <c r="I735">
        <f>+COUNTIFS(BaseSAP!U:U,V!H735,BaseSAP!C:C,V!$G$4)</f>
        <v>0</v>
      </c>
      <c r="L735" s="31" t="s">
        <v>146</v>
      </c>
      <c r="M735">
        <v>0</v>
      </c>
    </row>
    <row r="736" spans="1:13" x14ac:dyDescent="0.25">
      <c r="A736" s="33" t="s">
        <v>146</v>
      </c>
      <c r="B736" s="33" t="s">
        <v>146</v>
      </c>
      <c r="C736" s="33" t="s">
        <v>854</v>
      </c>
      <c r="D736" s="33">
        <v>0</v>
      </c>
      <c r="E736" s="69">
        <v>0</v>
      </c>
      <c r="G736" s="99">
        <f>+VALUE(VLOOKUP(B736,[1]Hoja1!B$2:C$33,2,0))</f>
        <v>15</v>
      </c>
      <c r="H736" t="str">
        <f>+VLOOKUP(CONCATENATE(B736,C736),[1]Hoja1!$J:$K,2,0)</f>
        <v>15076</v>
      </c>
      <c r="I736">
        <f>+COUNTIFS(BaseSAP!U:U,V!H736,BaseSAP!C:C,V!$G$4)</f>
        <v>0</v>
      </c>
      <c r="L736" s="33" t="s">
        <v>146</v>
      </c>
      <c r="M736">
        <v>0</v>
      </c>
    </row>
    <row r="737" spans="1:13" x14ac:dyDescent="0.25">
      <c r="A737" s="12" t="s">
        <v>146</v>
      </c>
      <c r="B737" s="12" t="s">
        <v>146</v>
      </c>
      <c r="C737" s="12" t="s">
        <v>855</v>
      </c>
      <c r="D737" s="12">
        <v>0</v>
      </c>
      <c r="E737" s="70">
        <v>0</v>
      </c>
      <c r="G737" s="99">
        <f>+VALUE(VLOOKUP(B737,[1]Hoja1!B$2:C$33,2,0))</f>
        <v>15</v>
      </c>
      <c r="H737" t="str">
        <f>+VLOOKUP(CONCATENATE(B737,C737),[1]Hoja1!$J:$K,2,0)</f>
        <v>15077</v>
      </c>
      <c r="I737">
        <f>+COUNTIFS(BaseSAP!U:U,V!H737,BaseSAP!C:C,V!$G$4)</f>
        <v>0</v>
      </c>
      <c r="L737" s="12" t="s">
        <v>146</v>
      </c>
      <c r="M737">
        <v>0</v>
      </c>
    </row>
    <row r="738" spans="1:13" x14ac:dyDescent="0.25">
      <c r="A738" s="33" t="s">
        <v>146</v>
      </c>
      <c r="B738" s="33" t="s">
        <v>146</v>
      </c>
      <c r="C738" s="33" t="s">
        <v>856</v>
      </c>
      <c r="D738" s="33">
        <v>0</v>
      </c>
      <c r="E738" s="69">
        <v>0</v>
      </c>
      <c r="G738" s="99">
        <f>+VALUE(VLOOKUP(B738,[1]Hoja1!B$2:C$33,2,0))</f>
        <v>15</v>
      </c>
      <c r="H738" t="str">
        <f>+VLOOKUP(CONCATENATE(B738,C738),[1]Hoja1!$J:$K,2,0)</f>
        <v>15078</v>
      </c>
      <c r="I738">
        <f>+COUNTIFS(BaseSAP!U:U,V!H738,BaseSAP!C:C,V!$G$4)</f>
        <v>0</v>
      </c>
      <c r="L738" s="33" t="s">
        <v>146</v>
      </c>
      <c r="M738">
        <v>0</v>
      </c>
    </row>
    <row r="739" spans="1:13" x14ac:dyDescent="0.25">
      <c r="A739" s="12" t="s">
        <v>146</v>
      </c>
      <c r="B739" s="12" t="s">
        <v>146</v>
      </c>
      <c r="C739" s="12" t="s">
        <v>857</v>
      </c>
      <c r="D739" s="12">
        <v>0</v>
      </c>
      <c r="E739" s="70">
        <v>0</v>
      </c>
      <c r="G739" s="99">
        <f>+VALUE(VLOOKUP(B739,[1]Hoja1!B$2:C$33,2,0))</f>
        <v>15</v>
      </c>
      <c r="H739" t="str">
        <f>+VLOOKUP(CONCATENATE(B739,C739),[1]Hoja1!$J:$K,2,0)</f>
        <v>15079</v>
      </c>
      <c r="I739">
        <f>+COUNTIFS(BaseSAP!U:U,V!H739,BaseSAP!C:C,V!$G$4)</f>
        <v>0</v>
      </c>
      <c r="L739" s="12" t="s">
        <v>146</v>
      </c>
      <c r="M739">
        <v>0</v>
      </c>
    </row>
    <row r="740" spans="1:13" x14ac:dyDescent="0.25">
      <c r="A740" s="33" t="s">
        <v>146</v>
      </c>
      <c r="B740" s="33" t="s">
        <v>146</v>
      </c>
      <c r="C740" s="33" t="s">
        <v>858</v>
      </c>
      <c r="D740" s="33">
        <v>0</v>
      </c>
      <c r="E740" s="69">
        <v>0</v>
      </c>
      <c r="G740" s="99">
        <f>+VALUE(VLOOKUP(B740,[1]Hoja1!B$2:C$33,2,0))</f>
        <v>15</v>
      </c>
      <c r="H740" t="str">
        <f>+VLOOKUP(CONCATENATE(B740,C740),[1]Hoja1!$J:$K,2,0)</f>
        <v>15080</v>
      </c>
      <c r="I740">
        <f>+COUNTIFS(BaseSAP!U:U,V!H740,BaseSAP!C:C,V!$G$4)</f>
        <v>0</v>
      </c>
      <c r="L740" s="33" t="s">
        <v>146</v>
      </c>
      <c r="M740">
        <v>0</v>
      </c>
    </row>
    <row r="741" spans="1:13" x14ac:dyDescent="0.25">
      <c r="A741" s="12" t="s">
        <v>146</v>
      </c>
      <c r="B741" s="12" t="s">
        <v>146</v>
      </c>
      <c r="C741" s="12" t="s">
        <v>859</v>
      </c>
      <c r="D741" s="12">
        <v>1</v>
      </c>
      <c r="E741" s="70">
        <v>4.7846889952153108E-3</v>
      </c>
      <c r="G741" s="99">
        <f>+VALUE(VLOOKUP(B741,[1]Hoja1!B$2:C$33,2,0))</f>
        <v>15</v>
      </c>
      <c r="H741" t="str">
        <f>+VLOOKUP(CONCATENATE(B741,C741),[1]Hoja1!$J:$K,2,0)</f>
        <v>15081</v>
      </c>
      <c r="I741">
        <f>+COUNTIFS(BaseSAP!U:U,V!H741,BaseSAP!C:C,V!$G$4)</f>
        <v>1</v>
      </c>
      <c r="L741" s="12" t="s">
        <v>146</v>
      </c>
      <c r="M741">
        <v>1</v>
      </c>
    </row>
    <row r="742" spans="1:13" x14ac:dyDescent="0.25">
      <c r="A742" s="33" t="s">
        <v>146</v>
      </c>
      <c r="B742" s="33" t="s">
        <v>146</v>
      </c>
      <c r="C742" s="33" t="s">
        <v>860</v>
      </c>
      <c r="D742" s="33">
        <v>0</v>
      </c>
      <c r="E742" s="69">
        <v>0</v>
      </c>
      <c r="G742" s="99">
        <f>+VALUE(VLOOKUP(B742,[1]Hoja1!B$2:C$33,2,0))</f>
        <v>15</v>
      </c>
      <c r="H742" t="str">
        <f>+VLOOKUP(CONCATENATE(B742,C742),[1]Hoja1!$J:$K,2,0)</f>
        <v>15082</v>
      </c>
      <c r="I742">
        <f>+COUNTIFS(BaseSAP!U:U,V!H742,BaseSAP!C:C,V!$G$4)</f>
        <v>0</v>
      </c>
      <c r="L742" s="33" t="s">
        <v>146</v>
      </c>
      <c r="M742">
        <v>0</v>
      </c>
    </row>
    <row r="743" spans="1:13" x14ac:dyDescent="0.25">
      <c r="A743" s="31" t="s">
        <v>146</v>
      </c>
      <c r="B743" s="31" t="s">
        <v>146</v>
      </c>
      <c r="C743" s="31" t="s">
        <v>861</v>
      </c>
      <c r="D743" s="31">
        <v>0</v>
      </c>
      <c r="E743" s="54">
        <v>0</v>
      </c>
      <c r="G743" s="99">
        <f>+VALUE(VLOOKUP(B743,[1]Hoja1!B$2:C$33,2,0))</f>
        <v>15</v>
      </c>
      <c r="H743" t="str">
        <f>+VLOOKUP(CONCATENATE(B743,C743),[1]Hoja1!$J:$K,2,0)</f>
        <v>15083</v>
      </c>
      <c r="I743">
        <f>+COUNTIFS(BaseSAP!U:U,V!H743,BaseSAP!C:C,V!$G$4)</f>
        <v>0</v>
      </c>
      <c r="L743" s="31" t="s">
        <v>146</v>
      </c>
      <c r="M743">
        <v>0</v>
      </c>
    </row>
    <row r="744" spans="1:13" x14ac:dyDescent="0.25">
      <c r="A744" s="33" t="s">
        <v>146</v>
      </c>
      <c r="B744" s="33" t="s">
        <v>146</v>
      </c>
      <c r="C744" s="33" t="s">
        <v>862</v>
      </c>
      <c r="D744" s="33">
        <v>0</v>
      </c>
      <c r="E744" s="69">
        <v>0</v>
      </c>
      <c r="G744" s="99">
        <f>+VALUE(VLOOKUP(B744,[1]Hoja1!B$2:C$33,2,0))</f>
        <v>15</v>
      </c>
      <c r="H744" t="str">
        <f>+VLOOKUP(CONCATENATE(B744,C744),[1]Hoja1!$J:$K,2,0)</f>
        <v>15084</v>
      </c>
      <c r="I744">
        <f>+COUNTIFS(BaseSAP!U:U,V!H744,BaseSAP!C:C,V!$G$4)</f>
        <v>0</v>
      </c>
      <c r="L744" s="33" t="s">
        <v>146</v>
      </c>
      <c r="M744">
        <v>0</v>
      </c>
    </row>
    <row r="745" spans="1:13" x14ac:dyDescent="0.25">
      <c r="A745" s="12" t="s">
        <v>146</v>
      </c>
      <c r="B745" s="12" t="s">
        <v>146</v>
      </c>
      <c r="C745" s="12" t="s">
        <v>863</v>
      </c>
      <c r="D745" s="12">
        <v>0</v>
      </c>
      <c r="E745" s="70">
        <v>0</v>
      </c>
      <c r="G745" s="99">
        <f>+VALUE(VLOOKUP(B745,[1]Hoja1!B$2:C$33,2,0))</f>
        <v>15</v>
      </c>
      <c r="H745" t="str">
        <f>+VLOOKUP(CONCATENATE(B745,C745),[1]Hoja1!$J:$K,2,0)</f>
        <v>15085</v>
      </c>
      <c r="I745">
        <f>+COUNTIFS(BaseSAP!U:U,V!H745,BaseSAP!C:C,V!$G$4)</f>
        <v>0</v>
      </c>
      <c r="L745" s="12" t="s">
        <v>146</v>
      </c>
      <c r="M745">
        <v>0</v>
      </c>
    </row>
    <row r="746" spans="1:13" x14ac:dyDescent="0.25">
      <c r="A746" s="33" t="s">
        <v>146</v>
      </c>
      <c r="B746" s="33" t="s">
        <v>146</v>
      </c>
      <c r="C746" s="33" t="s">
        <v>864</v>
      </c>
      <c r="D746" s="33">
        <v>0</v>
      </c>
      <c r="E746" s="69">
        <v>0</v>
      </c>
      <c r="G746" s="99">
        <f>+VALUE(VLOOKUP(B746,[1]Hoja1!B$2:C$33,2,0))</f>
        <v>15</v>
      </c>
      <c r="H746" t="str">
        <f>+VLOOKUP(CONCATENATE(B746,C746),[1]Hoja1!$J:$K,2,0)</f>
        <v>15086</v>
      </c>
      <c r="I746">
        <f>+COUNTIFS(BaseSAP!U:U,V!H746,BaseSAP!C:C,V!$G$4)</f>
        <v>0</v>
      </c>
      <c r="L746" s="33" t="s">
        <v>146</v>
      </c>
      <c r="M746">
        <v>0</v>
      </c>
    </row>
    <row r="747" spans="1:13" x14ac:dyDescent="0.25">
      <c r="A747" s="12" t="s">
        <v>146</v>
      </c>
      <c r="B747" s="12" t="s">
        <v>146</v>
      </c>
      <c r="C747" s="12" t="s">
        <v>865</v>
      </c>
      <c r="D747" s="12">
        <v>0</v>
      </c>
      <c r="E747" s="70">
        <v>0</v>
      </c>
      <c r="G747" s="99">
        <f>+VALUE(VLOOKUP(B747,[1]Hoja1!B$2:C$33,2,0))</f>
        <v>15</v>
      </c>
      <c r="H747" t="str">
        <f>+VLOOKUP(CONCATENATE(B747,C747),[1]Hoja1!$J:$K,2,0)</f>
        <v>15087</v>
      </c>
      <c r="I747">
        <f>+COUNTIFS(BaseSAP!U:U,V!H747,BaseSAP!C:C,V!$G$4)</f>
        <v>0</v>
      </c>
      <c r="L747" s="12" t="s">
        <v>146</v>
      </c>
      <c r="M747">
        <v>0</v>
      </c>
    </row>
    <row r="748" spans="1:13" x14ac:dyDescent="0.25">
      <c r="A748" s="33" t="s">
        <v>146</v>
      </c>
      <c r="B748" s="33" t="s">
        <v>146</v>
      </c>
      <c r="C748" s="33" t="s">
        <v>866</v>
      </c>
      <c r="D748" s="33">
        <v>0</v>
      </c>
      <c r="E748" s="69">
        <v>0</v>
      </c>
      <c r="G748" s="99">
        <f>+VALUE(VLOOKUP(B748,[1]Hoja1!B$2:C$33,2,0))</f>
        <v>15</v>
      </c>
      <c r="H748" t="str">
        <f>+VLOOKUP(CONCATENATE(B748,C748),[1]Hoja1!$J:$K,2,0)</f>
        <v>15088</v>
      </c>
      <c r="I748">
        <f>+COUNTIFS(BaseSAP!U:U,V!H748,BaseSAP!C:C,V!$G$4)</f>
        <v>0</v>
      </c>
      <c r="L748" s="33" t="s">
        <v>146</v>
      </c>
      <c r="M748">
        <v>0</v>
      </c>
    </row>
    <row r="749" spans="1:13" x14ac:dyDescent="0.25">
      <c r="A749" s="12" t="s">
        <v>146</v>
      </c>
      <c r="B749" s="12" t="s">
        <v>146</v>
      </c>
      <c r="C749" s="12" t="s">
        <v>867</v>
      </c>
      <c r="D749" s="12">
        <v>0</v>
      </c>
      <c r="E749" s="70">
        <v>0</v>
      </c>
      <c r="G749" s="99">
        <f>+VALUE(VLOOKUP(B749,[1]Hoja1!B$2:C$33,2,0))</f>
        <v>15</v>
      </c>
      <c r="H749" t="str">
        <f>+VLOOKUP(CONCATENATE(B749,C749),[1]Hoja1!$J:$K,2,0)</f>
        <v>15089</v>
      </c>
      <c r="I749">
        <f>+COUNTIFS(BaseSAP!U:U,V!H749,BaseSAP!C:C,V!$G$4)</f>
        <v>0</v>
      </c>
      <c r="L749" s="12" t="s">
        <v>146</v>
      </c>
      <c r="M749">
        <v>0</v>
      </c>
    </row>
    <row r="750" spans="1:13" x14ac:dyDescent="0.25">
      <c r="A750" s="33" t="s">
        <v>146</v>
      </c>
      <c r="B750" s="33" t="s">
        <v>146</v>
      </c>
      <c r="C750" s="33" t="s">
        <v>868</v>
      </c>
      <c r="D750" s="33">
        <v>0</v>
      </c>
      <c r="E750" s="69">
        <v>0</v>
      </c>
      <c r="G750" s="99">
        <f>+VALUE(VLOOKUP(B750,[1]Hoja1!B$2:C$33,2,0))</f>
        <v>15</v>
      </c>
      <c r="H750" t="str">
        <f>+VLOOKUP(CONCATENATE(B750,C750),[1]Hoja1!$J:$K,2,0)</f>
        <v>15090</v>
      </c>
      <c r="I750">
        <f>+COUNTIFS(BaseSAP!U:U,V!H750,BaseSAP!C:C,V!$G$4)</f>
        <v>0</v>
      </c>
      <c r="L750" s="33" t="s">
        <v>146</v>
      </c>
      <c r="M750">
        <v>0</v>
      </c>
    </row>
    <row r="751" spans="1:13" x14ac:dyDescent="0.25">
      <c r="A751" s="31" t="s">
        <v>146</v>
      </c>
      <c r="B751" s="31" t="s">
        <v>146</v>
      </c>
      <c r="C751" s="31" t="s">
        <v>869</v>
      </c>
      <c r="D751" s="31">
        <v>0</v>
      </c>
      <c r="E751" s="54">
        <v>0</v>
      </c>
      <c r="G751" s="99">
        <f>+VALUE(VLOOKUP(B751,[1]Hoja1!B$2:C$33,2,0))</f>
        <v>15</v>
      </c>
      <c r="H751" t="str">
        <f>+VLOOKUP(CONCATENATE(B751,C751),[1]Hoja1!$J:$K,2,0)</f>
        <v>15091</v>
      </c>
      <c r="I751">
        <f>+COUNTIFS(BaseSAP!U:U,V!H751,BaseSAP!C:C,V!$G$4)</f>
        <v>0</v>
      </c>
      <c r="L751" s="31" t="s">
        <v>146</v>
      </c>
      <c r="M751">
        <v>0</v>
      </c>
    </row>
    <row r="752" spans="1:13" x14ac:dyDescent="0.25">
      <c r="A752" s="33" t="s">
        <v>146</v>
      </c>
      <c r="B752" s="33" t="s">
        <v>146</v>
      </c>
      <c r="C752" s="33" t="s">
        <v>870</v>
      </c>
      <c r="D752" s="33">
        <v>0</v>
      </c>
      <c r="E752" s="69">
        <v>0</v>
      </c>
      <c r="G752" s="99">
        <f>+VALUE(VLOOKUP(B752,[1]Hoja1!B$2:C$33,2,0))</f>
        <v>15</v>
      </c>
      <c r="H752" t="str">
        <f>+VLOOKUP(CONCATENATE(B752,C752),[1]Hoja1!$J:$K,2,0)</f>
        <v>15092</v>
      </c>
      <c r="I752">
        <f>+COUNTIFS(BaseSAP!U:U,V!H752,BaseSAP!C:C,V!$G$4)</f>
        <v>0</v>
      </c>
      <c r="L752" s="33" t="s">
        <v>146</v>
      </c>
      <c r="M752">
        <v>0</v>
      </c>
    </row>
    <row r="753" spans="1:13" x14ac:dyDescent="0.25">
      <c r="A753" s="31" t="s">
        <v>146</v>
      </c>
      <c r="B753" s="31" t="s">
        <v>146</v>
      </c>
      <c r="C753" s="31" t="s">
        <v>871</v>
      </c>
      <c r="D753" s="31">
        <v>0</v>
      </c>
      <c r="E753" s="54">
        <v>0</v>
      </c>
      <c r="G753" s="99">
        <f>+VALUE(VLOOKUP(B753,[1]Hoja1!B$2:C$33,2,0))</f>
        <v>15</v>
      </c>
      <c r="H753" t="str">
        <f>+VLOOKUP(CONCATENATE(B753,C753),[1]Hoja1!$J:$K,2,0)</f>
        <v>15093</v>
      </c>
      <c r="I753">
        <f>+COUNTIFS(BaseSAP!U:U,V!H753,BaseSAP!C:C,V!$G$4)</f>
        <v>0</v>
      </c>
      <c r="L753" s="31" t="s">
        <v>146</v>
      </c>
      <c r="M753">
        <v>0</v>
      </c>
    </row>
    <row r="754" spans="1:13" x14ac:dyDescent="0.25">
      <c r="A754" s="33" t="s">
        <v>146</v>
      </c>
      <c r="B754" s="33" t="s">
        <v>146</v>
      </c>
      <c r="C754" s="33" t="s">
        <v>872</v>
      </c>
      <c r="D754" s="33">
        <v>0</v>
      </c>
      <c r="E754" s="69">
        <v>0</v>
      </c>
      <c r="G754" s="99">
        <f>+VALUE(VLOOKUP(B754,[1]Hoja1!B$2:C$33,2,0))</f>
        <v>15</v>
      </c>
      <c r="H754" t="str">
        <f>+VLOOKUP(CONCATENATE(B754,C754),[1]Hoja1!$J:$K,2,0)</f>
        <v>15094</v>
      </c>
      <c r="I754">
        <f>+COUNTIFS(BaseSAP!U:U,V!H754,BaseSAP!C:C,V!$G$4)</f>
        <v>0</v>
      </c>
      <c r="L754" s="33" t="s">
        <v>146</v>
      </c>
      <c r="M754">
        <v>0</v>
      </c>
    </row>
    <row r="755" spans="1:13" x14ac:dyDescent="0.25">
      <c r="A755" s="12" t="s">
        <v>146</v>
      </c>
      <c r="B755" s="12" t="s">
        <v>146</v>
      </c>
      <c r="C755" s="12" t="s">
        <v>873</v>
      </c>
      <c r="D755" s="12">
        <v>0</v>
      </c>
      <c r="E755" s="70">
        <v>0</v>
      </c>
      <c r="G755" s="99">
        <f>+VALUE(VLOOKUP(B755,[1]Hoja1!B$2:C$33,2,0))</f>
        <v>15</v>
      </c>
      <c r="H755" t="str">
        <f>+VLOOKUP(CONCATENATE(B755,C755),[1]Hoja1!$J:$K,2,0)</f>
        <v>15095</v>
      </c>
      <c r="I755">
        <f>+COUNTIFS(BaseSAP!U:U,V!H755,BaseSAP!C:C,V!$G$4)</f>
        <v>0</v>
      </c>
      <c r="L755" s="12" t="s">
        <v>146</v>
      </c>
      <c r="M755">
        <v>0</v>
      </c>
    </row>
    <row r="756" spans="1:13" x14ac:dyDescent="0.25">
      <c r="A756" s="33" t="s">
        <v>146</v>
      </c>
      <c r="B756" s="33" t="s">
        <v>146</v>
      </c>
      <c r="C756" s="33" t="s">
        <v>874</v>
      </c>
      <c r="D756" s="33">
        <v>0</v>
      </c>
      <c r="E756" s="69">
        <v>0</v>
      </c>
      <c r="G756" s="99">
        <f>+VALUE(VLOOKUP(B756,[1]Hoja1!B$2:C$33,2,0))</f>
        <v>15</v>
      </c>
      <c r="H756" t="str">
        <f>+VLOOKUP(CONCATENATE(B756,C756),[1]Hoja1!$J:$K,2,0)</f>
        <v>15096</v>
      </c>
      <c r="I756">
        <f>+COUNTIFS(BaseSAP!U:U,V!H756,BaseSAP!C:C,V!$G$4)</f>
        <v>0</v>
      </c>
      <c r="L756" s="33" t="s">
        <v>146</v>
      </c>
      <c r="M756">
        <v>0</v>
      </c>
    </row>
    <row r="757" spans="1:13" x14ac:dyDescent="0.25">
      <c r="A757" s="12" t="s">
        <v>146</v>
      </c>
      <c r="B757" s="12" t="s">
        <v>146</v>
      </c>
      <c r="C757" s="12" t="s">
        <v>875</v>
      </c>
      <c r="D757" s="12">
        <v>0</v>
      </c>
      <c r="E757" s="70">
        <v>0</v>
      </c>
      <c r="G757" s="99">
        <f>+VALUE(VLOOKUP(B757,[1]Hoja1!B$2:C$33,2,0))</f>
        <v>15</v>
      </c>
      <c r="H757" t="str">
        <f>+VLOOKUP(CONCATENATE(B757,C757),[1]Hoja1!$J:$K,2,0)</f>
        <v>15097</v>
      </c>
      <c r="I757">
        <f>+COUNTIFS(BaseSAP!U:U,V!H757,BaseSAP!C:C,V!$G$4)</f>
        <v>0</v>
      </c>
      <c r="L757" s="12" t="s">
        <v>146</v>
      </c>
      <c r="M757">
        <v>0</v>
      </c>
    </row>
    <row r="758" spans="1:13" x14ac:dyDescent="0.25">
      <c r="A758" s="33" t="s">
        <v>146</v>
      </c>
      <c r="B758" s="33" t="s">
        <v>146</v>
      </c>
      <c r="C758" s="33" t="s">
        <v>876</v>
      </c>
      <c r="D758" s="33">
        <v>0</v>
      </c>
      <c r="E758" s="69">
        <v>0</v>
      </c>
      <c r="G758" s="99">
        <f>+VALUE(VLOOKUP(B758,[1]Hoja1!B$2:C$33,2,0))</f>
        <v>15</v>
      </c>
      <c r="H758" t="str">
        <f>+VLOOKUP(CONCATENATE(B758,C758),[1]Hoja1!$J:$K,2,0)</f>
        <v>15098</v>
      </c>
      <c r="I758">
        <f>+COUNTIFS(BaseSAP!U:U,V!H758,BaseSAP!C:C,V!$G$4)</f>
        <v>0</v>
      </c>
      <c r="L758" s="33" t="s">
        <v>146</v>
      </c>
      <c r="M758">
        <v>0</v>
      </c>
    </row>
    <row r="759" spans="1:13" x14ac:dyDescent="0.25">
      <c r="A759" s="12" t="s">
        <v>146</v>
      </c>
      <c r="B759" s="12" t="s">
        <v>146</v>
      </c>
      <c r="C759" s="12" t="s">
        <v>877</v>
      </c>
      <c r="D759" s="12">
        <v>0</v>
      </c>
      <c r="E759" s="70">
        <v>0</v>
      </c>
      <c r="G759" s="99">
        <f>+VALUE(VLOOKUP(B759,[1]Hoja1!B$2:C$33,2,0))</f>
        <v>15</v>
      </c>
      <c r="H759" t="str">
        <f>+VLOOKUP(CONCATENATE(B759,C759),[1]Hoja1!$J:$K,2,0)</f>
        <v>15099</v>
      </c>
      <c r="I759">
        <f>+COUNTIFS(BaseSAP!U:U,V!H759,BaseSAP!C:C,V!$G$4)</f>
        <v>0</v>
      </c>
      <c r="L759" s="12" t="s">
        <v>146</v>
      </c>
      <c r="M759">
        <v>0</v>
      </c>
    </row>
    <row r="760" spans="1:13" x14ac:dyDescent="0.25">
      <c r="A760" s="33" t="s">
        <v>146</v>
      </c>
      <c r="B760" s="33" t="s">
        <v>146</v>
      </c>
      <c r="C760" s="33" t="s">
        <v>878</v>
      </c>
      <c r="D760" s="33">
        <v>0</v>
      </c>
      <c r="E760" s="69">
        <v>0</v>
      </c>
      <c r="G760" s="99">
        <f>+VALUE(VLOOKUP(B760,[1]Hoja1!B$2:C$33,2,0))</f>
        <v>15</v>
      </c>
      <c r="H760" t="str">
        <f>+VLOOKUP(CONCATENATE(B760,C760),[1]Hoja1!$J:$K,2,0)</f>
        <v>15100</v>
      </c>
      <c r="I760">
        <f>+COUNTIFS(BaseSAP!U:U,V!H760,BaseSAP!C:C,V!$G$4)</f>
        <v>0</v>
      </c>
      <c r="L760" s="33" t="s">
        <v>146</v>
      </c>
      <c r="M760">
        <v>0</v>
      </c>
    </row>
    <row r="761" spans="1:13" x14ac:dyDescent="0.25">
      <c r="A761" s="31" t="s">
        <v>146</v>
      </c>
      <c r="B761" s="31" t="s">
        <v>146</v>
      </c>
      <c r="C761" s="31" t="s">
        <v>879</v>
      </c>
      <c r="D761" s="31">
        <v>0</v>
      </c>
      <c r="E761" s="54">
        <v>0</v>
      </c>
      <c r="G761" s="99">
        <f>+VALUE(VLOOKUP(B761,[1]Hoja1!B$2:C$33,2,0))</f>
        <v>15</v>
      </c>
      <c r="H761" t="str">
        <f>+VLOOKUP(CONCATENATE(B761,C761),[1]Hoja1!$J:$K,2,0)</f>
        <v>15101</v>
      </c>
      <c r="I761">
        <f>+COUNTIFS(BaseSAP!U:U,V!H761,BaseSAP!C:C,V!$G$4)</f>
        <v>0</v>
      </c>
      <c r="L761" s="31" t="s">
        <v>146</v>
      </c>
      <c r="M761">
        <v>0</v>
      </c>
    </row>
    <row r="762" spans="1:13" x14ac:dyDescent="0.25">
      <c r="A762" s="33" t="s">
        <v>146</v>
      </c>
      <c r="B762" s="33" t="s">
        <v>146</v>
      </c>
      <c r="C762" s="33" t="s">
        <v>880</v>
      </c>
      <c r="D762" s="33">
        <v>0</v>
      </c>
      <c r="E762" s="69">
        <v>0</v>
      </c>
      <c r="G762" s="99">
        <f>+VALUE(VLOOKUP(B762,[1]Hoja1!B$2:C$33,2,0))</f>
        <v>15</v>
      </c>
      <c r="H762" t="str">
        <f>+VLOOKUP(CONCATENATE(B762,C762),[1]Hoja1!$J:$K,2,0)</f>
        <v>15102</v>
      </c>
      <c r="I762">
        <f>+COUNTIFS(BaseSAP!U:U,V!H762,BaseSAP!C:C,V!$G$4)</f>
        <v>0</v>
      </c>
      <c r="L762" s="33" t="s">
        <v>146</v>
      </c>
      <c r="M762">
        <v>0</v>
      </c>
    </row>
    <row r="763" spans="1:13" x14ac:dyDescent="0.25">
      <c r="A763" s="12" t="s">
        <v>146</v>
      </c>
      <c r="B763" s="12" t="s">
        <v>146</v>
      </c>
      <c r="C763" s="12" t="s">
        <v>881</v>
      </c>
      <c r="D763" s="12">
        <v>0</v>
      </c>
      <c r="E763" s="70">
        <v>0</v>
      </c>
      <c r="G763" s="99">
        <f>+VALUE(VLOOKUP(B763,[1]Hoja1!B$2:C$33,2,0))</f>
        <v>15</v>
      </c>
      <c r="H763" t="str">
        <f>+VLOOKUP(CONCATENATE(B763,C763),[1]Hoja1!$J:$K,2,0)</f>
        <v>15103</v>
      </c>
      <c r="I763">
        <f>+COUNTIFS(BaseSAP!U:U,V!H763,BaseSAP!C:C,V!$G$4)</f>
        <v>0</v>
      </c>
      <c r="L763" s="12" t="s">
        <v>146</v>
      </c>
      <c r="M763">
        <v>0</v>
      </c>
    </row>
    <row r="764" spans="1:13" x14ac:dyDescent="0.25">
      <c r="A764" s="33" t="s">
        <v>146</v>
      </c>
      <c r="B764" s="33" t="s">
        <v>146</v>
      </c>
      <c r="C764" s="33" t="s">
        <v>882</v>
      </c>
      <c r="D764" s="33">
        <v>3</v>
      </c>
      <c r="E764" s="75">
        <v>1.4354066985645933E-2</v>
      </c>
      <c r="G764" s="99">
        <f>+VALUE(VLOOKUP(B764,[1]Hoja1!B$2:C$33,2,0))</f>
        <v>15</v>
      </c>
      <c r="H764" t="str">
        <f>+VLOOKUP(CONCATENATE(B764,C764),[1]Hoja1!$J:$K,2,0)</f>
        <v>15104</v>
      </c>
      <c r="I764">
        <f>+COUNTIFS(BaseSAP!U:U,V!H764,BaseSAP!C:C,V!$G$4)</f>
        <v>3</v>
      </c>
      <c r="L764" s="33" t="s">
        <v>146</v>
      </c>
      <c r="M764">
        <v>3</v>
      </c>
    </row>
    <row r="765" spans="1:13" x14ac:dyDescent="0.25">
      <c r="A765" s="12" t="s">
        <v>146</v>
      </c>
      <c r="B765" s="12" t="s">
        <v>146</v>
      </c>
      <c r="C765" s="12" t="s">
        <v>883</v>
      </c>
      <c r="D765" s="12">
        <v>0</v>
      </c>
      <c r="E765" s="70">
        <v>0</v>
      </c>
      <c r="G765" s="99">
        <f>+VALUE(VLOOKUP(B765,[1]Hoja1!B$2:C$33,2,0))</f>
        <v>15</v>
      </c>
      <c r="H765" t="str">
        <f>+VLOOKUP(CONCATENATE(B765,C765),[1]Hoja1!$J:$K,2,0)</f>
        <v>15105</v>
      </c>
      <c r="I765">
        <f>+COUNTIFS(BaseSAP!U:U,V!H765,BaseSAP!C:C,V!$G$4)</f>
        <v>0</v>
      </c>
      <c r="L765" s="12" t="s">
        <v>146</v>
      </c>
      <c r="M765">
        <v>0</v>
      </c>
    </row>
    <row r="766" spans="1:13" x14ac:dyDescent="0.25">
      <c r="A766" s="33" t="s">
        <v>146</v>
      </c>
      <c r="B766" s="33" t="s">
        <v>146</v>
      </c>
      <c r="C766" s="33" t="s">
        <v>884</v>
      </c>
      <c r="D766" s="33">
        <v>1</v>
      </c>
      <c r="E766" s="69">
        <v>4.7846889952153108E-3</v>
      </c>
      <c r="G766" s="99">
        <f>+VALUE(VLOOKUP(B766,[1]Hoja1!B$2:C$33,2,0))</f>
        <v>15</v>
      </c>
      <c r="H766" t="str">
        <f>+VLOOKUP(CONCATENATE(B766,C766),[1]Hoja1!$J:$K,2,0)</f>
        <v>15106</v>
      </c>
      <c r="I766">
        <f>+COUNTIFS(BaseSAP!U:U,V!H766,BaseSAP!C:C,V!$G$4)</f>
        <v>1</v>
      </c>
      <c r="L766" s="33" t="s">
        <v>146</v>
      </c>
      <c r="M766">
        <v>1</v>
      </c>
    </row>
    <row r="767" spans="1:13" x14ac:dyDescent="0.25">
      <c r="A767" s="12" t="s">
        <v>146</v>
      </c>
      <c r="B767" s="12" t="s">
        <v>146</v>
      </c>
      <c r="C767" s="12" t="s">
        <v>885</v>
      </c>
      <c r="D767" s="12">
        <v>0</v>
      </c>
      <c r="E767" s="70">
        <v>0</v>
      </c>
      <c r="G767" s="99">
        <f>+VALUE(VLOOKUP(B767,[1]Hoja1!B$2:C$33,2,0))</f>
        <v>15</v>
      </c>
      <c r="H767" t="str">
        <f>+VLOOKUP(CONCATENATE(B767,C767),[1]Hoja1!$J:$K,2,0)</f>
        <v>15107</v>
      </c>
      <c r="I767">
        <f>+COUNTIFS(BaseSAP!U:U,V!H767,BaseSAP!C:C,V!$G$4)</f>
        <v>0</v>
      </c>
      <c r="L767" s="12" t="s">
        <v>146</v>
      </c>
      <c r="M767">
        <v>0</v>
      </c>
    </row>
    <row r="768" spans="1:13" x14ac:dyDescent="0.25">
      <c r="A768" s="33" t="s">
        <v>146</v>
      </c>
      <c r="B768" s="33" t="s">
        <v>146</v>
      </c>
      <c r="C768" s="33" t="s">
        <v>886</v>
      </c>
      <c r="D768" s="33">
        <v>0</v>
      </c>
      <c r="E768" s="69">
        <v>0</v>
      </c>
      <c r="G768" s="99">
        <f>+VALUE(VLOOKUP(B768,[1]Hoja1!B$2:C$33,2,0))</f>
        <v>15</v>
      </c>
      <c r="H768" t="str">
        <f>+VLOOKUP(CONCATENATE(B768,C768),[1]Hoja1!$J:$K,2,0)</f>
        <v>15108</v>
      </c>
      <c r="I768">
        <f>+COUNTIFS(BaseSAP!U:U,V!H768,BaseSAP!C:C,V!$G$4)</f>
        <v>0</v>
      </c>
      <c r="L768" s="33" t="s">
        <v>146</v>
      </c>
      <c r="M768">
        <v>0</v>
      </c>
    </row>
    <row r="769" spans="1:13" x14ac:dyDescent="0.25">
      <c r="A769" s="31" t="s">
        <v>146</v>
      </c>
      <c r="B769" s="31" t="s">
        <v>146</v>
      </c>
      <c r="C769" s="31" t="s">
        <v>887</v>
      </c>
      <c r="D769" s="31">
        <v>0</v>
      </c>
      <c r="E769" s="54">
        <v>0</v>
      </c>
      <c r="G769" s="99">
        <f>+VALUE(VLOOKUP(B769,[1]Hoja1!B$2:C$33,2,0))</f>
        <v>15</v>
      </c>
      <c r="H769" t="str">
        <f>+VLOOKUP(CONCATENATE(B769,C769),[1]Hoja1!$J:$K,2,0)</f>
        <v>15109</v>
      </c>
      <c r="I769">
        <f>+COUNTIFS(BaseSAP!U:U,V!H769,BaseSAP!C:C,V!$G$4)</f>
        <v>0</v>
      </c>
      <c r="L769" s="31" t="s">
        <v>146</v>
      </c>
      <c r="M769">
        <v>0</v>
      </c>
    </row>
    <row r="770" spans="1:13" x14ac:dyDescent="0.25">
      <c r="A770" s="33" t="s">
        <v>146</v>
      </c>
      <c r="B770" s="33" t="s">
        <v>146</v>
      </c>
      <c r="C770" s="33" t="s">
        <v>888</v>
      </c>
      <c r="D770" s="33">
        <v>0</v>
      </c>
      <c r="E770" s="75">
        <v>0</v>
      </c>
      <c r="G770" s="99">
        <f>+VALUE(VLOOKUP(B770,[1]Hoja1!B$2:C$33,2,0))</f>
        <v>15</v>
      </c>
      <c r="H770" t="str">
        <f>+VLOOKUP(CONCATENATE(B770,C770),[1]Hoja1!$J:$K,2,0)</f>
        <v>15110</v>
      </c>
      <c r="I770">
        <f>+COUNTIFS(BaseSAP!U:U,V!H770,BaseSAP!C:C,V!$G$4)</f>
        <v>0</v>
      </c>
      <c r="L770" s="33" t="s">
        <v>146</v>
      </c>
      <c r="M770">
        <v>0</v>
      </c>
    </row>
    <row r="771" spans="1:13" x14ac:dyDescent="0.25">
      <c r="A771" s="31" t="s">
        <v>146</v>
      </c>
      <c r="B771" s="31" t="s">
        <v>146</v>
      </c>
      <c r="C771" s="31" t="s">
        <v>889</v>
      </c>
      <c r="D771" s="31">
        <v>0</v>
      </c>
      <c r="E771" s="54">
        <v>0</v>
      </c>
      <c r="G771" s="99">
        <f>+VALUE(VLOOKUP(B771,[1]Hoja1!B$2:C$33,2,0))</f>
        <v>15</v>
      </c>
      <c r="H771" t="str">
        <f>+VLOOKUP(CONCATENATE(B771,C771),[1]Hoja1!$J:$K,2,0)</f>
        <v>15111</v>
      </c>
      <c r="I771">
        <f>+COUNTIFS(BaseSAP!U:U,V!H771,BaseSAP!C:C,V!$G$4)</f>
        <v>0</v>
      </c>
      <c r="L771" s="31" t="s">
        <v>146</v>
      </c>
      <c r="M771">
        <v>0</v>
      </c>
    </row>
    <row r="772" spans="1:13" x14ac:dyDescent="0.25">
      <c r="A772" s="33" t="s">
        <v>146</v>
      </c>
      <c r="B772" s="33" t="s">
        <v>146</v>
      </c>
      <c r="C772" s="33" t="s">
        <v>890</v>
      </c>
      <c r="D772" s="33">
        <v>0</v>
      </c>
      <c r="E772" s="69">
        <v>0</v>
      </c>
      <c r="G772" s="99">
        <f>+VALUE(VLOOKUP(B772,[1]Hoja1!B$2:C$33,2,0))</f>
        <v>15</v>
      </c>
      <c r="H772" t="str">
        <f>+VLOOKUP(CONCATENATE(B772,C772),[1]Hoja1!$J:$K,2,0)</f>
        <v>15112</v>
      </c>
      <c r="I772">
        <f>+COUNTIFS(BaseSAP!U:U,V!H772,BaseSAP!C:C,V!$G$4)</f>
        <v>0</v>
      </c>
      <c r="L772" s="33" t="s">
        <v>146</v>
      </c>
      <c r="M772">
        <v>0</v>
      </c>
    </row>
    <row r="773" spans="1:13" x14ac:dyDescent="0.25">
      <c r="A773" s="12" t="s">
        <v>146</v>
      </c>
      <c r="B773" s="12" t="s">
        <v>146</v>
      </c>
      <c r="C773" s="12" t="s">
        <v>773</v>
      </c>
      <c r="D773" s="12">
        <v>0</v>
      </c>
      <c r="E773" s="70">
        <v>0</v>
      </c>
      <c r="G773" s="99">
        <f>+VALUE(VLOOKUP(B773,[1]Hoja1!B$2:C$33,2,0))</f>
        <v>15</v>
      </c>
      <c r="H773" t="str">
        <f>+VLOOKUP(CONCATENATE(B773,C773),[1]Hoja1!$J:$K,2,0)</f>
        <v>15113</v>
      </c>
      <c r="I773">
        <f>+COUNTIFS(BaseSAP!U:U,V!H773,BaseSAP!C:C,V!$G$4)</f>
        <v>0</v>
      </c>
      <c r="L773" s="12" t="s">
        <v>146</v>
      </c>
      <c r="M773">
        <v>0</v>
      </c>
    </row>
    <row r="774" spans="1:13" x14ac:dyDescent="0.25">
      <c r="A774" s="33" t="s">
        <v>146</v>
      </c>
      <c r="B774" s="33" t="s">
        <v>146</v>
      </c>
      <c r="C774" s="33" t="s">
        <v>891</v>
      </c>
      <c r="D774" s="33">
        <v>0</v>
      </c>
      <c r="E774" s="69">
        <v>0</v>
      </c>
      <c r="G774" s="99">
        <f>+VALUE(VLOOKUP(B774,[1]Hoja1!B$2:C$33,2,0))</f>
        <v>15</v>
      </c>
      <c r="H774" t="str">
        <f>+VLOOKUP(CONCATENATE(B774,C774),[1]Hoja1!$J:$K,2,0)</f>
        <v>15114</v>
      </c>
      <c r="I774">
        <f>+COUNTIFS(BaseSAP!U:U,V!H774,BaseSAP!C:C,V!$G$4)</f>
        <v>0</v>
      </c>
      <c r="L774" s="33" t="s">
        <v>146</v>
      </c>
      <c r="M774">
        <v>0</v>
      </c>
    </row>
    <row r="775" spans="1:13" x14ac:dyDescent="0.25">
      <c r="A775" s="12" t="s">
        <v>146</v>
      </c>
      <c r="B775" s="12" t="s">
        <v>146</v>
      </c>
      <c r="C775" s="12" t="s">
        <v>892</v>
      </c>
      <c r="D775" s="12">
        <v>0</v>
      </c>
      <c r="E775" s="70">
        <v>0</v>
      </c>
      <c r="G775" s="99">
        <f>+VALUE(VLOOKUP(B775,[1]Hoja1!B$2:C$33,2,0))</f>
        <v>15</v>
      </c>
      <c r="H775" t="str">
        <f>+VLOOKUP(CONCATENATE(B775,C775),[1]Hoja1!$J:$K,2,0)</f>
        <v>15115</v>
      </c>
      <c r="I775">
        <f>+COUNTIFS(BaseSAP!U:U,V!H775,BaseSAP!C:C,V!$G$4)</f>
        <v>0</v>
      </c>
      <c r="L775" s="12" t="s">
        <v>146</v>
      </c>
      <c r="M775">
        <v>0</v>
      </c>
    </row>
    <row r="776" spans="1:13" x14ac:dyDescent="0.25">
      <c r="A776" s="33" t="s">
        <v>146</v>
      </c>
      <c r="B776" s="33" t="s">
        <v>146</v>
      </c>
      <c r="C776" s="33" t="s">
        <v>893</v>
      </c>
      <c r="D776" s="33">
        <v>0</v>
      </c>
      <c r="E776" s="69">
        <v>0</v>
      </c>
      <c r="G776" s="99">
        <f>+VALUE(VLOOKUP(B776,[1]Hoja1!B$2:C$33,2,0))</f>
        <v>15</v>
      </c>
      <c r="H776" t="str">
        <f>+VLOOKUP(CONCATENATE(B776,C776),[1]Hoja1!$J:$K,2,0)</f>
        <v>15116</v>
      </c>
      <c r="I776">
        <f>+COUNTIFS(BaseSAP!U:U,V!H776,BaseSAP!C:C,V!$G$4)</f>
        <v>0</v>
      </c>
      <c r="L776" s="33" t="s">
        <v>146</v>
      </c>
      <c r="M776">
        <v>0</v>
      </c>
    </row>
    <row r="777" spans="1:13" x14ac:dyDescent="0.25">
      <c r="A777" s="12" t="s">
        <v>146</v>
      </c>
      <c r="B777" s="12" t="s">
        <v>146</v>
      </c>
      <c r="C777" s="12" t="s">
        <v>894</v>
      </c>
      <c r="D777" s="12">
        <v>0</v>
      </c>
      <c r="E777" s="70">
        <v>0</v>
      </c>
      <c r="G777" s="99">
        <f>+VALUE(VLOOKUP(B777,[1]Hoja1!B$2:C$33,2,0))</f>
        <v>15</v>
      </c>
      <c r="H777" t="str">
        <f>+VLOOKUP(CONCATENATE(B777,C777),[1]Hoja1!$J:$K,2,0)</f>
        <v>15117</v>
      </c>
      <c r="I777">
        <f>+COUNTIFS(BaseSAP!U:U,V!H777,BaseSAP!C:C,V!$G$4)</f>
        <v>0</v>
      </c>
      <c r="L777" s="12" t="s">
        <v>146</v>
      </c>
      <c r="M777">
        <v>0</v>
      </c>
    </row>
    <row r="778" spans="1:13" x14ac:dyDescent="0.25">
      <c r="A778" s="33" t="s">
        <v>146</v>
      </c>
      <c r="B778" s="33" t="s">
        <v>146</v>
      </c>
      <c r="C778" s="33" t="s">
        <v>895</v>
      </c>
      <c r="D778" s="33">
        <v>0</v>
      </c>
      <c r="E778" s="75">
        <v>0</v>
      </c>
      <c r="G778" s="99">
        <f>+VALUE(VLOOKUP(B778,[1]Hoja1!B$2:C$33,2,0))</f>
        <v>15</v>
      </c>
      <c r="H778" t="str">
        <f>+VLOOKUP(CONCATENATE(B778,C778),[1]Hoja1!$J:$K,2,0)</f>
        <v>15118</v>
      </c>
      <c r="I778">
        <f>+COUNTIFS(BaseSAP!U:U,V!H778,BaseSAP!C:C,V!$G$4)</f>
        <v>0</v>
      </c>
      <c r="L778" s="33" t="s">
        <v>146</v>
      </c>
      <c r="M778">
        <v>0</v>
      </c>
    </row>
    <row r="779" spans="1:13" x14ac:dyDescent="0.25">
      <c r="A779" s="31" t="s">
        <v>146</v>
      </c>
      <c r="B779" s="31" t="s">
        <v>146</v>
      </c>
      <c r="C779" s="31" t="s">
        <v>896</v>
      </c>
      <c r="D779" s="31">
        <v>0</v>
      </c>
      <c r="E779" s="54">
        <v>0</v>
      </c>
      <c r="G779" s="99">
        <f>+VALUE(VLOOKUP(B779,[1]Hoja1!B$2:C$33,2,0))</f>
        <v>15</v>
      </c>
      <c r="H779" t="str">
        <f>+VLOOKUP(CONCATENATE(B779,C779),[1]Hoja1!$J:$K,2,0)</f>
        <v>15119</v>
      </c>
      <c r="I779">
        <f>+COUNTIFS(BaseSAP!U:U,V!H779,BaseSAP!C:C,V!$G$4)</f>
        <v>0</v>
      </c>
      <c r="L779" s="31" t="s">
        <v>146</v>
      </c>
      <c r="M779">
        <v>0</v>
      </c>
    </row>
    <row r="780" spans="1:13" x14ac:dyDescent="0.25">
      <c r="A780" s="33" t="s">
        <v>146</v>
      </c>
      <c r="B780" s="33" t="s">
        <v>146</v>
      </c>
      <c r="C780" s="33" t="s">
        <v>897</v>
      </c>
      <c r="D780" s="33">
        <v>0</v>
      </c>
      <c r="E780" s="69">
        <v>0</v>
      </c>
      <c r="G780" s="99">
        <f>+VALUE(VLOOKUP(B780,[1]Hoja1!B$2:C$33,2,0))</f>
        <v>15</v>
      </c>
      <c r="H780" t="str">
        <f>+VLOOKUP(CONCATENATE(B780,C780),[1]Hoja1!$J:$K,2,0)</f>
        <v>15120</v>
      </c>
      <c r="I780">
        <f>+COUNTIFS(BaseSAP!U:U,V!H780,BaseSAP!C:C,V!$G$4)</f>
        <v>0</v>
      </c>
      <c r="L780" s="33" t="s">
        <v>146</v>
      </c>
      <c r="M780">
        <v>0</v>
      </c>
    </row>
    <row r="781" spans="1:13" x14ac:dyDescent="0.25">
      <c r="A781" s="12" t="s">
        <v>146</v>
      </c>
      <c r="B781" s="12" t="s">
        <v>146</v>
      </c>
      <c r="C781" s="12" t="s">
        <v>898</v>
      </c>
      <c r="D781" s="12">
        <v>0</v>
      </c>
      <c r="E781" s="70">
        <v>0</v>
      </c>
      <c r="G781" s="99">
        <f>+VALUE(VLOOKUP(B781,[1]Hoja1!B$2:C$33,2,0))</f>
        <v>15</v>
      </c>
      <c r="H781" t="str">
        <f>+VLOOKUP(CONCATENATE(B781,C781),[1]Hoja1!$J:$K,2,0)</f>
        <v>15121</v>
      </c>
      <c r="I781">
        <f>+COUNTIFS(BaseSAP!U:U,V!H781,BaseSAP!C:C,V!$G$4)</f>
        <v>0</v>
      </c>
      <c r="L781" s="12" t="s">
        <v>146</v>
      </c>
      <c r="M781">
        <v>0</v>
      </c>
    </row>
    <row r="782" spans="1:13" x14ac:dyDescent="0.25">
      <c r="A782" s="33" t="s">
        <v>146</v>
      </c>
      <c r="B782" s="33" t="s">
        <v>146</v>
      </c>
      <c r="C782" s="33" t="s">
        <v>899</v>
      </c>
      <c r="D782" s="33">
        <v>0</v>
      </c>
      <c r="E782" s="69">
        <v>0</v>
      </c>
      <c r="G782" s="99">
        <f>+VALUE(VLOOKUP(B782,[1]Hoja1!B$2:C$33,2,0))</f>
        <v>15</v>
      </c>
      <c r="H782" t="str">
        <f>+VLOOKUP(CONCATENATE(B782,C782),[1]Hoja1!$J:$K,2,0)</f>
        <v>15122</v>
      </c>
      <c r="I782">
        <f>+COUNTIFS(BaseSAP!U:U,V!H782,BaseSAP!C:C,V!$G$4)</f>
        <v>0</v>
      </c>
      <c r="L782" s="33" t="s">
        <v>146</v>
      </c>
      <c r="M782">
        <v>0</v>
      </c>
    </row>
    <row r="783" spans="1:13" x14ac:dyDescent="0.25">
      <c r="A783" s="12" t="s">
        <v>146</v>
      </c>
      <c r="B783" s="12" t="s">
        <v>146</v>
      </c>
      <c r="C783" s="12" t="s">
        <v>900</v>
      </c>
      <c r="D783" s="12">
        <v>0</v>
      </c>
      <c r="E783" s="70">
        <v>0</v>
      </c>
      <c r="G783" s="99">
        <f>+VALUE(VLOOKUP(B783,[1]Hoja1!B$2:C$33,2,0))</f>
        <v>15</v>
      </c>
      <c r="H783" t="str">
        <f>+VLOOKUP(CONCATENATE(B783,C783),[1]Hoja1!$J:$K,2,0)</f>
        <v>15123</v>
      </c>
      <c r="I783">
        <f>+COUNTIFS(BaseSAP!U:U,V!H783,BaseSAP!C:C,V!$G$4)</f>
        <v>0</v>
      </c>
      <c r="L783" s="12" t="s">
        <v>146</v>
      </c>
      <c r="M783">
        <v>0</v>
      </c>
    </row>
    <row r="784" spans="1:13" x14ac:dyDescent="0.25">
      <c r="A784" s="33" t="s">
        <v>146</v>
      </c>
      <c r="B784" s="33" t="s">
        <v>146</v>
      </c>
      <c r="C784" s="33" t="s">
        <v>901</v>
      </c>
      <c r="D784" s="33">
        <v>0</v>
      </c>
      <c r="E784" s="69">
        <v>0</v>
      </c>
      <c r="G784" s="99">
        <f>+VALUE(VLOOKUP(B784,[1]Hoja1!B$2:C$33,2,0))</f>
        <v>15</v>
      </c>
      <c r="H784" t="str">
        <f>+VLOOKUP(CONCATENATE(B784,C784),[1]Hoja1!$J:$K,2,0)</f>
        <v>15124</v>
      </c>
      <c r="I784">
        <f>+COUNTIFS(BaseSAP!U:U,V!H784,BaseSAP!C:C,V!$G$4)</f>
        <v>0</v>
      </c>
      <c r="L784" s="33" t="s">
        <v>146</v>
      </c>
      <c r="M784">
        <v>0</v>
      </c>
    </row>
    <row r="785" spans="1:13" x14ac:dyDescent="0.25">
      <c r="A785" s="12" t="s">
        <v>146</v>
      </c>
      <c r="B785" s="12" t="s">
        <v>146</v>
      </c>
      <c r="C785" s="12" t="s">
        <v>902</v>
      </c>
      <c r="D785" s="12">
        <v>0</v>
      </c>
      <c r="E785" s="70">
        <v>0</v>
      </c>
      <c r="G785" s="99">
        <f>+VALUE(VLOOKUP(B785,[1]Hoja1!B$2:C$33,2,0))</f>
        <v>15</v>
      </c>
      <c r="H785" t="str">
        <f>+VLOOKUP(CONCATENATE(B785,C785),[1]Hoja1!$J:$K,2,0)</f>
        <v>15125</v>
      </c>
      <c r="I785">
        <f>+COUNTIFS(BaseSAP!U:U,V!H785,BaseSAP!C:C,V!$G$4)</f>
        <v>0</v>
      </c>
      <c r="L785" s="12" t="s">
        <v>146</v>
      </c>
      <c r="M785">
        <v>0</v>
      </c>
    </row>
    <row r="786" spans="1:13" x14ac:dyDescent="0.25">
      <c r="A786" s="33" t="s">
        <v>146</v>
      </c>
      <c r="B786" s="33" t="s">
        <v>903</v>
      </c>
      <c r="C786" s="33" t="s">
        <v>904</v>
      </c>
      <c r="D786" s="33">
        <v>0</v>
      </c>
      <c r="E786" s="69">
        <v>0</v>
      </c>
      <c r="G786" s="99">
        <f>+VALUE(VLOOKUP(B786,[1]Hoja1!B$2:C$33,2,0))</f>
        <v>16</v>
      </c>
      <c r="H786" t="str">
        <f>+VLOOKUP(CONCATENATE(B786,C786),[1]Hoja1!$J:$K,2,0)</f>
        <v>16001</v>
      </c>
      <c r="I786">
        <f>+COUNTIFS(BaseSAP!U:U,V!H786,BaseSAP!C:C,V!$G$4)</f>
        <v>0</v>
      </c>
      <c r="L786" s="33" t="s">
        <v>903</v>
      </c>
      <c r="M786">
        <v>0</v>
      </c>
    </row>
    <row r="787" spans="1:13" x14ac:dyDescent="0.25">
      <c r="A787" s="31" t="s">
        <v>146</v>
      </c>
      <c r="B787" s="31" t="s">
        <v>903</v>
      </c>
      <c r="C787" s="31" t="s">
        <v>905</v>
      </c>
      <c r="D787" s="31">
        <v>0</v>
      </c>
      <c r="E787" s="54">
        <v>0</v>
      </c>
      <c r="G787" s="99">
        <f>+VALUE(VLOOKUP(B787,[1]Hoja1!B$2:C$33,2,0))</f>
        <v>16</v>
      </c>
      <c r="H787" t="str">
        <f>+VLOOKUP(CONCATENATE(B787,C787),[1]Hoja1!$J:$K,2,0)</f>
        <v>16002</v>
      </c>
      <c r="I787">
        <f>+COUNTIFS(BaseSAP!U:U,V!H787,BaseSAP!C:C,V!$G$4)</f>
        <v>0</v>
      </c>
      <c r="L787" s="31" t="s">
        <v>903</v>
      </c>
      <c r="M787">
        <v>0</v>
      </c>
    </row>
    <row r="788" spans="1:13" x14ac:dyDescent="0.25">
      <c r="A788" s="33" t="s">
        <v>146</v>
      </c>
      <c r="B788" s="33" t="s">
        <v>903</v>
      </c>
      <c r="C788" s="33" t="s">
        <v>415</v>
      </c>
      <c r="D788" s="33">
        <v>0</v>
      </c>
      <c r="E788" s="69">
        <v>0</v>
      </c>
      <c r="G788" s="99">
        <f>+VALUE(VLOOKUP(B788,[1]Hoja1!B$2:C$33,2,0))</f>
        <v>16</v>
      </c>
      <c r="H788" t="str">
        <f>+VLOOKUP(CONCATENATE(B788,C788),[1]Hoja1!$J:$K,2,0)</f>
        <v>16003</v>
      </c>
      <c r="I788">
        <f>+COUNTIFS(BaseSAP!U:U,V!H788,BaseSAP!C:C,V!$G$4)</f>
        <v>0</v>
      </c>
      <c r="L788" s="33" t="s">
        <v>903</v>
      </c>
      <c r="M788">
        <v>0</v>
      </c>
    </row>
    <row r="789" spans="1:13" x14ac:dyDescent="0.25">
      <c r="A789" s="31" t="s">
        <v>146</v>
      </c>
      <c r="B789" s="31" t="s">
        <v>903</v>
      </c>
      <c r="C789" s="31" t="s">
        <v>906</v>
      </c>
      <c r="D789" s="31">
        <v>0</v>
      </c>
      <c r="E789" s="54">
        <v>0</v>
      </c>
      <c r="G789" s="99">
        <f>+VALUE(VLOOKUP(B789,[1]Hoja1!B$2:C$33,2,0))</f>
        <v>16</v>
      </c>
      <c r="H789" t="str">
        <f>+VLOOKUP(CONCATENATE(B789,C789),[1]Hoja1!$J:$K,2,0)</f>
        <v>16004</v>
      </c>
      <c r="I789">
        <f>+COUNTIFS(BaseSAP!U:U,V!H789,BaseSAP!C:C,V!$G$4)</f>
        <v>0</v>
      </c>
      <c r="L789" s="31" t="s">
        <v>903</v>
      </c>
      <c r="M789">
        <v>0</v>
      </c>
    </row>
    <row r="790" spans="1:13" x14ac:dyDescent="0.25">
      <c r="A790" s="33" t="s">
        <v>146</v>
      </c>
      <c r="B790" s="33" t="s">
        <v>903</v>
      </c>
      <c r="C790" s="33" t="s">
        <v>907</v>
      </c>
      <c r="D790" s="33">
        <v>0</v>
      </c>
      <c r="E790" s="69">
        <v>0</v>
      </c>
      <c r="G790" s="99">
        <f>+VALUE(VLOOKUP(B790,[1]Hoja1!B$2:C$33,2,0))</f>
        <v>16</v>
      </c>
      <c r="H790" t="str">
        <f>+VLOOKUP(CONCATENATE(B790,C790),[1]Hoja1!$J:$K,2,0)</f>
        <v>16005</v>
      </c>
      <c r="I790">
        <f>+COUNTIFS(BaseSAP!U:U,V!H790,BaseSAP!C:C,V!$G$4)</f>
        <v>0</v>
      </c>
      <c r="L790" s="33" t="s">
        <v>903</v>
      </c>
      <c r="M790">
        <v>0</v>
      </c>
    </row>
    <row r="791" spans="1:13" x14ac:dyDescent="0.25">
      <c r="A791" s="12" t="s">
        <v>146</v>
      </c>
      <c r="B791" s="12" t="s">
        <v>903</v>
      </c>
      <c r="C791" s="12" t="s">
        <v>908</v>
      </c>
      <c r="D791" s="12">
        <v>0</v>
      </c>
      <c r="E791" s="70">
        <v>0</v>
      </c>
      <c r="G791" s="99">
        <f>+VALUE(VLOOKUP(B791,[1]Hoja1!B$2:C$33,2,0))</f>
        <v>16</v>
      </c>
      <c r="H791" t="str">
        <f>+VLOOKUP(CONCATENATE(B791,C791),[1]Hoja1!$J:$K,2,0)</f>
        <v>16006</v>
      </c>
      <c r="I791">
        <f>+COUNTIFS(BaseSAP!U:U,V!H791,BaseSAP!C:C,V!$G$4)</f>
        <v>0</v>
      </c>
      <c r="L791" s="12" t="s">
        <v>903</v>
      </c>
      <c r="M791">
        <v>0</v>
      </c>
    </row>
    <row r="792" spans="1:13" x14ac:dyDescent="0.25">
      <c r="A792" s="33" t="s">
        <v>146</v>
      </c>
      <c r="B792" s="33" t="s">
        <v>903</v>
      </c>
      <c r="C792" s="33" t="s">
        <v>909</v>
      </c>
      <c r="D792" s="33">
        <v>0</v>
      </c>
      <c r="E792" s="69">
        <v>0</v>
      </c>
      <c r="G792" s="99">
        <f>+VALUE(VLOOKUP(B792,[1]Hoja1!B$2:C$33,2,0))</f>
        <v>16</v>
      </c>
      <c r="H792" t="str">
        <f>+VLOOKUP(CONCATENATE(B792,C792),[1]Hoja1!$J:$K,2,0)</f>
        <v>16007</v>
      </c>
      <c r="I792">
        <f>+COUNTIFS(BaseSAP!U:U,V!H792,BaseSAP!C:C,V!$G$4)</f>
        <v>0</v>
      </c>
      <c r="L792" s="33" t="s">
        <v>903</v>
      </c>
      <c r="M792">
        <v>0</v>
      </c>
    </row>
    <row r="793" spans="1:13" x14ac:dyDescent="0.25">
      <c r="A793" s="12" t="s">
        <v>146</v>
      </c>
      <c r="B793" s="12" t="s">
        <v>903</v>
      </c>
      <c r="C793" s="12" t="s">
        <v>910</v>
      </c>
      <c r="D793" s="12">
        <v>0</v>
      </c>
      <c r="E793" s="70">
        <v>0</v>
      </c>
      <c r="G793" s="99">
        <f>+VALUE(VLOOKUP(B793,[1]Hoja1!B$2:C$33,2,0))</f>
        <v>16</v>
      </c>
      <c r="H793" t="str">
        <f>+VLOOKUP(CONCATENATE(B793,C793),[1]Hoja1!$J:$K,2,0)</f>
        <v>16008</v>
      </c>
      <c r="I793">
        <f>+COUNTIFS(BaseSAP!U:U,V!H793,BaseSAP!C:C,V!$G$4)</f>
        <v>0</v>
      </c>
      <c r="L793" s="12" t="s">
        <v>903</v>
      </c>
      <c r="M793">
        <v>0</v>
      </c>
    </row>
    <row r="794" spans="1:13" x14ac:dyDescent="0.25">
      <c r="A794" s="33" t="s">
        <v>146</v>
      </c>
      <c r="B794" s="33" t="s">
        <v>903</v>
      </c>
      <c r="C794" s="33" t="s">
        <v>911</v>
      </c>
      <c r="D794" s="33">
        <v>0</v>
      </c>
      <c r="E794" s="69">
        <v>0</v>
      </c>
      <c r="G794" s="99">
        <f>+VALUE(VLOOKUP(B794,[1]Hoja1!B$2:C$33,2,0))</f>
        <v>16</v>
      </c>
      <c r="H794" t="str">
        <f>+VLOOKUP(CONCATENATE(B794,C794),[1]Hoja1!$J:$K,2,0)</f>
        <v>16009</v>
      </c>
      <c r="I794">
        <f>+COUNTIFS(BaseSAP!U:U,V!H794,BaseSAP!C:C,V!$G$4)</f>
        <v>0</v>
      </c>
      <c r="L794" s="33" t="s">
        <v>903</v>
      </c>
      <c r="M794">
        <v>0</v>
      </c>
    </row>
    <row r="795" spans="1:13" x14ac:dyDescent="0.25">
      <c r="A795" s="12" t="s">
        <v>146</v>
      </c>
      <c r="B795" s="12" t="s">
        <v>903</v>
      </c>
      <c r="C795" s="12" t="s">
        <v>185</v>
      </c>
      <c r="D795" s="12">
        <v>0</v>
      </c>
      <c r="E795" s="70">
        <v>0</v>
      </c>
      <c r="G795" s="99">
        <f>+VALUE(VLOOKUP(B795,[1]Hoja1!B$2:C$33,2,0))</f>
        <v>16</v>
      </c>
      <c r="H795" t="str">
        <f>+VLOOKUP(CONCATENATE(B795,C795),[1]Hoja1!$J:$K,2,0)</f>
        <v>16010</v>
      </c>
      <c r="I795">
        <f>+COUNTIFS(BaseSAP!U:U,V!H795,BaseSAP!C:C,V!$G$4)</f>
        <v>0</v>
      </c>
      <c r="L795" s="12" t="s">
        <v>903</v>
      </c>
      <c r="M795">
        <v>0</v>
      </c>
    </row>
    <row r="796" spans="1:13" x14ac:dyDescent="0.25">
      <c r="A796" s="33" t="s">
        <v>146</v>
      </c>
      <c r="B796" s="33" t="s">
        <v>903</v>
      </c>
      <c r="C796" s="33" t="s">
        <v>912</v>
      </c>
      <c r="D796" s="33">
        <v>0</v>
      </c>
      <c r="E796" s="69">
        <v>0</v>
      </c>
      <c r="G796" s="99">
        <f>+VALUE(VLOOKUP(B796,[1]Hoja1!B$2:C$33,2,0))</f>
        <v>16</v>
      </c>
      <c r="H796" t="str">
        <f>+VLOOKUP(CONCATENATE(B796,C796),[1]Hoja1!$J:$K,2,0)</f>
        <v>16011</v>
      </c>
      <c r="I796">
        <f>+COUNTIFS(BaseSAP!U:U,V!H796,BaseSAP!C:C,V!$G$4)</f>
        <v>0</v>
      </c>
      <c r="L796" s="33" t="s">
        <v>903</v>
      </c>
      <c r="M796">
        <v>0</v>
      </c>
    </row>
    <row r="797" spans="1:13" x14ac:dyDescent="0.25">
      <c r="A797" s="31" t="s">
        <v>146</v>
      </c>
      <c r="B797" s="31" t="s">
        <v>903</v>
      </c>
      <c r="C797" s="31" t="s">
        <v>913</v>
      </c>
      <c r="D797" s="31">
        <v>0</v>
      </c>
      <c r="E797" s="54">
        <v>0</v>
      </c>
      <c r="G797" s="99">
        <f>+VALUE(VLOOKUP(B797,[1]Hoja1!B$2:C$33,2,0))</f>
        <v>16</v>
      </c>
      <c r="H797" t="str">
        <f>+VLOOKUP(CONCATENATE(B797,C797),[1]Hoja1!$J:$K,2,0)</f>
        <v>16012</v>
      </c>
      <c r="I797">
        <f>+COUNTIFS(BaseSAP!U:U,V!H797,BaseSAP!C:C,V!$G$4)</f>
        <v>0</v>
      </c>
      <c r="L797" s="31" t="s">
        <v>903</v>
      </c>
      <c r="M797">
        <v>0</v>
      </c>
    </row>
    <row r="798" spans="1:13" x14ac:dyDescent="0.25">
      <c r="A798" s="33" t="s">
        <v>146</v>
      </c>
      <c r="B798" s="33" t="s">
        <v>903</v>
      </c>
      <c r="C798" s="33" t="s">
        <v>914</v>
      </c>
      <c r="D798" s="33">
        <v>0</v>
      </c>
      <c r="E798" s="69">
        <v>0</v>
      </c>
      <c r="G798" s="99">
        <f>+VALUE(VLOOKUP(B798,[1]Hoja1!B$2:C$33,2,0))</f>
        <v>16</v>
      </c>
      <c r="H798" t="str">
        <f>+VLOOKUP(CONCATENATE(B798,C798),[1]Hoja1!$J:$K,2,0)</f>
        <v>16013</v>
      </c>
      <c r="I798">
        <f>+COUNTIFS(BaseSAP!U:U,V!H798,BaseSAP!C:C,V!$G$4)</f>
        <v>0</v>
      </c>
      <c r="L798" s="33" t="s">
        <v>903</v>
      </c>
      <c r="M798">
        <v>0</v>
      </c>
    </row>
    <row r="799" spans="1:13" x14ac:dyDescent="0.25">
      <c r="A799" s="12" t="s">
        <v>146</v>
      </c>
      <c r="B799" s="12" t="s">
        <v>903</v>
      </c>
      <c r="C799" s="12" t="s">
        <v>915</v>
      </c>
      <c r="D799" s="12">
        <v>0</v>
      </c>
      <c r="E799" s="70">
        <v>0</v>
      </c>
      <c r="G799" s="99">
        <f>+VALUE(VLOOKUP(B799,[1]Hoja1!B$2:C$33,2,0))</f>
        <v>16</v>
      </c>
      <c r="H799" t="str">
        <f>+VLOOKUP(CONCATENATE(B799,C799),[1]Hoja1!$J:$K,2,0)</f>
        <v>16014</v>
      </c>
      <c r="I799">
        <f>+COUNTIFS(BaseSAP!U:U,V!H799,BaseSAP!C:C,V!$G$4)</f>
        <v>0</v>
      </c>
      <c r="L799" s="12" t="s">
        <v>903</v>
      </c>
      <c r="M799">
        <v>0</v>
      </c>
    </row>
    <row r="800" spans="1:13" x14ac:dyDescent="0.25">
      <c r="A800" s="33" t="s">
        <v>146</v>
      </c>
      <c r="B800" s="33" t="s">
        <v>903</v>
      </c>
      <c r="C800" s="33" t="s">
        <v>916</v>
      </c>
      <c r="D800" s="33">
        <v>0</v>
      </c>
      <c r="E800" s="69">
        <v>0</v>
      </c>
      <c r="G800" s="99">
        <f>+VALUE(VLOOKUP(B800,[1]Hoja1!B$2:C$33,2,0))</f>
        <v>16</v>
      </c>
      <c r="H800" t="str">
        <f>+VLOOKUP(CONCATENATE(B800,C800),[1]Hoja1!$J:$K,2,0)</f>
        <v>16015</v>
      </c>
      <c r="I800">
        <f>+COUNTIFS(BaseSAP!U:U,V!H800,BaseSAP!C:C,V!$G$4)</f>
        <v>0</v>
      </c>
      <c r="L800" s="33" t="s">
        <v>903</v>
      </c>
      <c r="M800">
        <v>0</v>
      </c>
    </row>
    <row r="801" spans="1:13" x14ac:dyDescent="0.25">
      <c r="A801" s="12" t="s">
        <v>146</v>
      </c>
      <c r="B801" s="12" t="s">
        <v>903</v>
      </c>
      <c r="C801" s="12" t="s">
        <v>917</v>
      </c>
      <c r="D801" s="12">
        <v>0</v>
      </c>
      <c r="E801" s="70">
        <v>0</v>
      </c>
      <c r="G801" s="99">
        <f>+VALUE(VLOOKUP(B801,[1]Hoja1!B$2:C$33,2,0))</f>
        <v>16</v>
      </c>
      <c r="H801" t="str">
        <f>+VLOOKUP(CONCATENATE(B801,C801),[1]Hoja1!$J:$K,2,0)</f>
        <v>16016</v>
      </c>
      <c r="I801">
        <f>+COUNTIFS(BaseSAP!U:U,V!H801,BaseSAP!C:C,V!$G$4)</f>
        <v>0</v>
      </c>
      <c r="L801" s="12" t="s">
        <v>903</v>
      </c>
      <c r="M801">
        <v>0</v>
      </c>
    </row>
    <row r="802" spans="1:13" x14ac:dyDescent="0.25">
      <c r="A802" s="33" t="s">
        <v>146</v>
      </c>
      <c r="B802" s="33" t="s">
        <v>903</v>
      </c>
      <c r="C802" s="33" t="s">
        <v>918</v>
      </c>
      <c r="D802" s="33">
        <v>0</v>
      </c>
      <c r="E802" s="69">
        <v>0</v>
      </c>
      <c r="G802" s="99">
        <f>+VALUE(VLOOKUP(B802,[1]Hoja1!B$2:C$33,2,0))</f>
        <v>16</v>
      </c>
      <c r="H802" t="str">
        <f>+VLOOKUP(CONCATENATE(B802,C802),[1]Hoja1!$J:$K,2,0)</f>
        <v>16017</v>
      </c>
      <c r="I802">
        <f>+COUNTIFS(BaseSAP!U:U,V!H802,BaseSAP!C:C,V!$G$4)</f>
        <v>0</v>
      </c>
      <c r="L802" s="33" t="s">
        <v>903</v>
      </c>
      <c r="M802">
        <v>0</v>
      </c>
    </row>
    <row r="803" spans="1:13" x14ac:dyDescent="0.25">
      <c r="A803" s="12" t="s">
        <v>146</v>
      </c>
      <c r="B803" s="12" t="s">
        <v>903</v>
      </c>
      <c r="C803" s="12" t="s">
        <v>919</v>
      </c>
      <c r="D803" s="12">
        <v>0</v>
      </c>
      <c r="E803" s="70">
        <v>0</v>
      </c>
      <c r="G803" s="99">
        <f>+VALUE(VLOOKUP(B803,[1]Hoja1!B$2:C$33,2,0))</f>
        <v>16</v>
      </c>
      <c r="H803" t="str">
        <f>+VLOOKUP(CONCATENATE(B803,C803),[1]Hoja1!$J:$K,2,0)</f>
        <v>16018</v>
      </c>
      <c r="I803">
        <f>+COUNTIFS(BaseSAP!U:U,V!H803,BaseSAP!C:C,V!$G$4)</f>
        <v>0</v>
      </c>
      <c r="L803" s="12" t="s">
        <v>903</v>
      </c>
      <c r="M803">
        <v>0</v>
      </c>
    </row>
    <row r="804" spans="1:13" x14ac:dyDescent="0.25">
      <c r="A804" s="33" t="s">
        <v>146</v>
      </c>
      <c r="B804" s="33" t="s">
        <v>903</v>
      </c>
      <c r="C804" s="33" t="s">
        <v>920</v>
      </c>
      <c r="D804" s="33">
        <v>0</v>
      </c>
      <c r="E804" s="69">
        <v>0</v>
      </c>
      <c r="G804" s="99">
        <f>+VALUE(VLOOKUP(B804,[1]Hoja1!B$2:C$33,2,0))</f>
        <v>16</v>
      </c>
      <c r="H804" t="str">
        <f>+VLOOKUP(CONCATENATE(B804,C804),[1]Hoja1!$J:$K,2,0)</f>
        <v>16019</v>
      </c>
      <c r="I804">
        <f>+COUNTIFS(BaseSAP!U:U,V!H804,BaseSAP!C:C,V!$G$4)</f>
        <v>0</v>
      </c>
      <c r="L804" s="33" t="s">
        <v>903</v>
      </c>
      <c r="M804">
        <v>0</v>
      </c>
    </row>
    <row r="805" spans="1:13" x14ac:dyDescent="0.25">
      <c r="A805" s="31" t="s">
        <v>146</v>
      </c>
      <c r="B805" s="31" t="s">
        <v>903</v>
      </c>
      <c r="C805" s="31" t="s">
        <v>921</v>
      </c>
      <c r="D805" s="31">
        <v>0</v>
      </c>
      <c r="E805" s="54">
        <v>0</v>
      </c>
      <c r="G805" s="99">
        <f>+VALUE(VLOOKUP(B805,[1]Hoja1!B$2:C$33,2,0))</f>
        <v>16</v>
      </c>
      <c r="H805" t="str">
        <f>+VLOOKUP(CONCATENATE(B805,C805),[1]Hoja1!$J:$K,2,0)</f>
        <v>16020</v>
      </c>
      <c r="I805">
        <f>+COUNTIFS(BaseSAP!U:U,V!H805,BaseSAP!C:C,V!$G$4)</f>
        <v>0</v>
      </c>
      <c r="L805" s="31" t="s">
        <v>903</v>
      </c>
      <c r="M805">
        <v>0</v>
      </c>
    </row>
    <row r="806" spans="1:13" x14ac:dyDescent="0.25">
      <c r="A806" s="33" t="s">
        <v>146</v>
      </c>
      <c r="B806" s="33" t="s">
        <v>903</v>
      </c>
      <c r="C806" s="33" t="s">
        <v>922</v>
      </c>
      <c r="D806" s="33">
        <v>0</v>
      </c>
      <c r="E806" s="69">
        <v>0</v>
      </c>
      <c r="G806" s="99">
        <f>+VALUE(VLOOKUP(B806,[1]Hoja1!B$2:C$33,2,0))</f>
        <v>16</v>
      </c>
      <c r="H806" t="str">
        <f>+VLOOKUP(CONCATENATE(B806,C806),[1]Hoja1!$J:$K,2,0)</f>
        <v>16021</v>
      </c>
      <c r="I806">
        <f>+COUNTIFS(BaseSAP!U:U,V!H806,BaseSAP!C:C,V!$G$4)</f>
        <v>0</v>
      </c>
      <c r="L806" s="33" t="s">
        <v>903</v>
      </c>
      <c r="M806">
        <v>0</v>
      </c>
    </row>
    <row r="807" spans="1:13" x14ac:dyDescent="0.25">
      <c r="A807" s="31" t="s">
        <v>146</v>
      </c>
      <c r="B807" s="31" t="s">
        <v>903</v>
      </c>
      <c r="C807" s="31" t="s">
        <v>923</v>
      </c>
      <c r="D807" s="31">
        <v>0</v>
      </c>
      <c r="E807" s="54">
        <v>0</v>
      </c>
      <c r="G807" s="99">
        <f>+VALUE(VLOOKUP(B807,[1]Hoja1!B$2:C$33,2,0))</f>
        <v>16</v>
      </c>
      <c r="H807" t="str">
        <f>+VLOOKUP(CONCATENATE(B807,C807),[1]Hoja1!$J:$K,2,0)</f>
        <v>16022</v>
      </c>
      <c r="I807">
        <f>+COUNTIFS(BaseSAP!U:U,V!H807,BaseSAP!C:C,V!$G$4)</f>
        <v>0</v>
      </c>
      <c r="L807" s="31" t="s">
        <v>903</v>
      </c>
      <c r="M807">
        <v>0</v>
      </c>
    </row>
    <row r="808" spans="1:13" x14ac:dyDescent="0.25">
      <c r="A808" s="33" t="s">
        <v>146</v>
      </c>
      <c r="B808" s="33" t="s">
        <v>903</v>
      </c>
      <c r="C808" s="33" t="s">
        <v>924</v>
      </c>
      <c r="D808" s="33">
        <v>0</v>
      </c>
      <c r="E808" s="69">
        <v>0</v>
      </c>
      <c r="G808" s="99">
        <f>+VALUE(VLOOKUP(B808,[1]Hoja1!B$2:C$33,2,0))</f>
        <v>16</v>
      </c>
      <c r="H808" t="str">
        <f>+VLOOKUP(CONCATENATE(B808,C808),[1]Hoja1!$J:$K,2,0)</f>
        <v>16023</v>
      </c>
      <c r="I808">
        <f>+COUNTIFS(BaseSAP!U:U,V!H808,BaseSAP!C:C,V!$G$4)</f>
        <v>0</v>
      </c>
      <c r="L808" s="33" t="s">
        <v>903</v>
      </c>
      <c r="M808">
        <v>0</v>
      </c>
    </row>
    <row r="809" spans="1:13" x14ac:dyDescent="0.25">
      <c r="A809" s="12" t="s">
        <v>146</v>
      </c>
      <c r="B809" s="12" t="s">
        <v>903</v>
      </c>
      <c r="C809" s="12" t="s">
        <v>925</v>
      </c>
      <c r="D809" s="12">
        <v>0</v>
      </c>
      <c r="E809" s="70">
        <v>0</v>
      </c>
      <c r="G809" s="99">
        <f>+VALUE(VLOOKUP(B809,[1]Hoja1!B$2:C$33,2,0))</f>
        <v>16</v>
      </c>
      <c r="H809" t="str">
        <f>+VLOOKUP(CONCATENATE(B809,C809),[1]Hoja1!$J:$K,2,0)</f>
        <v>16024</v>
      </c>
      <c r="I809">
        <f>+COUNTIFS(BaseSAP!U:U,V!H809,BaseSAP!C:C,V!$G$4)</f>
        <v>0</v>
      </c>
      <c r="L809" s="12" t="s">
        <v>903</v>
      </c>
      <c r="M809">
        <v>0</v>
      </c>
    </row>
    <row r="810" spans="1:13" x14ac:dyDescent="0.25">
      <c r="A810" s="33" t="s">
        <v>146</v>
      </c>
      <c r="B810" s="33" t="s">
        <v>903</v>
      </c>
      <c r="C810" s="33" t="s">
        <v>926</v>
      </c>
      <c r="D810" s="33">
        <v>0</v>
      </c>
      <c r="E810" s="69">
        <v>0</v>
      </c>
      <c r="G810" s="99">
        <f>+VALUE(VLOOKUP(B810,[1]Hoja1!B$2:C$33,2,0))</f>
        <v>16</v>
      </c>
      <c r="H810" t="str">
        <f>+VLOOKUP(CONCATENATE(B810,C810),[1]Hoja1!$J:$K,2,0)</f>
        <v>16025</v>
      </c>
      <c r="I810">
        <f>+COUNTIFS(BaseSAP!U:U,V!H810,BaseSAP!C:C,V!$G$4)</f>
        <v>0</v>
      </c>
      <c r="L810" s="33" t="s">
        <v>903</v>
      </c>
      <c r="M810">
        <v>0</v>
      </c>
    </row>
    <row r="811" spans="1:13" x14ac:dyDescent="0.25">
      <c r="A811" s="12" t="s">
        <v>146</v>
      </c>
      <c r="B811" s="12" t="s">
        <v>903</v>
      </c>
      <c r="C811" s="12" t="s">
        <v>927</v>
      </c>
      <c r="D811" s="12">
        <v>0</v>
      </c>
      <c r="E811" s="70">
        <v>0</v>
      </c>
      <c r="G811" s="99">
        <f>+VALUE(VLOOKUP(B811,[1]Hoja1!B$2:C$33,2,0))</f>
        <v>16</v>
      </c>
      <c r="H811" t="str">
        <f>+VLOOKUP(CONCATENATE(B811,C811),[1]Hoja1!$J:$K,2,0)</f>
        <v>16026</v>
      </c>
      <c r="I811">
        <f>+COUNTIFS(BaseSAP!U:U,V!H811,BaseSAP!C:C,V!$G$4)</f>
        <v>0</v>
      </c>
      <c r="L811" s="12" t="s">
        <v>903</v>
      </c>
      <c r="M811">
        <v>0</v>
      </c>
    </row>
    <row r="812" spans="1:13" x14ac:dyDescent="0.25">
      <c r="A812" s="33" t="s">
        <v>146</v>
      </c>
      <c r="B812" s="33" t="s">
        <v>903</v>
      </c>
      <c r="C812" s="33" t="s">
        <v>928</v>
      </c>
      <c r="D812" s="33">
        <v>0</v>
      </c>
      <c r="E812" s="69">
        <v>0</v>
      </c>
      <c r="G812" s="99">
        <f>+VALUE(VLOOKUP(B812,[1]Hoja1!B$2:C$33,2,0))</f>
        <v>16</v>
      </c>
      <c r="H812" t="str">
        <f>+VLOOKUP(CONCATENATE(B812,C812),[1]Hoja1!$J:$K,2,0)</f>
        <v>16027</v>
      </c>
      <c r="I812">
        <f>+COUNTIFS(BaseSAP!U:U,V!H812,BaseSAP!C:C,V!$G$4)</f>
        <v>0</v>
      </c>
      <c r="L812" s="33" t="s">
        <v>903</v>
      </c>
      <c r="M812">
        <v>0</v>
      </c>
    </row>
    <row r="813" spans="1:13" x14ac:dyDescent="0.25">
      <c r="A813" s="12" t="s">
        <v>146</v>
      </c>
      <c r="B813" s="12" t="s">
        <v>903</v>
      </c>
      <c r="C813" s="12" t="s">
        <v>929</v>
      </c>
      <c r="D813" s="12">
        <v>0</v>
      </c>
      <c r="E813" s="70">
        <v>0</v>
      </c>
      <c r="G813" s="99">
        <f>+VALUE(VLOOKUP(B813,[1]Hoja1!B$2:C$33,2,0))</f>
        <v>16</v>
      </c>
      <c r="H813" t="str">
        <f>+VLOOKUP(CONCATENATE(B813,C813),[1]Hoja1!$J:$K,2,0)</f>
        <v>16028</v>
      </c>
      <c r="I813">
        <f>+COUNTIFS(BaseSAP!U:U,V!H813,BaseSAP!C:C,V!$G$4)</f>
        <v>0</v>
      </c>
      <c r="L813" s="12" t="s">
        <v>903</v>
      </c>
      <c r="M813">
        <v>0</v>
      </c>
    </row>
    <row r="814" spans="1:13" x14ac:dyDescent="0.25">
      <c r="A814" s="33" t="s">
        <v>146</v>
      </c>
      <c r="B814" s="33" t="s">
        <v>903</v>
      </c>
      <c r="C814" s="33" t="s">
        <v>930</v>
      </c>
      <c r="D814" s="33">
        <v>0</v>
      </c>
      <c r="E814" s="69">
        <v>0</v>
      </c>
      <c r="G814" s="99">
        <f>+VALUE(VLOOKUP(B814,[1]Hoja1!B$2:C$33,2,0))</f>
        <v>16</v>
      </c>
      <c r="H814" t="str">
        <f>+VLOOKUP(CONCATENATE(B814,C814),[1]Hoja1!$J:$K,2,0)</f>
        <v>16029</v>
      </c>
      <c r="I814">
        <f>+COUNTIFS(BaseSAP!U:U,V!H814,BaseSAP!C:C,V!$G$4)</f>
        <v>0</v>
      </c>
      <c r="L814" s="33" t="s">
        <v>903</v>
      </c>
      <c r="M814">
        <v>0</v>
      </c>
    </row>
    <row r="815" spans="1:13" x14ac:dyDescent="0.25">
      <c r="A815" s="31" t="s">
        <v>146</v>
      </c>
      <c r="B815" s="31" t="s">
        <v>903</v>
      </c>
      <c r="C815" s="31" t="s">
        <v>931</v>
      </c>
      <c r="D815" s="31">
        <v>0</v>
      </c>
      <c r="E815" s="54">
        <v>0</v>
      </c>
      <c r="G815" s="99">
        <f>+VALUE(VLOOKUP(B815,[1]Hoja1!B$2:C$33,2,0))</f>
        <v>16</v>
      </c>
      <c r="H815" t="str">
        <f>+VLOOKUP(CONCATENATE(B815,C815),[1]Hoja1!$J:$K,2,0)</f>
        <v>16030</v>
      </c>
      <c r="I815">
        <f>+COUNTIFS(BaseSAP!U:U,V!H815,BaseSAP!C:C,V!$G$4)</f>
        <v>0</v>
      </c>
      <c r="L815" s="31" t="s">
        <v>903</v>
      </c>
      <c r="M815">
        <v>0</v>
      </c>
    </row>
    <row r="816" spans="1:13" x14ac:dyDescent="0.25">
      <c r="A816" s="33" t="s">
        <v>146</v>
      </c>
      <c r="B816" s="33" t="s">
        <v>903</v>
      </c>
      <c r="C816" s="33" t="s">
        <v>932</v>
      </c>
      <c r="D816" s="33">
        <v>0</v>
      </c>
      <c r="E816" s="69">
        <v>0</v>
      </c>
      <c r="G816" s="99">
        <f>+VALUE(VLOOKUP(B816,[1]Hoja1!B$2:C$33,2,0))</f>
        <v>16</v>
      </c>
      <c r="H816" t="str">
        <f>+VLOOKUP(CONCATENATE(B816,C816),[1]Hoja1!$J:$K,2,0)</f>
        <v>16031</v>
      </c>
      <c r="I816">
        <f>+COUNTIFS(BaseSAP!U:U,V!H816,BaseSAP!C:C,V!$G$4)</f>
        <v>0</v>
      </c>
      <c r="L816" s="33" t="s">
        <v>903</v>
      </c>
      <c r="M816">
        <v>0</v>
      </c>
    </row>
    <row r="817" spans="1:13" x14ac:dyDescent="0.25">
      <c r="A817" s="12" t="s">
        <v>146</v>
      </c>
      <c r="B817" s="12" t="s">
        <v>903</v>
      </c>
      <c r="C817" s="12" t="s">
        <v>933</v>
      </c>
      <c r="D817" s="12">
        <v>0</v>
      </c>
      <c r="E817" s="70">
        <v>0</v>
      </c>
      <c r="G817" s="99">
        <f>+VALUE(VLOOKUP(B817,[1]Hoja1!B$2:C$33,2,0))</f>
        <v>16</v>
      </c>
      <c r="H817" t="str">
        <f>+VLOOKUP(CONCATENATE(B817,C817),[1]Hoja1!$J:$K,2,0)</f>
        <v>16032</v>
      </c>
      <c r="I817">
        <f>+COUNTIFS(BaseSAP!U:U,V!H817,BaseSAP!C:C,V!$G$4)</f>
        <v>0</v>
      </c>
      <c r="L817" s="12" t="s">
        <v>903</v>
      </c>
      <c r="M817">
        <v>0</v>
      </c>
    </row>
    <row r="818" spans="1:13" x14ac:dyDescent="0.25">
      <c r="A818" s="33" t="s">
        <v>146</v>
      </c>
      <c r="B818" s="33" t="s">
        <v>903</v>
      </c>
      <c r="C818" s="33" t="s">
        <v>934</v>
      </c>
      <c r="D818" s="33">
        <v>0</v>
      </c>
      <c r="E818" s="69">
        <v>0</v>
      </c>
      <c r="G818" s="99">
        <f>+VALUE(VLOOKUP(B818,[1]Hoja1!B$2:C$33,2,0))</f>
        <v>16</v>
      </c>
      <c r="H818" t="str">
        <f>+VLOOKUP(CONCATENATE(B818,C818),[1]Hoja1!$J:$K,2,0)</f>
        <v>16033</v>
      </c>
      <c r="I818">
        <f>+COUNTIFS(BaseSAP!U:U,V!H818,BaseSAP!C:C,V!$G$4)</f>
        <v>0</v>
      </c>
      <c r="L818" s="33" t="s">
        <v>903</v>
      </c>
      <c r="M818">
        <v>0</v>
      </c>
    </row>
    <row r="819" spans="1:13" x14ac:dyDescent="0.25">
      <c r="A819" s="12" t="s">
        <v>146</v>
      </c>
      <c r="B819" s="12" t="s">
        <v>903</v>
      </c>
      <c r="C819" s="12" t="s">
        <v>194</v>
      </c>
      <c r="D819" s="12">
        <v>0</v>
      </c>
      <c r="E819" s="70">
        <v>0</v>
      </c>
      <c r="G819" s="99">
        <f>+VALUE(VLOOKUP(B819,[1]Hoja1!B$2:C$33,2,0))</f>
        <v>16</v>
      </c>
      <c r="H819" t="str">
        <f>+VLOOKUP(CONCATENATE(B819,C819),[1]Hoja1!$J:$K,2,0)</f>
        <v>16034</v>
      </c>
      <c r="I819">
        <f>+COUNTIFS(BaseSAP!U:U,V!H819,BaseSAP!C:C,V!$G$4)</f>
        <v>0</v>
      </c>
      <c r="L819" s="12" t="s">
        <v>903</v>
      </c>
      <c r="M819">
        <v>0</v>
      </c>
    </row>
    <row r="820" spans="1:13" x14ac:dyDescent="0.25">
      <c r="A820" s="33" t="s">
        <v>146</v>
      </c>
      <c r="B820" s="33" t="s">
        <v>903</v>
      </c>
      <c r="C820" s="33" t="s">
        <v>935</v>
      </c>
      <c r="D820" s="33">
        <v>0</v>
      </c>
      <c r="E820" s="69">
        <v>0</v>
      </c>
      <c r="G820" s="99">
        <f>+VALUE(VLOOKUP(B820,[1]Hoja1!B$2:C$33,2,0))</f>
        <v>16</v>
      </c>
      <c r="H820" t="str">
        <f>+VLOOKUP(CONCATENATE(B820,C820),[1]Hoja1!$J:$K,2,0)</f>
        <v>16035</v>
      </c>
      <c r="I820">
        <f>+COUNTIFS(BaseSAP!U:U,V!H820,BaseSAP!C:C,V!$G$4)</f>
        <v>0</v>
      </c>
      <c r="L820" s="33" t="s">
        <v>903</v>
      </c>
      <c r="M820">
        <v>0</v>
      </c>
    </row>
    <row r="821" spans="1:13" x14ac:dyDescent="0.25">
      <c r="A821" s="12" t="s">
        <v>146</v>
      </c>
      <c r="B821" s="12" t="s">
        <v>903</v>
      </c>
      <c r="C821" s="12" t="s">
        <v>936</v>
      </c>
      <c r="D821" s="12">
        <v>0</v>
      </c>
      <c r="E821" s="70">
        <v>0</v>
      </c>
      <c r="G821" s="99">
        <f>+VALUE(VLOOKUP(B821,[1]Hoja1!B$2:C$33,2,0))</f>
        <v>16</v>
      </c>
      <c r="H821" t="str">
        <f>+VLOOKUP(CONCATENATE(B821,C821),[1]Hoja1!$J:$K,2,0)</f>
        <v>16036</v>
      </c>
      <c r="I821">
        <f>+COUNTIFS(BaseSAP!U:U,V!H821,BaseSAP!C:C,V!$G$4)</f>
        <v>0</v>
      </c>
      <c r="L821" s="12" t="s">
        <v>903</v>
      </c>
      <c r="M821">
        <v>0</v>
      </c>
    </row>
    <row r="822" spans="1:13" x14ac:dyDescent="0.25">
      <c r="A822" s="33" t="s">
        <v>146</v>
      </c>
      <c r="B822" s="33" t="s">
        <v>903</v>
      </c>
      <c r="C822" s="33" t="s">
        <v>937</v>
      </c>
      <c r="D822" s="33">
        <v>0</v>
      </c>
      <c r="E822" s="69">
        <v>0</v>
      </c>
      <c r="G822" s="99">
        <f>+VALUE(VLOOKUP(B822,[1]Hoja1!B$2:C$33,2,0))</f>
        <v>16</v>
      </c>
      <c r="H822" t="str">
        <f>+VLOOKUP(CONCATENATE(B822,C822),[1]Hoja1!$J:$K,2,0)</f>
        <v>16037</v>
      </c>
      <c r="I822">
        <f>+COUNTIFS(BaseSAP!U:U,V!H822,BaseSAP!C:C,V!$G$4)</f>
        <v>0</v>
      </c>
      <c r="L822" s="33" t="s">
        <v>903</v>
      </c>
      <c r="M822">
        <v>0</v>
      </c>
    </row>
    <row r="823" spans="1:13" x14ac:dyDescent="0.25">
      <c r="A823" s="31" t="s">
        <v>146</v>
      </c>
      <c r="B823" s="31" t="s">
        <v>903</v>
      </c>
      <c r="C823" s="31" t="s">
        <v>938</v>
      </c>
      <c r="D823" s="31">
        <v>0</v>
      </c>
      <c r="E823" s="54">
        <v>0</v>
      </c>
      <c r="G823" s="99">
        <f>+VALUE(VLOOKUP(B823,[1]Hoja1!B$2:C$33,2,0))</f>
        <v>16</v>
      </c>
      <c r="H823" t="str">
        <f>+VLOOKUP(CONCATENATE(B823,C823),[1]Hoja1!$J:$K,2,0)</f>
        <v>16038</v>
      </c>
      <c r="I823">
        <f>+COUNTIFS(BaseSAP!U:U,V!H823,BaseSAP!C:C,V!$G$4)</f>
        <v>0</v>
      </c>
      <c r="L823" s="31" t="s">
        <v>903</v>
      </c>
      <c r="M823">
        <v>0</v>
      </c>
    </row>
    <row r="824" spans="1:13" x14ac:dyDescent="0.25">
      <c r="A824" s="33" t="s">
        <v>146</v>
      </c>
      <c r="B824" s="33" t="s">
        <v>903</v>
      </c>
      <c r="C824" s="33" t="s">
        <v>939</v>
      </c>
      <c r="D824" s="33">
        <v>0</v>
      </c>
      <c r="E824" s="69">
        <v>0</v>
      </c>
      <c r="G824" s="99">
        <f>+VALUE(VLOOKUP(B824,[1]Hoja1!B$2:C$33,2,0))</f>
        <v>16</v>
      </c>
      <c r="H824" t="str">
        <f>+VLOOKUP(CONCATENATE(B824,C824),[1]Hoja1!$J:$K,2,0)</f>
        <v>16039</v>
      </c>
      <c r="I824">
        <f>+COUNTIFS(BaseSAP!U:U,V!H824,BaseSAP!C:C,V!$G$4)</f>
        <v>0</v>
      </c>
      <c r="L824" s="33" t="s">
        <v>903</v>
      </c>
      <c r="M824">
        <v>0</v>
      </c>
    </row>
    <row r="825" spans="1:13" x14ac:dyDescent="0.25">
      <c r="A825" s="31" t="s">
        <v>146</v>
      </c>
      <c r="B825" s="31" t="s">
        <v>903</v>
      </c>
      <c r="C825" s="31" t="s">
        <v>940</v>
      </c>
      <c r="D825" s="31">
        <v>0</v>
      </c>
      <c r="E825" s="54">
        <v>0</v>
      </c>
      <c r="G825" s="99">
        <f>+VALUE(VLOOKUP(B825,[1]Hoja1!B$2:C$33,2,0))</f>
        <v>16</v>
      </c>
      <c r="H825" t="str">
        <f>+VLOOKUP(CONCATENATE(B825,C825),[1]Hoja1!$J:$K,2,0)</f>
        <v>16040</v>
      </c>
      <c r="I825">
        <f>+COUNTIFS(BaseSAP!U:U,V!H825,BaseSAP!C:C,V!$G$4)</f>
        <v>0</v>
      </c>
      <c r="L825" s="31" t="s">
        <v>903</v>
      </c>
      <c r="M825">
        <v>0</v>
      </c>
    </row>
    <row r="826" spans="1:13" x14ac:dyDescent="0.25">
      <c r="A826" s="33" t="s">
        <v>146</v>
      </c>
      <c r="B826" s="33" t="s">
        <v>903</v>
      </c>
      <c r="C826" s="33" t="s">
        <v>941</v>
      </c>
      <c r="D826" s="33">
        <v>0</v>
      </c>
      <c r="E826" s="69">
        <v>0</v>
      </c>
      <c r="G826" s="99">
        <f>+VALUE(VLOOKUP(B826,[1]Hoja1!B$2:C$33,2,0))</f>
        <v>16</v>
      </c>
      <c r="H826" t="str">
        <f>+VLOOKUP(CONCATENATE(B826,C826),[1]Hoja1!$J:$K,2,0)</f>
        <v>16041</v>
      </c>
      <c r="I826">
        <f>+COUNTIFS(BaseSAP!U:U,V!H826,BaseSAP!C:C,V!$G$4)</f>
        <v>0</v>
      </c>
      <c r="L826" s="33" t="s">
        <v>903</v>
      </c>
      <c r="M826">
        <v>0</v>
      </c>
    </row>
    <row r="827" spans="1:13" x14ac:dyDescent="0.25">
      <c r="A827" s="12" t="s">
        <v>146</v>
      </c>
      <c r="B827" s="12" t="s">
        <v>903</v>
      </c>
      <c r="C827" s="12" t="s">
        <v>942</v>
      </c>
      <c r="D827" s="12">
        <v>0</v>
      </c>
      <c r="E827" s="70">
        <v>0</v>
      </c>
      <c r="G827" s="99">
        <f>+VALUE(VLOOKUP(B827,[1]Hoja1!B$2:C$33,2,0))</f>
        <v>16</v>
      </c>
      <c r="H827" t="str">
        <f>+VLOOKUP(CONCATENATE(B827,C827),[1]Hoja1!$J:$K,2,0)</f>
        <v>16042</v>
      </c>
      <c r="I827">
        <f>+COUNTIFS(BaseSAP!U:U,V!H827,BaseSAP!C:C,V!$G$4)</f>
        <v>0</v>
      </c>
      <c r="L827" s="12" t="s">
        <v>903</v>
      </c>
      <c r="M827">
        <v>0</v>
      </c>
    </row>
    <row r="828" spans="1:13" x14ac:dyDescent="0.25">
      <c r="A828" s="33" t="s">
        <v>146</v>
      </c>
      <c r="B828" s="33" t="s">
        <v>903</v>
      </c>
      <c r="C828" s="33" t="s">
        <v>943</v>
      </c>
      <c r="D828" s="33">
        <v>0</v>
      </c>
      <c r="E828" s="69">
        <v>0</v>
      </c>
      <c r="G828" s="99">
        <f>+VALUE(VLOOKUP(B828,[1]Hoja1!B$2:C$33,2,0))</f>
        <v>16</v>
      </c>
      <c r="H828" t="str">
        <f>+VLOOKUP(CONCATENATE(B828,C828),[1]Hoja1!$J:$K,2,0)</f>
        <v>16043</v>
      </c>
      <c r="I828">
        <f>+COUNTIFS(BaseSAP!U:U,V!H828,BaseSAP!C:C,V!$G$4)</f>
        <v>0</v>
      </c>
      <c r="L828" s="33" t="s">
        <v>903</v>
      </c>
      <c r="M828">
        <v>0</v>
      </c>
    </row>
    <row r="829" spans="1:13" x14ac:dyDescent="0.25">
      <c r="A829" s="12" t="s">
        <v>146</v>
      </c>
      <c r="B829" s="12" t="s">
        <v>903</v>
      </c>
      <c r="C829" s="12" t="s">
        <v>195</v>
      </c>
      <c r="D829" s="12">
        <v>0</v>
      </c>
      <c r="E829" s="70">
        <v>0</v>
      </c>
      <c r="G829" s="99">
        <f>+VALUE(VLOOKUP(B829,[1]Hoja1!B$2:C$33,2,0))</f>
        <v>16</v>
      </c>
      <c r="H829" t="str">
        <f>+VLOOKUP(CONCATENATE(B829,C829),[1]Hoja1!$J:$K,2,0)</f>
        <v>16044</v>
      </c>
      <c r="I829">
        <f>+COUNTIFS(BaseSAP!U:U,V!H829,BaseSAP!C:C,V!$G$4)</f>
        <v>0</v>
      </c>
      <c r="L829" s="12" t="s">
        <v>903</v>
      </c>
      <c r="M829">
        <v>0</v>
      </c>
    </row>
    <row r="830" spans="1:13" x14ac:dyDescent="0.25">
      <c r="A830" s="33" t="s">
        <v>146</v>
      </c>
      <c r="B830" s="33" t="s">
        <v>903</v>
      </c>
      <c r="C830" s="33" t="s">
        <v>944</v>
      </c>
      <c r="D830" s="33">
        <v>0</v>
      </c>
      <c r="E830" s="69">
        <v>0</v>
      </c>
      <c r="G830" s="99">
        <f>+VALUE(VLOOKUP(B830,[1]Hoja1!B$2:C$33,2,0))</f>
        <v>16</v>
      </c>
      <c r="H830" t="str">
        <f>+VLOOKUP(CONCATENATE(B830,C830),[1]Hoja1!$J:$K,2,0)</f>
        <v>16045</v>
      </c>
      <c r="I830">
        <f>+COUNTIFS(BaseSAP!U:U,V!H830,BaseSAP!C:C,V!$G$4)</f>
        <v>0</v>
      </c>
      <c r="L830" s="33" t="s">
        <v>903</v>
      </c>
      <c r="M830">
        <v>0</v>
      </c>
    </row>
    <row r="831" spans="1:13" x14ac:dyDescent="0.25">
      <c r="A831" s="12" t="s">
        <v>146</v>
      </c>
      <c r="B831" s="12" t="s">
        <v>903</v>
      </c>
      <c r="C831" s="12" t="s">
        <v>196</v>
      </c>
      <c r="D831" s="12">
        <v>0</v>
      </c>
      <c r="E831" s="70">
        <v>0</v>
      </c>
      <c r="G831" s="99">
        <f>+VALUE(VLOOKUP(B831,[1]Hoja1!B$2:C$33,2,0))</f>
        <v>16</v>
      </c>
      <c r="H831" t="str">
        <f>+VLOOKUP(CONCATENATE(B831,C831),[1]Hoja1!$J:$K,2,0)</f>
        <v>16046</v>
      </c>
      <c r="I831">
        <f>+COUNTIFS(BaseSAP!U:U,V!H831,BaseSAP!C:C,V!$G$4)</f>
        <v>0</v>
      </c>
      <c r="L831" s="12" t="s">
        <v>903</v>
      </c>
      <c r="M831">
        <v>0</v>
      </c>
    </row>
    <row r="832" spans="1:13" x14ac:dyDescent="0.25">
      <c r="A832" s="33" t="s">
        <v>146</v>
      </c>
      <c r="B832" s="33" t="s">
        <v>903</v>
      </c>
      <c r="C832" s="33" t="s">
        <v>945</v>
      </c>
      <c r="D832" s="33">
        <v>0</v>
      </c>
      <c r="E832" s="69">
        <v>0</v>
      </c>
      <c r="G832" s="99">
        <f>+VALUE(VLOOKUP(B832,[1]Hoja1!B$2:C$33,2,0))</f>
        <v>16</v>
      </c>
      <c r="H832" t="str">
        <f>+VLOOKUP(CONCATENATE(B832,C832),[1]Hoja1!$J:$K,2,0)</f>
        <v>16047</v>
      </c>
      <c r="I832">
        <f>+COUNTIFS(BaseSAP!U:U,V!H832,BaseSAP!C:C,V!$G$4)</f>
        <v>0</v>
      </c>
      <c r="L832" s="33" t="s">
        <v>903</v>
      </c>
      <c r="M832">
        <v>0</v>
      </c>
    </row>
    <row r="833" spans="1:13" x14ac:dyDescent="0.25">
      <c r="A833" s="31" t="s">
        <v>146</v>
      </c>
      <c r="B833" s="31" t="s">
        <v>903</v>
      </c>
      <c r="C833" s="31" t="s">
        <v>946</v>
      </c>
      <c r="D833" s="31">
        <v>0</v>
      </c>
      <c r="E833" s="54">
        <v>0</v>
      </c>
      <c r="G833" s="99">
        <f>+VALUE(VLOOKUP(B833,[1]Hoja1!B$2:C$33,2,0))</f>
        <v>16</v>
      </c>
      <c r="H833" t="str">
        <f>+VLOOKUP(CONCATENATE(B833,C833),[1]Hoja1!$J:$K,2,0)</f>
        <v>16048</v>
      </c>
      <c r="I833">
        <f>+COUNTIFS(BaseSAP!U:U,V!H833,BaseSAP!C:C,V!$G$4)</f>
        <v>0</v>
      </c>
      <c r="L833" s="31" t="s">
        <v>903</v>
      </c>
      <c r="M833">
        <v>0</v>
      </c>
    </row>
    <row r="834" spans="1:13" x14ac:dyDescent="0.25">
      <c r="A834" s="33" t="s">
        <v>146</v>
      </c>
      <c r="B834" s="33" t="s">
        <v>903</v>
      </c>
      <c r="C834" s="33" t="s">
        <v>947</v>
      </c>
      <c r="D834" s="33">
        <v>0</v>
      </c>
      <c r="E834" s="69">
        <v>0</v>
      </c>
      <c r="G834" s="99">
        <f>+VALUE(VLOOKUP(B834,[1]Hoja1!B$2:C$33,2,0))</f>
        <v>16</v>
      </c>
      <c r="H834" t="str">
        <f>+VLOOKUP(CONCATENATE(B834,C834),[1]Hoja1!$J:$K,2,0)</f>
        <v>16049</v>
      </c>
      <c r="I834">
        <f>+COUNTIFS(BaseSAP!U:U,V!H834,BaseSAP!C:C,V!$G$4)</f>
        <v>0</v>
      </c>
      <c r="L834" s="33" t="s">
        <v>903</v>
      </c>
      <c r="M834">
        <v>0</v>
      </c>
    </row>
    <row r="835" spans="1:13" x14ac:dyDescent="0.25">
      <c r="A835" s="12" t="s">
        <v>146</v>
      </c>
      <c r="B835" s="12" t="s">
        <v>903</v>
      </c>
      <c r="C835" s="12" t="s">
        <v>948</v>
      </c>
      <c r="D835" s="12">
        <v>0</v>
      </c>
      <c r="E835" s="70">
        <v>0</v>
      </c>
      <c r="G835" s="99">
        <f>+VALUE(VLOOKUP(B835,[1]Hoja1!B$2:C$33,2,0))</f>
        <v>16</v>
      </c>
      <c r="H835" t="str">
        <f>+VLOOKUP(CONCATENATE(B835,C835),[1]Hoja1!$J:$K,2,0)</f>
        <v>16050</v>
      </c>
      <c r="I835">
        <f>+COUNTIFS(BaseSAP!U:U,V!H835,BaseSAP!C:C,V!$G$4)</f>
        <v>0</v>
      </c>
      <c r="L835" s="12" t="s">
        <v>903</v>
      </c>
      <c r="M835">
        <v>0</v>
      </c>
    </row>
    <row r="836" spans="1:13" x14ac:dyDescent="0.25">
      <c r="A836" s="33" t="s">
        <v>146</v>
      </c>
      <c r="B836" s="33" t="s">
        <v>903</v>
      </c>
      <c r="C836" s="33" t="s">
        <v>949</v>
      </c>
      <c r="D836" s="33">
        <v>0</v>
      </c>
      <c r="E836" s="69">
        <v>0</v>
      </c>
      <c r="G836" s="99">
        <f>+VALUE(VLOOKUP(B836,[1]Hoja1!B$2:C$33,2,0))</f>
        <v>16</v>
      </c>
      <c r="H836" t="str">
        <f>+VLOOKUP(CONCATENATE(B836,C836),[1]Hoja1!$J:$K,2,0)</f>
        <v>16051</v>
      </c>
      <c r="I836">
        <f>+COUNTIFS(BaseSAP!U:U,V!H836,BaseSAP!C:C,V!$G$4)</f>
        <v>0</v>
      </c>
      <c r="L836" s="33" t="s">
        <v>903</v>
      </c>
      <c r="M836">
        <v>0</v>
      </c>
    </row>
    <row r="837" spans="1:13" x14ac:dyDescent="0.25">
      <c r="A837" s="12" t="s">
        <v>146</v>
      </c>
      <c r="B837" s="12" t="s">
        <v>903</v>
      </c>
      <c r="C837" s="12" t="s">
        <v>950</v>
      </c>
      <c r="D837" s="12">
        <v>0</v>
      </c>
      <c r="E837" s="70">
        <v>0</v>
      </c>
      <c r="G837" s="99">
        <f>+VALUE(VLOOKUP(B837,[1]Hoja1!B$2:C$33,2,0))</f>
        <v>16</v>
      </c>
      <c r="H837" t="str">
        <f>+VLOOKUP(CONCATENATE(B837,C837),[1]Hoja1!$J:$K,2,0)</f>
        <v>16052</v>
      </c>
      <c r="I837">
        <f>+COUNTIFS(BaseSAP!U:U,V!H837,BaseSAP!C:C,V!$G$4)</f>
        <v>0</v>
      </c>
      <c r="L837" s="12" t="s">
        <v>903</v>
      </c>
      <c r="M837">
        <v>0</v>
      </c>
    </row>
    <row r="838" spans="1:13" x14ac:dyDescent="0.25">
      <c r="A838" s="33" t="s">
        <v>146</v>
      </c>
      <c r="B838" s="33" t="s">
        <v>903</v>
      </c>
      <c r="C838" s="33" t="s">
        <v>951</v>
      </c>
      <c r="D838" s="33">
        <v>0</v>
      </c>
      <c r="E838" s="69">
        <v>0</v>
      </c>
      <c r="G838" s="99">
        <f>+VALUE(VLOOKUP(B838,[1]Hoja1!B$2:C$33,2,0))</f>
        <v>16</v>
      </c>
      <c r="H838" t="str">
        <f>+VLOOKUP(CONCATENATE(B838,C838),[1]Hoja1!$J:$K,2,0)</f>
        <v>16053</v>
      </c>
      <c r="I838">
        <f>+COUNTIFS(BaseSAP!U:U,V!H838,BaseSAP!C:C,V!$G$4)</f>
        <v>0</v>
      </c>
      <c r="L838" s="33" t="s">
        <v>903</v>
      </c>
      <c r="M838">
        <v>0</v>
      </c>
    </row>
    <row r="839" spans="1:13" x14ac:dyDescent="0.25">
      <c r="A839" s="12" t="s">
        <v>146</v>
      </c>
      <c r="B839" s="12" t="s">
        <v>903</v>
      </c>
      <c r="C839" s="12" t="s">
        <v>200</v>
      </c>
      <c r="D839" s="12">
        <v>0</v>
      </c>
      <c r="E839" s="70">
        <v>0</v>
      </c>
      <c r="G839" s="99">
        <f>+VALUE(VLOOKUP(B839,[1]Hoja1!B$2:C$33,2,0))</f>
        <v>16</v>
      </c>
      <c r="H839" t="str">
        <f>+VLOOKUP(CONCATENATE(B839,C839),[1]Hoja1!$J:$K,2,0)</f>
        <v>16054</v>
      </c>
      <c r="I839">
        <f>+COUNTIFS(BaseSAP!U:U,V!H839,BaseSAP!C:C,V!$G$4)</f>
        <v>0</v>
      </c>
      <c r="L839" s="12" t="s">
        <v>903</v>
      </c>
      <c r="M839">
        <v>0</v>
      </c>
    </row>
    <row r="840" spans="1:13" x14ac:dyDescent="0.25">
      <c r="A840" s="33" t="s">
        <v>146</v>
      </c>
      <c r="B840" s="33" t="s">
        <v>903</v>
      </c>
      <c r="C840" s="33" t="s">
        <v>952</v>
      </c>
      <c r="D840" s="33">
        <v>0</v>
      </c>
      <c r="E840" s="69">
        <v>0</v>
      </c>
      <c r="G840" s="99">
        <f>+VALUE(VLOOKUP(B840,[1]Hoja1!B$2:C$33,2,0))</f>
        <v>16</v>
      </c>
      <c r="H840" t="str">
        <f>+VLOOKUP(CONCATENATE(B840,C840),[1]Hoja1!$J:$K,2,0)</f>
        <v>16055</v>
      </c>
      <c r="I840">
        <f>+COUNTIFS(BaseSAP!U:U,V!H840,BaseSAP!C:C,V!$G$4)</f>
        <v>0</v>
      </c>
      <c r="L840" s="33" t="s">
        <v>903</v>
      </c>
      <c r="M840">
        <v>0</v>
      </c>
    </row>
    <row r="841" spans="1:13" x14ac:dyDescent="0.25">
      <c r="A841" s="31" t="s">
        <v>146</v>
      </c>
      <c r="B841" s="31" t="s">
        <v>903</v>
      </c>
      <c r="C841" s="31" t="s">
        <v>953</v>
      </c>
      <c r="D841" s="31">
        <v>0</v>
      </c>
      <c r="E841" s="54">
        <v>0</v>
      </c>
      <c r="G841" s="99">
        <f>+VALUE(VLOOKUP(B841,[1]Hoja1!B$2:C$33,2,0))</f>
        <v>16</v>
      </c>
      <c r="H841" t="str">
        <f>+VLOOKUP(CONCATENATE(B841,C841),[1]Hoja1!$J:$K,2,0)</f>
        <v>16056</v>
      </c>
      <c r="I841">
        <f>+COUNTIFS(BaseSAP!U:U,V!H841,BaseSAP!C:C,V!$G$4)</f>
        <v>0</v>
      </c>
      <c r="L841" s="31" t="s">
        <v>903</v>
      </c>
      <c r="M841">
        <v>0</v>
      </c>
    </row>
    <row r="842" spans="1:13" x14ac:dyDescent="0.25">
      <c r="A842" s="33" t="s">
        <v>146</v>
      </c>
      <c r="B842" s="33" t="s">
        <v>903</v>
      </c>
      <c r="C842" s="33" t="s">
        <v>954</v>
      </c>
      <c r="D842" s="33">
        <v>0</v>
      </c>
      <c r="E842" s="69">
        <v>0</v>
      </c>
      <c r="G842" s="99">
        <f>+VALUE(VLOOKUP(B842,[1]Hoja1!B$2:C$33,2,0))</f>
        <v>16</v>
      </c>
      <c r="H842" t="str">
        <f>+VLOOKUP(CONCATENATE(B842,C842),[1]Hoja1!$J:$K,2,0)</f>
        <v>16057</v>
      </c>
      <c r="I842">
        <f>+COUNTIFS(BaseSAP!U:U,V!H842,BaseSAP!C:C,V!$G$4)</f>
        <v>0</v>
      </c>
      <c r="L842" s="33" t="s">
        <v>903</v>
      </c>
      <c r="M842">
        <v>0</v>
      </c>
    </row>
    <row r="843" spans="1:13" x14ac:dyDescent="0.25">
      <c r="A843" s="31" t="s">
        <v>146</v>
      </c>
      <c r="B843" s="31" t="s">
        <v>903</v>
      </c>
      <c r="C843" s="31" t="s">
        <v>955</v>
      </c>
      <c r="D843" s="31">
        <v>0</v>
      </c>
      <c r="E843" s="54">
        <v>0</v>
      </c>
      <c r="G843" s="99">
        <f>+VALUE(VLOOKUP(B843,[1]Hoja1!B$2:C$33,2,0))</f>
        <v>16</v>
      </c>
      <c r="H843" t="str">
        <f>+VLOOKUP(CONCATENATE(B843,C843),[1]Hoja1!$J:$K,2,0)</f>
        <v>16058</v>
      </c>
      <c r="I843">
        <f>+COUNTIFS(BaseSAP!U:U,V!H843,BaseSAP!C:C,V!$G$4)</f>
        <v>0</v>
      </c>
      <c r="L843" s="31" t="s">
        <v>903</v>
      </c>
      <c r="M843">
        <v>0</v>
      </c>
    </row>
    <row r="844" spans="1:13" x14ac:dyDescent="0.25">
      <c r="A844" s="33" t="s">
        <v>146</v>
      </c>
      <c r="B844" s="33" t="s">
        <v>903</v>
      </c>
      <c r="C844" s="33" t="s">
        <v>956</v>
      </c>
      <c r="D844" s="33">
        <v>0</v>
      </c>
      <c r="E844" s="69">
        <v>0</v>
      </c>
      <c r="G844" s="99">
        <f>+VALUE(VLOOKUP(B844,[1]Hoja1!B$2:C$33,2,0))</f>
        <v>16</v>
      </c>
      <c r="H844" t="str">
        <f>+VLOOKUP(CONCATENATE(B844,C844),[1]Hoja1!$J:$K,2,0)</f>
        <v>16059</v>
      </c>
      <c r="I844">
        <f>+COUNTIFS(BaseSAP!U:U,V!H844,BaseSAP!C:C,V!$G$4)</f>
        <v>0</v>
      </c>
      <c r="L844" s="33" t="s">
        <v>903</v>
      </c>
      <c r="M844">
        <v>0</v>
      </c>
    </row>
    <row r="845" spans="1:13" x14ac:dyDescent="0.25">
      <c r="A845" s="12" t="s">
        <v>146</v>
      </c>
      <c r="B845" s="12" t="s">
        <v>903</v>
      </c>
      <c r="C845" s="12" t="s">
        <v>957</v>
      </c>
      <c r="D845" s="12">
        <v>0</v>
      </c>
      <c r="E845" s="70">
        <v>0</v>
      </c>
      <c r="G845" s="99">
        <f>+VALUE(VLOOKUP(B845,[1]Hoja1!B$2:C$33,2,0))</f>
        <v>16</v>
      </c>
      <c r="H845" t="str">
        <f>+VLOOKUP(CONCATENATE(B845,C845),[1]Hoja1!$J:$K,2,0)</f>
        <v>16060</v>
      </c>
      <c r="I845">
        <f>+COUNTIFS(BaseSAP!U:U,V!H845,BaseSAP!C:C,V!$G$4)</f>
        <v>0</v>
      </c>
      <c r="L845" s="12" t="s">
        <v>903</v>
      </c>
      <c r="M845">
        <v>0</v>
      </c>
    </row>
    <row r="846" spans="1:13" x14ac:dyDescent="0.25">
      <c r="A846" s="33" t="s">
        <v>146</v>
      </c>
      <c r="B846" s="33" t="s">
        <v>903</v>
      </c>
      <c r="C846" s="33" t="s">
        <v>204</v>
      </c>
      <c r="D846" s="33">
        <v>0</v>
      </c>
      <c r="E846" s="69">
        <v>0</v>
      </c>
      <c r="G846" s="99">
        <f>+VALUE(VLOOKUP(B846,[1]Hoja1!B$2:C$33,2,0))</f>
        <v>16</v>
      </c>
      <c r="H846" t="str">
        <f>+VLOOKUP(CONCATENATE(B846,C846),[1]Hoja1!$J:$K,2,0)</f>
        <v>16061</v>
      </c>
      <c r="I846">
        <f>+COUNTIFS(BaseSAP!U:U,V!H846,BaseSAP!C:C,V!$G$4)</f>
        <v>0</v>
      </c>
      <c r="L846" s="33" t="s">
        <v>903</v>
      </c>
      <c r="M846">
        <v>0</v>
      </c>
    </row>
    <row r="847" spans="1:13" x14ac:dyDescent="0.25">
      <c r="A847" s="12" t="s">
        <v>146</v>
      </c>
      <c r="B847" s="12" t="s">
        <v>903</v>
      </c>
      <c r="C847" s="12" t="s">
        <v>958</v>
      </c>
      <c r="D847" s="12">
        <v>0</v>
      </c>
      <c r="E847" s="70">
        <v>0</v>
      </c>
      <c r="G847" s="99">
        <f>+VALUE(VLOOKUP(B847,[1]Hoja1!B$2:C$33,2,0))</f>
        <v>16</v>
      </c>
      <c r="H847" t="str">
        <f>+VLOOKUP(CONCATENATE(B847,C847),[1]Hoja1!$J:$K,2,0)</f>
        <v>16062</v>
      </c>
      <c r="I847">
        <f>+COUNTIFS(BaseSAP!U:U,V!H847,BaseSAP!C:C,V!$G$4)</f>
        <v>0</v>
      </c>
      <c r="L847" s="12" t="s">
        <v>903</v>
      </c>
      <c r="M847">
        <v>0</v>
      </c>
    </row>
    <row r="848" spans="1:13" x14ac:dyDescent="0.25">
      <c r="A848" s="33" t="s">
        <v>146</v>
      </c>
      <c r="B848" s="33" t="s">
        <v>903</v>
      </c>
      <c r="C848" s="33" t="s">
        <v>959</v>
      </c>
      <c r="D848" s="33">
        <v>0</v>
      </c>
      <c r="E848" s="69">
        <v>0</v>
      </c>
      <c r="G848" s="99">
        <f>+VALUE(VLOOKUP(B848,[1]Hoja1!B$2:C$33,2,0))</f>
        <v>16</v>
      </c>
      <c r="H848" t="str">
        <f>+VLOOKUP(CONCATENATE(B848,C848),[1]Hoja1!$J:$K,2,0)</f>
        <v>16063</v>
      </c>
      <c r="I848">
        <f>+COUNTIFS(BaseSAP!U:U,V!H848,BaseSAP!C:C,V!$G$4)</f>
        <v>0</v>
      </c>
      <c r="L848" s="33" t="s">
        <v>903</v>
      </c>
      <c r="M848">
        <v>0</v>
      </c>
    </row>
    <row r="849" spans="1:13" x14ac:dyDescent="0.25">
      <c r="A849" s="12" t="s">
        <v>146</v>
      </c>
      <c r="B849" s="12" t="s">
        <v>903</v>
      </c>
      <c r="C849" s="12" t="s">
        <v>960</v>
      </c>
      <c r="D849" s="12">
        <v>0</v>
      </c>
      <c r="E849" s="70">
        <v>0</v>
      </c>
      <c r="G849" s="99">
        <f>+VALUE(VLOOKUP(B849,[1]Hoja1!B$2:C$33,2,0))</f>
        <v>16</v>
      </c>
      <c r="H849" t="str">
        <f>+VLOOKUP(CONCATENATE(B849,C849),[1]Hoja1!$J:$K,2,0)</f>
        <v>16064</v>
      </c>
      <c r="I849">
        <f>+COUNTIFS(BaseSAP!U:U,V!H849,BaseSAP!C:C,V!$G$4)</f>
        <v>0</v>
      </c>
      <c r="L849" s="12" t="s">
        <v>903</v>
      </c>
      <c r="M849">
        <v>0</v>
      </c>
    </row>
    <row r="850" spans="1:13" x14ac:dyDescent="0.25">
      <c r="A850" s="33" t="s">
        <v>146</v>
      </c>
      <c r="B850" s="33" t="s">
        <v>903</v>
      </c>
      <c r="C850" s="33" t="s">
        <v>961</v>
      </c>
      <c r="D850" s="33">
        <v>0</v>
      </c>
      <c r="E850" s="69">
        <v>0</v>
      </c>
      <c r="G850" s="99">
        <f>+VALUE(VLOOKUP(B850,[1]Hoja1!B$2:C$33,2,0))</f>
        <v>16</v>
      </c>
      <c r="H850" t="str">
        <f>+VLOOKUP(CONCATENATE(B850,C850),[1]Hoja1!$J:$K,2,0)</f>
        <v>16065</v>
      </c>
      <c r="I850">
        <f>+COUNTIFS(BaseSAP!U:U,V!H850,BaseSAP!C:C,V!$G$4)</f>
        <v>0</v>
      </c>
      <c r="L850" s="33" t="s">
        <v>903</v>
      </c>
      <c r="M850">
        <v>0</v>
      </c>
    </row>
    <row r="851" spans="1:13" x14ac:dyDescent="0.25">
      <c r="A851" s="31" t="s">
        <v>146</v>
      </c>
      <c r="B851" s="31" t="s">
        <v>903</v>
      </c>
      <c r="C851" s="31" t="s">
        <v>962</v>
      </c>
      <c r="D851" s="31">
        <v>0</v>
      </c>
      <c r="E851" s="54">
        <v>0</v>
      </c>
      <c r="G851" s="99">
        <f>+VALUE(VLOOKUP(B851,[1]Hoja1!B$2:C$33,2,0))</f>
        <v>16</v>
      </c>
      <c r="H851" t="str">
        <f>+VLOOKUP(CONCATENATE(B851,C851),[1]Hoja1!$J:$K,2,0)</f>
        <v>16066</v>
      </c>
      <c r="I851">
        <f>+COUNTIFS(BaseSAP!U:U,V!H851,BaseSAP!C:C,V!$G$4)</f>
        <v>0</v>
      </c>
      <c r="L851" s="31" t="s">
        <v>903</v>
      </c>
      <c r="M851">
        <v>0</v>
      </c>
    </row>
    <row r="852" spans="1:13" x14ac:dyDescent="0.25">
      <c r="A852" s="33" t="s">
        <v>146</v>
      </c>
      <c r="B852" s="33" t="s">
        <v>903</v>
      </c>
      <c r="C852" s="33" t="s">
        <v>963</v>
      </c>
      <c r="D852" s="33">
        <v>0</v>
      </c>
      <c r="E852" s="69">
        <v>0</v>
      </c>
      <c r="G852" s="99">
        <f>+VALUE(VLOOKUP(B852,[1]Hoja1!B$2:C$33,2,0))</f>
        <v>16</v>
      </c>
      <c r="H852" t="str">
        <f>+VLOOKUP(CONCATENATE(B852,C852),[1]Hoja1!$J:$K,2,0)</f>
        <v>16067</v>
      </c>
      <c r="I852">
        <f>+COUNTIFS(BaseSAP!U:U,V!H852,BaseSAP!C:C,V!$G$4)</f>
        <v>0</v>
      </c>
      <c r="L852" s="33" t="s">
        <v>903</v>
      </c>
      <c r="M852">
        <v>0</v>
      </c>
    </row>
    <row r="853" spans="1:13" x14ac:dyDescent="0.25">
      <c r="A853" s="12" t="s">
        <v>146</v>
      </c>
      <c r="B853" s="12" t="s">
        <v>903</v>
      </c>
      <c r="C853" s="12" t="s">
        <v>964</v>
      </c>
      <c r="D853" s="12">
        <v>0</v>
      </c>
      <c r="E853" s="70">
        <v>0</v>
      </c>
      <c r="G853" s="99">
        <f>+VALUE(VLOOKUP(B853,[1]Hoja1!B$2:C$33,2,0))</f>
        <v>16</v>
      </c>
      <c r="H853" t="str">
        <f>+VLOOKUP(CONCATENATE(B853,C853),[1]Hoja1!$J:$K,2,0)</f>
        <v>16068</v>
      </c>
      <c r="I853">
        <f>+COUNTIFS(BaseSAP!U:U,V!H853,BaseSAP!C:C,V!$G$4)</f>
        <v>0</v>
      </c>
      <c r="L853" s="12" t="s">
        <v>903</v>
      </c>
      <c r="M853">
        <v>0</v>
      </c>
    </row>
    <row r="854" spans="1:13" x14ac:dyDescent="0.25">
      <c r="A854" s="33" t="s">
        <v>146</v>
      </c>
      <c r="B854" s="33" t="s">
        <v>903</v>
      </c>
      <c r="C854" s="33" t="s">
        <v>965</v>
      </c>
      <c r="D854" s="33">
        <v>0</v>
      </c>
      <c r="E854" s="69">
        <v>0</v>
      </c>
      <c r="G854" s="99">
        <f>+VALUE(VLOOKUP(B854,[1]Hoja1!B$2:C$33,2,0))</f>
        <v>16</v>
      </c>
      <c r="H854" t="str">
        <f>+VLOOKUP(CONCATENATE(B854,C854),[1]Hoja1!$J:$K,2,0)</f>
        <v>16069</v>
      </c>
      <c r="I854">
        <f>+COUNTIFS(BaseSAP!U:U,V!H854,BaseSAP!C:C,V!$G$4)</f>
        <v>0</v>
      </c>
      <c r="L854" s="33" t="s">
        <v>903</v>
      </c>
      <c r="M854">
        <v>0</v>
      </c>
    </row>
    <row r="855" spans="1:13" x14ac:dyDescent="0.25">
      <c r="A855" s="12" t="s">
        <v>146</v>
      </c>
      <c r="B855" s="12" t="s">
        <v>903</v>
      </c>
      <c r="C855" s="12" t="s">
        <v>966</v>
      </c>
      <c r="D855" s="12">
        <v>0</v>
      </c>
      <c r="E855" s="70">
        <v>0</v>
      </c>
      <c r="G855" s="99">
        <f>+VALUE(VLOOKUP(B855,[1]Hoja1!B$2:C$33,2,0))</f>
        <v>16</v>
      </c>
      <c r="H855" t="str">
        <f>+VLOOKUP(CONCATENATE(B855,C855),[1]Hoja1!$J:$K,2,0)</f>
        <v>16070</v>
      </c>
      <c r="I855">
        <f>+COUNTIFS(BaseSAP!U:U,V!H855,BaseSAP!C:C,V!$G$4)</f>
        <v>0</v>
      </c>
      <c r="L855" s="12" t="s">
        <v>903</v>
      </c>
      <c r="M855">
        <v>0</v>
      </c>
    </row>
    <row r="856" spans="1:13" x14ac:dyDescent="0.25">
      <c r="A856" s="33" t="s">
        <v>146</v>
      </c>
      <c r="B856" s="33" t="s">
        <v>903</v>
      </c>
      <c r="C856" s="33" t="s">
        <v>967</v>
      </c>
      <c r="D856" s="33">
        <v>0</v>
      </c>
      <c r="E856" s="69">
        <v>0</v>
      </c>
      <c r="G856" s="99">
        <f>+VALUE(VLOOKUP(B856,[1]Hoja1!B$2:C$33,2,0))</f>
        <v>16</v>
      </c>
      <c r="H856" t="str">
        <f>+VLOOKUP(CONCATENATE(B856,C856),[1]Hoja1!$J:$K,2,0)</f>
        <v>16071</v>
      </c>
      <c r="I856">
        <f>+COUNTIFS(BaseSAP!U:U,V!H856,BaseSAP!C:C,V!$G$4)</f>
        <v>0</v>
      </c>
      <c r="L856" s="33" t="s">
        <v>903</v>
      </c>
      <c r="M856">
        <v>0</v>
      </c>
    </row>
    <row r="857" spans="1:13" x14ac:dyDescent="0.25">
      <c r="A857" s="12" t="s">
        <v>146</v>
      </c>
      <c r="B857" s="12" t="s">
        <v>903</v>
      </c>
      <c r="C857" s="12" t="s">
        <v>968</v>
      </c>
      <c r="D857" s="12">
        <v>0</v>
      </c>
      <c r="E857" s="70">
        <v>0</v>
      </c>
      <c r="G857" s="99">
        <f>+VALUE(VLOOKUP(B857,[1]Hoja1!B$2:C$33,2,0))</f>
        <v>16</v>
      </c>
      <c r="H857" t="str">
        <f>+VLOOKUP(CONCATENATE(B857,C857),[1]Hoja1!$J:$K,2,0)</f>
        <v>16072</v>
      </c>
      <c r="I857">
        <f>+COUNTIFS(BaseSAP!U:U,V!H857,BaseSAP!C:C,V!$G$4)</f>
        <v>0</v>
      </c>
      <c r="L857" s="12" t="s">
        <v>903</v>
      </c>
      <c r="M857">
        <v>0</v>
      </c>
    </row>
    <row r="858" spans="1:13" x14ac:dyDescent="0.25">
      <c r="A858" s="33" t="s">
        <v>146</v>
      </c>
      <c r="B858" s="33" t="s">
        <v>903</v>
      </c>
      <c r="C858" s="33" t="s">
        <v>969</v>
      </c>
      <c r="D858" s="33">
        <v>0</v>
      </c>
      <c r="E858" s="69">
        <v>0</v>
      </c>
      <c r="G858" s="99">
        <f>+VALUE(VLOOKUP(B858,[1]Hoja1!B$2:C$33,2,0))</f>
        <v>16</v>
      </c>
      <c r="H858" t="str">
        <f>+VLOOKUP(CONCATENATE(B858,C858),[1]Hoja1!$J:$K,2,0)</f>
        <v>16073</v>
      </c>
      <c r="I858">
        <f>+COUNTIFS(BaseSAP!U:U,V!H858,BaseSAP!C:C,V!$G$4)</f>
        <v>0</v>
      </c>
      <c r="L858" s="33" t="s">
        <v>903</v>
      </c>
      <c r="M858">
        <v>0</v>
      </c>
    </row>
    <row r="859" spans="1:13" x14ac:dyDescent="0.25">
      <c r="A859" s="31" t="s">
        <v>146</v>
      </c>
      <c r="B859" s="31" t="s">
        <v>903</v>
      </c>
      <c r="C859" s="31" t="s">
        <v>970</v>
      </c>
      <c r="D859" s="31">
        <v>0</v>
      </c>
      <c r="E859" s="54">
        <v>0</v>
      </c>
      <c r="G859" s="99">
        <f>+VALUE(VLOOKUP(B859,[1]Hoja1!B$2:C$33,2,0))</f>
        <v>16</v>
      </c>
      <c r="H859" t="str">
        <f>+VLOOKUP(CONCATENATE(B859,C859),[1]Hoja1!$J:$K,2,0)</f>
        <v>16074</v>
      </c>
      <c r="I859">
        <f>+COUNTIFS(BaseSAP!U:U,V!H859,BaseSAP!C:C,V!$G$4)</f>
        <v>0</v>
      </c>
      <c r="L859" s="31" t="s">
        <v>903</v>
      </c>
      <c r="M859">
        <v>0</v>
      </c>
    </row>
    <row r="860" spans="1:13" x14ac:dyDescent="0.25">
      <c r="A860" s="33" t="s">
        <v>146</v>
      </c>
      <c r="B860" s="33" t="s">
        <v>903</v>
      </c>
      <c r="C860" s="33" t="s">
        <v>971</v>
      </c>
      <c r="D860" s="33">
        <v>0</v>
      </c>
      <c r="E860" s="69">
        <v>0</v>
      </c>
      <c r="G860" s="99">
        <f>+VALUE(VLOOKUP(B860,[1]Hoja1!B$2:C$33,2,0))</f>
        <v>16</v>
      </c>
      <c r="H860" t="str">
        <f>+VLOOKUP(CONCATENATE(B860,C860),[1]Hoja1!$J:$K,2,0)</f>
        <v>16075</v>
      </c>
      <c r="I860">
        <f>+COUNTIFS(BaseSAP!U:U,V!H860,BaseSAP!C:C,V!$G$4)</f>
        <v>0</v>
      </c>
      <c r="L860" s="33" t="s">
        <v>903</v>
      </c>
      <c r="M860">
        <v>0</v>
      </c>
    </row>
    <row r="861" spans="1:13" x14ac:dyDescent="0.25">
      <c r="A861" s="31" t="s">
        <v>146</v>
      </c>
      <c r="B861" s="31" t="s">
        <v>903</v>
      </c>
      <c r="C861" s="31" t="s">
        <v>972</v>
      </c>
      <c r="D861" s="31">
        <v>0</v>
      </c>
      <c r="E861" s="54">
        <v>0</v>
      </c>
      <c r="G861" s="99">
        <f>+VALUE(VLOOKUP(B861,[1]Hoja1!B$2:C$33,2,0))</f>
        <v>16</v>
      </c>
      <c r="H861" t="str">
        <f>+VLOOKUP(CONCATENATE(B861,C861),[1]Hoja1!$J:$K,2,0)</f>
        <v>16076</v>
      </c>
      <c r="I861">
        <f>+COUNTIFS(BaseSAP!U:U,V!H861,BaseSAP!C:C,V!$G$4)</f>
        <v>0</v>
      </c>
      <c r="L861" s="31" t="s">
        <v>903</v>
      </c>
      <c r="M861">
        <v>0</v>
      </c>
    </row>
    <row r="862" spans="1:13" x14ac:dyDescent="0.25">
      <c r="A862" s="33" t="s">
        <v>146</v>
      </c>
      <c r="B862" s="33" t="s">
        <v>903</v>
      </c>
      <c r="C862" s="33" t="s">
        <v>338</v>
      </c>
      <c r="D862" s="33">
        <v>0</v>
      </c>
      <c r="E862" s="69">
        <v>0</v>
      </c>
      <c r="G862" s="99">
        <f>+VALUE(VLOOKUP(B862,[1]Hoja1!B$2:C$33,2,0))</f>
        <v>16</v>
      </c>
      <c r="H862" t="str">
        <f>+VLOOKUP(CONCATENATE(B862,C862),[1]Hoja1!$J:$K,2,0)</f>
        <v>16077</v>
      </c>
      <c r="I862">
        <f>+COUNTIFS(BaseSAP!U:U,V!H862,BaseSAP!C:C,V!$G$4)</f>
        <v>0</v>
      </c>
      <c r="L862" s="33" t="s">
        <v>903</v>
      </c>
      <c r="M862">
        <v>0</v>
      </c>
    </row>
    <row r="863" spans="1:13" x14ac:dyDescent="0.25">
      <c r="A863" s="12" t="s">
        <v>146</v>
      </c>
      <c r="B863" s="12" t="s">
        <v>903</v>
      </c>
      <c r="C863" s="12" t="s">
        <v>973</v>
      </c>
      <c r="D863" s="12">
        <v>0</v>
      </c>
      <c r="E863" s="70">
        <v>0</v>
      </c>
      <c r="G863" s="99">
        <f>+VALUE(VLOOKUP(B863,[1]Hoja1!B$2:C$33,2,0))</f>
        <v>16</v>
      </c>
      <c r="H863" t="str">
        <f>+VLOOKUP(CONCATENATE(B863,C863),[1]Hoja1!$J:$K,2,0)</f>
        <v>16078</v>
      </c>
      <c r="I863">
        <f>+COUNTIFS(BaseSAP!U:U,V!H863,BaseSAP!C:C,V!$G$4)</f>
        <v>0</v>
      </c>
      <c r="L863" s="12" t="s">
        <v>903</v>
      </c>
      <c r="M863">
        <v>0</v>
      </c>
    </row>
    <row r="864" spans="1:13" x14ac:dyDescent="0.25">
      <c r="A864" s="33" t="s">
        <v>146</v>
      </c>
      <c r="B864" s="33" t="s">
        <v>903</v>
      </c>
      <c r="C864" s="33" t="s">
        <v>974</v>
      </c>
      <c r="D864" s="33">
        <v>0</v>
      </c>
      <c r="E864" s="69">
        <v>0</v>
      </c>
      <c r="G864" s="99">
        <f>+VALUE(VLOOKUP(B864,[1]Hoja1!B$2:C$33,2,0))</f>
        <v>16</v>
      </c>
      <c r="H864" t="str">
        <f>+VLOOKUP(CONCATENATE(B864,C864),[1]Hoja1!$J:$K,2,0)</f>
        <v>16079</v>
      </c>
      <c r="I864">
        <f>+COUNTIFS(BaseSAP!U:U,V!H864,BaseSAP!C:C,V!$G$4)</f>
        <v>0</v>
      </c>
      <c r="L864" s="33" t="s">
        <v>903</v>
      </c>
      <c r="M864">
        <v>0</v>
      </c>
    </row>
    <row r="865" spans="1:13" x14ac:dyDescent="0.25">
      <c r="A865" s="12" t="s">
        <v>146</v>
      </c>
      <c r="B865" s="12" t="s">
        <v>903</v>
      </c>
      <c r="C865" s="12" t="s">
        <v>975</v>
      </c>
      <c r="D865" s="12">
        <v>0</v>
      </c>
      <c r="E865" s="70">
        <v>0</v>
      </c>
      <c r="G865" s="99">
        <f>+VALUE(VLOOKUP(B865,[1]Hoja1!B$2:C$33,2,0))</f>
        <v>16</v>
      </c>
      <c r="H865" t="str">
        <f>+VLOOKUP(CONCATENATE(B865,C865),[1]Hoja1!$J:$K,2,0)</f>
        <v>16080</v>
      </c>
      <c r="I865">
        <f>+COUNTIFS(BaseSAP!U:U,V!H865,BaseSAP!C:C,V!$G$4)</f>
        <v>0</v>
      </c>
      <c r="L865" s="12" t="s">
        <v>903</v>
      </c>
      <c r="M865">
        <v>0</v>
      </c>
    </row>
    <row r="866" spans="1:13" x14ac:dyDescent="0.25">
      <c r="A866" s="33" t="s">
        <v>146</v>
      </c>
      <c r="B866" s="33" t="s">
        <v>903</v>
      </c>
      <c r="C866" s="33" t="s">
        <v>976</v>
      </c>
      <c r="D866" s="33">
        <v>0</v>
      </c>
      <c r="E866" s="69">
        <v>0</v>
      </c>
      <c r="G866" s="99">
        <f>+VALUE(VLOOKUP(B866,[1]Hoja1!B$2:C$33,2,0))</f>
        <v>16</v>
      </c>
      <c r="H866" t="str">
        <f>+VLOOKUP(CONCATENATE(B866,C866),[1]Hoja1!$J:$K,2,0)</f>
        <v>16081</v>
      </c>
      <c r="I866">
        <f>+COUNTIFS(BaseSAP!U:U,V!H866,BaseSAP!C:C,V!$G$4)</f>
        <v>0</v>
      </c>
      <c r="L866" s="33" t="s">
        <v>903</v>
      </c>
      <c r="M866">
        <v>0</v>
      </c>
    </row>
    <row r="867" spans="1:13" x14ac:dyDescent="0.25">
      <c r="A867" s="12" t="s">
        <v>146</v>
      </c>
      <c r="B867" s="12" t="s">
        <v>903</v>
      </c>
      <c r="C867" s="12" t="s">
        <v>977</v>
      </c>
      <c r="D867" s="12">
        <v>0</v>
      </c>
      <c r="E867" s="70">
        <v>0</v>
      </c>
      <c r="G867" s="99">
        <f>+VALUE(VLOOKUP(B867,[1]Hoja1!B$2:C$33,2,0))</f>
        <v>16</v>
      </c>
      <c r="H867" t="str">
        <f>+VLOOKUP(CONCATENATE(B867,C867),[1]Hoja1!$J:$K,2,0)</f>
        <v>16082</v>
      </c>
      <c r="I867">
        <f>+COUNTIFS(BaseSAP!U:U,V!H867,BaseSAP!C:C,V!$G$4)</f>
        <v>0</v>
      </c>
      <c r="L867" s="12" t="s">
        <v>903</v>
      </c>
      <c r="M867">
        <v>0</v>
      </c>
    </row>
    <row r="868" spans="1:13" x14ac:dyDescent="0.25">
      <c r="A868" s="33" t="s">
        <v>146</v>
      </c>
      <c r="B868" s="33" t="s">
        <v>903</v>
      </c>
      <c r="C868" s="33" t="s">
        <v>978</v>
      </c>
      <c r="D868" s="33">
        <v>0</v>
      </c>
      <c r="E868" s="69">
        <v>0</v>
      </c>
      <c r="G868" s="99">
        <f>+VALUE(VLOOKUP(B868,[1]Hoja1!B$2:C$33,2,0))</f>
        <v>16</v>
      </c>
      <c r="H868" t="str">
        <f>+VLOOKUP(CONCATENATE(B868,C868),[1]Hoja1!$J:$K,2,0)</f>
        <v>16083</v>
      </c>
      <c r="I868">
        <f>+COUNTIFS(BaseSAP!U:U,V!H868,BaseSAP!C:C,V!$G$4)</f>
        <v>0</v>
      </c>
      <c r="L868" s="33" t="s">
        <v>903</v>
      </c>
      <c r="M868">
        <v>0</v>
      </c>
    </row>
    <row r="869" spans="1:13" x14ac:dyDescent="0.25">
      <c r="A869" s="31" t="s">
        <v>146</v>
      </c>
      <c r="B869" s="31" t="s">
        <v>903</v>
      </c>
      <c r="C869" s="31" t="s">
        <v>979</v>
      </c>
      <c r="D869" s="31">
        <v>0</v>
      </c>
      <c r="E869" s="54">
        <v>0</v>
      </c>
      <c r="G869" s="99">
        <f>+VALUE(VLOOKUP(B869,[1]Hoja1!B$2:C$33,2,0))</f>
        <v>16</v>
      </c>
      <c r="H869" t="str">
        <f>+VLOOKUP(CONCATENATE(B869,C869),[1]Hoja1!$J:$K,2,0)</f>
        <v>16084</v>
      </c>
      <c r="I869">
        <f>+COUNTIFS(BaseSAP!U:U,V!H869,BaseSAP!C:C,V!$G$4)</f>
        <v>0</v>
      </c>
      <c r="L869" s="31" t="s">
        <v>903</v>
      </c>
      <c r="M869">
        <v>0</v>
      </c>
    </row>
    <row r="870" spans="1:13" x14ac:dyDescent="0.25">
      <c r="A870" s="33" t="s">
        <v>146</v>
      </c>
      <c r="B870" s="33" t="s">
        <v>903</v>
      </c>
      <c r="C870" s="33" t="s">
        <v>980</v>
      </c>
      <c r="D870" s="33">
        <v>0</v>
      </c>
      <c r="E870" s="69">
        <v>0</v>
      </c>
      <c r="G870" s="99">
        <f>+VALUE(VLOOKUP(B870,[1]Hoja1!B$2:C$33,2,0))</f>
        <v>16</v>
      </c>
      <c r="H870" t="str">
        <f>+VLOOKUP(CONCATENATE(B870,C870),[1]Hoja1!$J:$K,2,0)</f>
        <v>16085</v>
      </c>
      <c r="I870">
        <f>+COUNTIFS(BaseSAP!U:U,V!H870,BaseSAP!C:C,V!$G$4)</f>
        <v>0</v>
      </c>
      <c r="L870" s="33" t="s">
        <v>903</v>
      </c>
      <c r="M870">
        <v>0</v>
      </c>
    </row>
    <row r="871" spans="1:13" x14ac:dyDescent="0.25">
      <c r="A871" s="12" t="s">
        <v>146</v>
      </c>
      <c r="B871" s="12" t="s">
        <v>903</v>
      </c>
      <c r="C871" s="12" t="s">
        <v>981</v>
      </c>
      <c r="D871" s="12">
        <v>0</v>
      </c>
      <c r="E871" s="70">
        <v>0</v>
      </c>
      <c r="G871" s="99">
        <f>+VALUE(VLOOKUP(B871,[1]Hoja1!B$2:C$33,2,0))</f>
        <v>16</v>
      </c>
      <c r="H871" t="str">
        <f>+VLOOKUP(CONCATENATE(B871,C871),[1]Hoja1!$J:$K,2,0)</f>
        <v>16086</v>
      </c>
      <c r="I871">
        <f>+COUNTIFS(BaseSAP!U:U,V!H871,BaseSAP!C:C,V!$G$4)</f>
        <v>0</v>
      </c>
      <c r="L871" s="12" t="s">
        <v>903</v>
      </c>
      <c r="M871">
        <v>0</v>
      </c>
    </row>
    <row r="872" spans="1:13" x14ac:dyDescent="0.25">
      <c r="A872" s="33" t="s">
        <v>146</v>
      </c>
      <c r="B872" s="33" t="s">
        <v>903</v>
      </c>
      <c r="C872" s="33" t="s">
        <v>982</v>
      </c>
      <c r="D872" s="33">
        <v>0</v>
      </c>
      <c r="E872" s="69">
        <v>0</v>
      </c>
      <c r="G872" s="99">
        <f>+VALUE(VLOOKUP(B872,[1]Hoja1!B$2:C$33,2,0))</f>
        <v>16</v>
      </c>
      <c r="H872" t="str">
        <f>+VLOOKUP(CONCATENATE(B872,C872),[1]Hoja1!$J:$K,2,0)</f>
        <v>16087</v>
      </c>
      <c r="I872">
        <f>+COUNTIFS(BaseSAP!U:U,V!H872,BaseSAP!C:C,V!$G$4)</f>
        <v>0</v>
      </c>
      <c r="L872" s="33" t="s">
        <v>903</v>
      </c>
      <c r="M872">
        <v>0</v>
      </c>
    </row>
    <row r="873" spans="1:13" x14ac:dyDescent="0.25">
      <c r="A873" s="12" t="s">
        <v>146</v>
      </c>
      <c r="B873" s="12" t="s">
        <v>903</v>
      </c>
      <c r="C873" s="12" t="s">
        <v>983</v>
      </c>
      <c r="D873" s="12">
        <v>0</v>
      </c>
      <c r="E873" s="70">
        <v>0</v>
      </c>
      <c r="G873" s="99">
        <f>+VALUE(VLOOKUP(B873,[1]Hoja1!B$2:C$33,2,0))</f>
        <v>16</v>
      </c>
      <c r="H873" t="str">
        <f>+VLOOKUP(CONCATENATE(B873,C873),[1]Hoja1!$J:$K,2,0)</f>
        <v>16088</v>
      </c>
      <c r="I873">
        <f>+COUNTIFS(BaseSAP!U:U,V!H873,BaseSAP!C:C,V!$G$4)</f>
        <v>0</v>
      </c>
      <c r="L873" s="12" t="s">
        <v>903</v>
      </c>
      <c r="M873">
        <v>0</v>
      </c>
    </row>
    <row r="874" spans="1:13" x14ac:dyDescent="0.25">
      <c r="A874" s="33" t="s">
        <v>146</v>
      </c>
      <c r="B874" s="33" t="s">
        <v>903</v>
      </c>
      <c r="C874" s="33" t="s">
        <v>984</v>
      </c>
      <c r="D874" s="33">
        <v>0</v>
      </c>
      <c r="E874" s="69">
        <v>0</v>
      </c>
      <c r="G874" s="99">
        <f>+VALUE(VLOOKUP(B874,[1]Hoja1!B$2:C$33,2,0))</f>
        <v>16</v>
      </c>
      <c r="H874" t="str">
        <f>+VLOOKUP(CONCATENATE(B874,C874),[1]Hoja1!$J:$K,2,0)</f>
        <v>16089</v>
      </c>
      <c r="I874">
        <f>+COUNTIFS(BaseSAP!U:U,V!H874,BaseSAP!C:C,V!$G$4)</f>
        <v>0</v>
      </c>
      <c r="L874" s="33" t="s">
        <v>903</v>
      </c>
      <c r="M874">
        <v>0</v>
      </c>
    </row>
    <row r="875" spans="1:13" x14ac:dyDescent="0.25">
      <c r="A875" s="12" t="s">
        <v>146</v>
      </c>
      <c r="B875" s="12" t="s">
        <v>903</v>
      </c>
      <c r="C875" s="12" t="s">
        <v>985</v>
      </c>
      <c r="D875" s="12">
        <v>0</v>
      </c>
      <c r="E875" s="70">
        <v>0</v>
      </c>
      <c r="G875" s="99">
        <f>+VALUE(VLOOKUP(B875,[1]Hoja1!B$2:C$33,2,0))</f>
        <v>16</v>
      </c>
      <c r="H875" t="str">
        <f>+VLOOKUP(CONCATENATE(B875,C875),[1]Hoja1!$J:$K,2,0)</f>
        <v>16090</v>
      </c>
      <c r="I875">
        <f>+COUNTIFS(BaseSAP!U:U,V!H875,BaseSAP!C:C,V!$G$4)</f>
        <v>0</v>
      </c>
      <c r="L875" s="12" t="s">
        <v>903</v>
      </c>
      <c r="M875">
        <v>0</v>
      </c>
    </row>
    <row r="876" spans="1:13" x14ac:dyDescent="0.25">
      <c r="A876" s="33" t="s">
        <v>146</v>
      </c>
      <c r="B876" s="33" t="s">
        <v>903</v>
      </c>
      <c r="C876" s="33" t="s">
        <v>986</v>
      </c>
      <c r="D876" s="33">
        <v>0</v>
      </c>
      <c r="E876" s="69">
        <v>0</v>
      </c>
      <c r="G876" s="99">
        <f>+VALUE(VLOOKUP(B876,[1]Hoja1!B$2:C$33,2,0))</f>
        <v>16</v>
      </c>
      <c r="H876" t="str">
        <f>+VLOOKUP(CONCATENATE(B876,C876),[1]Hoja1!$J:$K,2,0)</f>
        <v>16091</v>
      </c>
      <c r="I876">
        <f>+COUNTIFS(BaseSAP!U:U,V!H876,BaseSAP!C:C,V!$G$4)</f>
        <v>0</v>
      </c>
      <c r="L876" s="33" t="s">
        <v>903</v>
      </c>
      <c r="M876">
        <v>0</v>
      </c>
    </row>
    <row r="877" spans="1:13" x14ac:dyDescent="0.25">
      <c r="A877" s="31" t="s">
        <v>146</v>
      </c>
      <c r="B877" s="31" t="s">
        <v>903</v>
      </c>
      <c r="C877" s="31" t="s">
        <v>987</v>
      </c>
      <c r="D877" s="31">
        <v>0</v>
      </c>
      <c r="E877" s="54">
        <v>0</v>
      </c>
      <c r="G877" s="99">
        <f>+VALUE(VLOOKUP(B877,[1]Hoja1!B$2:C$33,2,0))</f>
        <v>16</v>
      </c>
      <c r="H877" t="str">
        <f>+VLOOKUP(CONCATENATE(B877,C877),[1]Hoja1!$J:$K,2,0)</f>
        <v>16092</v>
      </c>
      <c r="I877">
        <f>+COUNTIFS(BaseSAP!U:U,V!H877,BaseSAP!C:C,V!$G$4)</f>
        <v>0</v>
      </c>
      <c r="L877" s="31" t="s">
        <v>903</v>
      </c>
      <c r="M877">
        <v>0</v>
      </c>
    </row>
    <row r="878" spans="1:13" x14ac:dyDescent="0.25">
      <c r="A878" s="33" t="s">
        <v>146</v>
      </c>
      <c r="B878" s="33" t="s">
        <v>903</v>
      </c>
      <c r="C878" s="33" t="s">
        <v>988</v>
      </c>
      <c r="D878" s="33">
        <v>0</v>
      </c>
      <c r="E878" s="69">
        <v>0</v>
      </c>
      <c r="G878" s="99">
        <f>+VALUE(VLOOKUP(B878,[1]Hoja1!B$2:C$33,2,0))</f>
        <v>16</v>
      </c>
      <c r="H878" t="str">
        <f>+VLOOKUP(CONCATENATE(B878,C878),[1]Hoja1!$J:$K,2,0)</f>
        <v>16093</v>
      </c>
      <c r="I878">
        <f>+COUNTIFS(BaseSAP!U:U,V!H878,BaseSAP!C:C,V!$G$4)</f>
        <v>0</v>
      </c>
      <c r="L878" s="33" t="s">
        <v>903</v>
      </c>
      <c r="M878">
        <v>0</v>
      </c>
    </row>
    <row r="879" spans="1:13" x14ac:dyDescent="0.25">
      <c r="A879" s="31" t="s">
        <v>146</v>
      </c>
      <c r="B879" s="31" t="s">
        <v>903</v>
      </c>
      <c r="C879" s="31" t="s">
        <v>989</v>
      </c>
      <c r="D879" s="31">
        <v>0</v>
      </c>
      <c r="E879" s="54">
        <v>0</v>
      </c>
      <c r="G879" s="99">
        <f>+VALUE(VLOOKUP(B879,[1]Hoja1!B$2:C$33,2,0))</f>
        <v>16</v>
      </c>
      <c r="H879" t="str">
        <f>+VLOOKUP(CONCATENATE(B879,C879),[1]Hoja1!$J:$K,2,0)</f>
        <v>16094</v>
      </c>
      <c r="I879">
        <f>+COUNTIFS(BaseSAP!U:U,V!H879,BaseSAP!C:C,V!$G$4)</f>
        <v>0</v>
      </c>
      <c r="L879" s="31" t="s">
        <v>903</v>
      </c>
      <c r="M879">
        <v>0</v>
      </c>
    </row>
    <row r="880" spans="1:13" x14ac:dyDescent="0.25">
      <c r="A880" s="33" t="s">
        <v>146</v>
      </c>
      <c r="B880" s="33" t="s">
        <v>903</v>
      </c>
      <c r="C880" s="33" t="s">
        <v>990</v>
      </c>
      <c r="D880" s="33">
        <v>0</v>
      </c>
      <c r="E880" s="69">
        <v>0</v>
      </c>
      <c r="G880" s="99">
        <f>+VALUE(VLOOKUP(B880,[1]Hoja1!B$2:C$33,2,0))</f>
        <v>16</v>
      </c>
      <c r="H880" t="str">
        <f>+VLOOKUP(CONCATENATE(B880,C880),[1]Hoja1!$J:$K,2,0)</f>
        <v>16095</v>
      </c>
      <c r="I880">
        <f>+COUNTIFS(BaseSAP!U:U,V!H880,BaseSAP!C:C,V!$G$4)</f>
        <v>0</v>
      </c>
      <c r="L880" s="33" t="s">
        <v>903</v>
      </c>
      <c r="M880">
        <v>0</v>
      </c>
    </row>
    <row r="881" spans="1:13" x14ac:dyDescent="0.25">
      <c r="A881" s="12" t="s">
        <v>146</v>
      </c>
      <c r="B881" s="12" t="s">
        <v>903</v>
      </c>
      <c r="C881" s="12" t="s">
        <v>991</v>
      </c>
      <c r="D881" s="12">
        <v>0</v>
      </c>
      <c r="E881" s="70">
        <v>0</v>
      </c>
      <c r="G881" s="99">
        <f>+VALUE(VLOOKUP(B881,[1]Hoja1!B$2:C$33,2,0))</f>
        <v>16</v>
      </c>
      <c r="H881" t="str">
        <f>+VLOOKUP(CONCATENATE(B881,C881),[1]Hoja1!$J:$K,2,0)</f>
        <v>16096</v>
      </c>
      <c r="I881">
        <f>+COUNTIFS(BaseSAP!U:U,V!H881,BaseSAP!C:C,V!$G$4)</f>
        <v>0</v>
      </c>
      <c r="L881" s="12" t="s">
        <v>903</v>
      </c>
      <c r="M881">
        <v>0</v>
      </c>
    </row>
    <row r="882" spans="1:13" x14ac:dyDescent="0.25">
      <c r="A882" s="33" t="s">
        <v>146</v>
      </c>
      <c r="B882" s="33" t="s">
        <v>903</v>
      </c>
      <c r="C882" s="33" t="s">
        <v>992</v>
      </c>
      <c r="D882" s="33">
        <v>0</v>
      </c>
      <c r="E882" s="69">
        <v>0</v>
      </c>
      <c r="G882" s="99">
        <f>+VALUE(VLOOKUP(B882,[1]Hoja1!B$2:C$33,2,0))</f>
        <v>16</v>
      </c>
      <c r="H882" t="str">
        <f>+VLOOKUP(CONCATENATE(B882,C882),[1]Hoja1!$J:$K,2,0)</f>
        <v>16097</v>
      </c>
      <c r="I882">
        <f>+COUNTIFS(BaseSAP!U:U,V!H882,BaseSAP!C:C,V!$G$4)</f>
        <v>0</v>
      </c>
      <c r="L882" s="33" t="s">
        <v>903</v>
      </c>
      <c r="M882">
        <v>0</v>
      </c>
    </row>
    <row r="883" spans="1:13" x14ac:dyDescent="0.25">
      <c r="A883" s="12" t="s">
        <v>146</v>
      </c>
      <c r="B883" s="12" t="s">
        <v>903</v>
      </c>
      <c r="C883" s="12" t="s">
        <v>766</v>
      </c>
      <c r="D883" s="12">
        <v>0</v>
      </c>
      <c r="E883" s="70">
        <v>0</v>
      </c>
      <c r="G883" s="99">
        <f>+VALUE(VLOOKUP(B883,[1]Hoja1!B$2:C$33,2,0))</f>
        <v>16</v>
      </c>
      <c r="H883" t="str">
        <f>+VLOOKUP(CONCATENATE(B883,C883),[1]Hoja1!$J:$K,2,0)</f>
        <v>16098</v>
      </c>
      <c r="I883">
        <f>+COUNTIFS(BaseSAP!U:U,V!H883,BaseSAP!C:C,V!$G$4)</f>
        <v>0</v>
      </c>
      <c r="L883" s="12" t="s">
        <v>903</v>
      </c>
      <c r="M883">
        <v>0</v>
      </c>
    </row>
    <row r="884" spans="1:13" x14ac:dyDescent="0.25">
      <c r="A884" s="33" t="s">
        <v>146</v>
      </c>
      <c r="B884" s="33" t="s">
        <v>903</v>
      </c>
      <c r="C884" s="33" t="s">
        <v>993</v>
      </c>
      <c r="D884" s="33">
        <v>0</v>
      </c>
      <c r="E884" s="69">
        <v>0</v>
      </c>
      <c r="G884" s="99">
        <f>+VALUE(VLOOKUP(B884,[1]Hoja1!B$2:C$33,2,0))</f>
        <v>16</v>
      </c>
      <c r="H884" t="str">
        <f>+VLOOKUP(CONCATENATE(B884,C884),[1]Hoja1!$J:$K,2,0)</f>
        <v>16099</v>
      </c>
      <c r="I884">
        <f>+COUNTIFS(BaseSAP!U:U,V!H884,BaseSAP!C:C,V!$G$4)</f>
        <v>0</v>
      </c>
      <c r="L884" s="33" t="s">
        <v>903</v>
      </c>
      <c r="M884">
        <v>0</v>
      </c>
    </row>
    <row r="885" spans="1:13" x14ac:dyDescent="0.25">
      <c r="A885" s="12" t="s">
        <v>146</v>
      </c>
      <c r="B885" s="12" t="s">
        <v>903</v>
      </c>
      <c r="C885" s="12" t="s">
        <v>994</v>
      </c>
      <c r="D885" s="12">
        <v>0</v>
      </c>
      <c r="E885" s="70">
        <v>0</v>
      </c>
      <c r="G885" s="99">
        <f>+VALUE(VLOOKUP(B885,[1]Hoja1!B$2:C$33,2,0))</f>
        <v>16</v>
      </c>
      <c r="H885" t="str">
        <f>+VLOOKUP(CONCATENATE(B885,C885),[1]Hoja1!$J:$K,2,0)</f>
        <v>16100</v>
      </c>
      <c r="I885">
        <f>+COUNTIFS(BaseSAP!U:U,V!H885,BaseSAP!C:C,V!$G$4)</f>
        <v>0</v>
      </c>
      <c r="L885" s="12" t="s">
        <v>903</v>
      </c>
      <c r="M885">
        <v>0</v>
      </c>
    </row>
    <row r="886" spans="1:13" x14ac:dyDescent="0.25">
      <c r="A886" s="33" t="s">
        <v>146</v>
      </c>
      <c r="B886" s="33" t="s">
        <v>903</v>
      </c>
      <c r="C886" s="33" t="s">
        <v>995</v>
      </c>
      <c r="D886" s="33">
        <v>0</v>
      </c>
      <c r="E886" s="69">
        <v>0</v>
      </c>
      <c r="G886" s="99">
        <f>+VALUE(VLOOKUP(B886,[1]Hoja1!B$2:C$33,2,0))</f>
        <v>16</v>
      </c>
      <c r="H886" t="str">
        <f>+VLOOKUP(CONCATENATE(B886,C886),[1]Hoja1!$J:$K,2,0)</f>
        <v>16101</v>
      </c>
      <c r="I886">
        <f>+COUNTIFS(BaseSAP!U:U,V!H886,BaseSAP!C:C,V!$G$4)</f>
        <v>0</v>
      </c>
      <c r="L886" s="33" t="s">
        <v>903</v>
      </c>
      <c r="M886">
        <v>0</v>
      </c>
    </row>
    <row r="887" spans="1:13" x14ac:dyDescent="0.25">
      <c r="A887" s="31" t="s">
        <v>146</v>
      </c>
      <c r="B887" s="31" t="s">
        <v>903</v>
      </c>
      <c r="C887" s="31" t="s">
        <v>996</v>
      </c>
      <c r="D887" s="31">
        <v>0</v>
      </c>
      <c r="E887" s="54">
        <v>0</v>
      </c>
      <c r="G887" s="99">
        <f>+VALUE(VLOOKUP(B887,[1]Hoja1!B$2:C$33,2,0))</f>
        <v>16</v>
      </c>
      <c r="H887" t="str">
        <f>+VLOOKUP(CONCATENATE(B887,C887),[1]Hoja1!$J:$K,2,0)</f>
        <v>16102</v>
      </c>
      <c r="I887">
        <f>+COUNTIFS(BaseSAP!U:U,V!H887,BaseSAP!C:C,V!$G$4)</f>
        <v>0</v>
      </c>
      <c r="L887" s="31" t="s">
        <v>903</v>
      </c>
      <c r="M887">
        <v>0</v>
      </c>
    </row>
    <row r="888" spans="1:13" x14ac:dyDescent="0.25">
      <c r="A888" s="33" t="s">
        <v>146</v>
      </c>
      <c r="B888" s="33" t="s">
        <v>903</v>
      </c>
      <c r="C888" s="33" t="s">
        <v>334</v>
      </c>
      <c r="D888" s="33">
        <v>0</v>
      </c>
      <c r="E888" s="69">
        <v>0</v>
      </c>
      <c r="G888" s="99">
        <f>+VALUE(VLOOKUP(B888,[1]Hoja1!B$2:C$33,2,0))</f>
        <v>16</v>
      </c>
      <c r="H888" t="str">
        <f>+VLOOKUP(CONCATENATE(B888,C888),[1]Hoja1!$J:$K,2,0)</f>
        <v>16103</v>
      </c>
      <c r="I888">
        <f>+COUNTIFS(BaseSAP!U:U,V!H888,BaseSAP!C:C,V!$G$4)</f>
        <v>0</v>
      </c>
      <c r="L888" s="33" t="s">
        <v>903</v>
      </c>
      <c r="M888">
        <v>0</v>
      </c>
    </row>
    <row r="889" spans="1:13" x14ac:dyDescent="0.25">
      <c r="A889" s="12" t="s">
        <v>146</v>
      </c>
      <c r="B889" s="12" t="s">
        <v>903</v>
      </c>
      <c r="C889" s="12" t="s">
        <v>997</v>
      </c>
      <c r="D889" s="12">
        <v>0</v>
      </c>
      <c r="E889" s="70">
        <v>0</v>
      </c>
      <c r="G889" s="99">
        <f>+VALUE(VLOOKUP(B889,[1]Hoja1!B$2:C$33,2,0))</f>
        <v>16</v>
      </c>
      <c r="H889" t="str">
        <f>+VLOOKUP(CONCATENATE(B889,C889),[1]Hoja1!$J:$K,2,0)</f>
        <v>16104</v>
      </c>
      <c r="I889">
        <f>+COUNTIFS(BaseSAP!U:U,V!H889,BaseSAP!C:C,V!$G$4)</f>
        <v>0</v>
      </c>
      <c r="L889" s="12" t="s">
        <v>903</v>
      </c>
      <c r="M889">
        <v>0</v>
      </c>
    </row>
    <row r="890" spans="1:13" x14ac:dyDescent="0.25">
      <c r="A890" s="33" t="s">
        <v>146</v>
      </c>
      <c r="B890" s="33" t="s">
        <v>903</v>
      </c>
      <c r="C890" s="33" t="s">
        <v>998</v>
      </c>
      <c r="D890" s="33">
        <v>0</v>
      </c>
      <c r="E890" s="69">
        <v>0</v>
      </c>
      <c r="G890" s="99">
        <f>+VALUE(VLOOKUP(B890,[1]Hoja1!B$2:C$33,2,0))</f>
        <v>16</v>
      </c>
      <c r="H890" t="str">
        <f>+VLOOKUP(CONCATENATE(B890,C890),[1]Hoja1!$J:$K,2,0)</f>
        <v>16105</v>
      </c>
      <c r="I890">
        <f>+COUNTIFS(BaseSAP!U:U,V!H890,BaseSAP!C:C,V!$G$4)</f>
        <v>0</v>
      </c>
      <c r="L890" s="33" t="s">
        <v>903</v>
      </c>
      <c r="M890">
        <v>0</v>
      </c>
    </row>
    <row r="891" spans="1:13" x14ac:dyDescent="0.25">
      <c r="A891" s="12" t="s">
        <v>146</v>
      </c>
      <c r="B891" s="12" t="s">
        <v>903</v>
      </c>
      <c r="C891" s="12" t="s">
        <v>999</v>
      </c>
      <c r="D891" s="12">
        <v>0</v>
      </c>
      <c r="E891" s="70">
        <v>0</v>
      </c>
      <c r="G891" s="99">
        <f>+VALUE(VLOOKUP(B891,[1]Hoja1!B$2:C$33,2,0))</f>
        <v>16</v>
      </c>
      <c r="H891" t="str">
        <f>+VLOOKUP(CONCATENATE(B891,C891),[1]Hoja1!$J:$K,2,0)</f>
        <v>16106</v>
      </c>
      <c r="I891">
        <f>+COUNTIFS(BaseSAP!U:U,V!H891,BaseSAP!C:C,V!$G$4)</f>
        <v>0</v>
      </c>
      <c r="L891" s="12" t="s">
        <v>903</v>
      </c>
      <c r="M891">
        <v>0</v>
      </c>
    </row>
    <row r="892" spans="1:13" x14ac:dyDescent="0.25">
      <c r="A892" s="33" t="s">
        <v>146</v>
      </c>
      <c r="B892" s="33" t="s">
        <v>903</v>
      </c>
      <c r="C892" s="33" t="s">
        <v>1000</v>
      </c>
      <c r="D892" s="33">
        <v>0</v>
      </c>
      <c r="E892" s="69">
        <v>0</v>
      </c>
      <c r="G892" s="99">
        <f>+VALUE(VLOOKUP(B892,[1]Hoja1!B$2:C$33,2,0))</f>
        <v>16</v>
      </c>
      <c r="H892" t="str">
        <f>+VLOOKUP(CONCATENATE(B892,C892),[1]Hoja1!$J:$K,2,0)</f>
        <v>16107</v>
      </c>
      <c r="I892">
        <f>+COUNTIFS(BaseSAP!U:U,V!H892,BaseSAP!C:C,V!$G$4)</f>
        <v>0</v>
      </c>
      <c r="L892" s="33" t="s">
        <v>903</v>
      </c>
      <c r="M892">
        <v>0</v>
      </c>
    </row>
    <row r="893" spans="1:13" x14ac:dyDescent="0.25">
      <c r="A893" s="12" t="s">
        <v>146</v>
      </c>
      <c r="B893" s="12" t="s">
        <v>903</v>
      </c>
      <c r="C893" s="12" t="s">
        <v>1001</v>
      </c>
      <c r="D893" s="12">
        <v>0</v>
      </c>
      <c r="E893" s="70">
        <v>0</v>
      </c>
      <c r="G893" s="99">
        <f>+VALUE(VLOOKUP(B893,[1]Hoja1!B$2:C$33,2,0))</f>
        <v>16</v>
      </c>
      <c r="H893" t="str">
        <f>+VLOOKUP(CONCATENATE(B893,C893),[1]Hoja1!$J:$K,2,0)</f>
        <v>16108</v>
      </c>
      <c r="I893">
        <f>+COUNTIFS(BaseSAP!U:U,V!H893,BaseSAP!C:C,V!$G$4)</f>
        <v>0</v>
      </c>
      <c r="L893" s="12" t="s">
        <v>903</v>
      </c>
      <c r="M893">
        <v>0</v>
      </c>
    </row>
    <row r="894" spans="1:13" x14ac:dyDescent="0.25">
      <c r="A894" s="33" t="s">
        <v>146</v>
      </c>
      <c r="B894" s="33" t="s">
        <v>903</v>
      </c>
      <c r="C894" s="33" t="s">
        <v>1002</v>
      </c>
      <c r="D894" s="33">
        <v>0</v>
      </c>
      <c r="E894" s="69">
        <v>0</v>
      </c>
      <c r="G894" s="99">
        <f>+VALUE(VLOOKUP(B894,[1]Hoja1!B$2:C$33,2,0))</f>
        <v>16</v>
      </c>
      <c r="H894" t="str">
        <f>+VLOOKUP(CONCATENATE(B894,C894),[1]Hoja1!$J:$K,2,0)</f>
        <v>16109</v>
      </c>
      <c r="I894">
        <f>+COUNTIFS(BaseSAP!U:U,V!H894,BaseSAP!C:C,V!$G$4)</f>
        <v>0</v>
      </c>
      <c r="L894" s="33" t="s">
        <v>903</v>
      </c>
      <c r="M894">
        <v>0</v>
      </c>
    </row>
    <row r="895" spans="1:13" x14ac:dyDescent="0.25">
      <c r="A895" s="31" t="s">
        <v>146</v>
      </c>
      <c r="B895" s="31" t="s">
        <v>903</v>
      </c>
      <c r="C895" s="31" t="s">
        <v>1003</v>
      </c>
      <c r="D895" s="31">
        <v>0</v>
      </c>
      <c r="E895" s="54">
        <v>0</v>
      </c>
      <c r="G895" s="99">
        <f>+VALUE(VLOOKUP(B895,[1]Hoja1!B$2:C$33,2,0))</f>
        <v>16</v>
      </c>
      <c r="H895" t="str">
        <f>+VLOOKUP(CONCATENATE(B895,C895),[1]Hoja1!$J:$K,2,0)</f>
        <v>16110</v>
      </c>
      <c r="I895">
        <f>+COUNTIFS(BaseSAP!U:U,V!H895,BaseSAP!C:C,V!$G$4)</f>
        <v>0</v>
      </c>
      <c r="L895" s="31" t="s">
        <v>903</v>
      </c>
      <c r="M895">
        <v>0</v>
      </c>
    </row>
    <row r="896" spans="1:13" x14ac:dyDescent="0.25">
      <c r="A896" s="33" t="s">
        <v>146</v>
      </c>
      <c r="B896" s="33" t="s">
        <v>903</v>
      </c>
      <c r="C896" s="33" t="s">
        <v>1004</v>
      </c>
      <c r="D896" s="33">
        <v>0</v>
      </c>
      <c r="E896" s="69">
        <v>0</v>
      </c>
      <c r="G896" s="99">
        <f>+VALUE(VLOOKUP(B896,[1]Hoja1!B$2:C$33,2,0))</f>
        <v>16</v>
      </c>
      <c r="H896" t="str">
        <f>+VLOOKUP(CONCATENATE(B896,C896),[1]Hoja1!$J:$K,2,0)</f>
        <v>16111</v>
      </c>
      <c r="I896">
        <f>+COUNTIFS(BaseSAP!U:U,V!H896,BaseSAP!C:C,V!$G$4)</f>
        <v>0</v>
      </c>
      <c r="L896" s="33" t="s">
        <v>903</v>
      </c>
      <c r="M896">
        <v>0</v>
      </c>
    </row>
    <row r="897" spans="1:13" x14ac:dyDescent="0.25">
      <c r="A897" s="31" t="s">
        <v>146</v>
      </c>
      <c r="B897" s="31" t="s">
        <v>903</v>
      </c>
      <c r="C897" s="31" t="s">
        <v>1005</v>
      </c>
      <c r="D897" s="31">
        <v>0</v>
      </c>
      <c r="E897" s="54">
        <v>0</v>
      </c>
      <c r="G897" s="99">
        <f>+VALUE(VLOOKUP(B897,[1]Hoja1!B$2:C$33,2,0))</f>
        <v>16</v>
      </c>
      <c r="H897" t="str">
        <f>+VLOOKUP(CONCATENATE(B897,C897),[1]Hoja1!$J:$K,2,0)</f>
        <v>16112</v>
      </c>
      <c r="I897">
        <f>+COUNTIFS(BaseSAP!U:U,V!H897,BaseSAP!C:C,V!$G$4)</f>
        <v>0</v>
      </c>
      <c r="L897" s="31" t="s">
        <v>903</v>
      </c>
      <c r="M897">
        <v>0</v>
      </c>
    </row>
    <row r="898" spans="1:13" x14ac:dyDescent="0.25">
      <c r="A898" s="33" t="s">
        <v>146</v>
      </c>
      <c r="B898" s="33" t="s">
        <v>903</v>
      </c>
      <c r="C898" s="33" t="s">
        <v>1006</v>
      </c>
      <c r="D898" s="33">
        <v>0</v>
      </c>
      <c r="E898" s="69">
        <v>0</v>
      </c>
      <c r="G898" s="99">
        <f>+VALUE(VLOOKUP(B898,[1]Hoja1!B$2:C$33,2,0))</f>
        <v>16</v>
      </c>
      <c r="H898" t="str">
        <f>+VLOOKUP(CONCATENATE(B898,C898),[1]Hoja1!$J:$K,2,0)</f>
        <v>16113</v>
      </c>
      <c r="I898">
        <f>+COUNTIFS(BaseSAP!U:U,V!H898,BaseSAP!C:C,V!$G$4)</f>
        <v>0</v>
      </c>
      <c r="L898" s="33" t="s">
        <v>903</v>
      </c>
      <c r="M898">
        <v>0</v>
      </c>
    </row>
    <row r="899" spans="1:13" x14ac:dyDescent="0.25">
      <c r="A899" s="12" t="s">
        <v>146</v>
      </c>
      <c r="B899" s="12" t="s">
        <v>200</v>
      </c>
      <c r="C899" s="12" t="s">
        <v>1007</v>
      </c>
      <c r="D899" s="12">
        <v>0</v>
      </c>
      <c r="E899" s="70">
        <v>0</v>
      </c>
      <c r="G899" s="99">
        <f>+VALUE(VLOOKUP(B899,[1]Hoja1!B$2:C$33,2,0))</f>
        <v>17</v>
      </c>
      <c r="H899" t="str">
        <f>+VLOOKUP(CONCATENATE(B899,C899),[1]Hoja1!$J:$K,2,0)</f>
        <v>17001</v>
      </c>
      <c r="I899">
        <f>+COUNTIFS(BaseSAP!U:U,V!H899,BaseSAP!C:C,V!$G$4)</f>
        <v>0</v>
      </c>
      <c r="L899" s="12" t="s">
        <v>200</v>
      </c>
      <c r="M899">
        <v>0</v>
      </c>
    </row>
    <row r="900" spans="1:13" x14ac:dyDescent="0.25">
      <c r="A900" s="33" t="s">
        <v>146</v>
      </c>
      <c r="B900" s="33" t="s">
        <v>200</v>
      </c>
      <c r="C900" s="33" t="s">
        <v>1008</v>
      </c>
      <c r="D900" s="33">
        <v>0</v>
      </c>
      <c r="E900" s="69">
        <v>0</v>
      </c>
      <c r="G900" s="99">
        <f>+VALUE(VLOOKUP(B900,[1]Hoja1!B$2:C$33,2,0))</f>
        <v>17</v>
      </c>
      <c r="H900" t="str">
        <f>+VLOOKUP(CONCATENATE(B900,C900),[1]Hoja1!$J:$K,2,0)</f>
        <v>17002</v>
      </c>
      <c r="I900">
        <f>+COUNTIFS(BaseSAP!U:U,V!H900,BaseSAP!C:C,V!$G$4)</f>
        <v>0</v>
      </c>
      <c r="L900" s="33" t="s">
        <v>200</v>
      </c>
      <c r="M900">
        <v>0</v>
      </c>
    </row>
    <row r="901" spans="1:13" x14ac:dyDescent="0.25">
      <c r="A901" s="12" t="s">
        <v>146</v>
      </c>
      <c r="B901" s="12" t="s">
        <v>200</v>
      </c>
      <c r="C901" s="12" t="s">
        <v>1009</v>
      </c>
      <c r="D901" s="12">
        <v>0</v>
      </c>
      <c r="E901" s="70">
        <v>0</v>
      </c>
      <c r="G901" s="99">
        <f>+VALUE(VLOOKUP(B901,[1]Hoja1!B$2:C$33,2,0))</f>
        <v>17</v>
      </c>
      <c r="H901" t="str">
        <f>+VLOOKUP(CONCATENATE(B901,C901),[1]Hoja1!$J:$K,2,0)</f>
        <v>17003</v>
      </c>
      <c r="I901">
        <f>+COUNTIFS(BaseSAP!U:U,V!H901,BaseSAP!C:C,V!$G$4)</f>
        <v>0</v>
      </c>
      <c r="L901" s="12" t="s">
        <v>200</v>
      </c>
      <c r="M901">
        <v>0</v>
      </c>
    </row>
    <row r="902" spans="1:13" x14ac:dyDescent="0.25">
      <c r="A902" s="33" t="s">
        <v>146</v>
      </c>
      <c r="B902" s="33" t="s">
        <v>200</v>
      </c>
      <c r="C902" s="33" t="s">
        <v>1010</v>
      </c>
      <c r="D902" s="33">
        <v>0</v>
      </c>
      <c r="E902" s="69">
        <v>0</v>
      </c>
      <c r="G902" s="99">
        <f>+VALUE(VLOOKUP(B902,[1]Hoja1!B$2:C$33,2,0))</f>
        <v>17</v>
      </c>
      <c r="H902" t="str">
        <f>+VLOOKUP(CONCATENATE(B902,C902),[1]Hoja1!$J:$K,2,0)</f>
        <v>17004</v>
      </c>
      <c r="I902">
        <f>+COUNTIFS(BaseSAP!U:U,V!H902,BaseSAP!C:C,V!$G$4)</f>
        <v>0</v>
      </c>
      <c r="L902" s="33" t="s">
        <v>200</v>
      </c>
      <c r="M902">
        <v>0</v>
      </c>
    </row>
    <row r="903" spans="1:13" x14ac:dyDescent="0.25">
      <c r="A903" s="12" t="s">
        <v>146</v>
      </c>
      <c r="B903" s="12" t="s">
        <v>200</v>
      </c>
      <c r="C903" s="12" t="s">
        <v>1011</v>
      </c>
      <c r="D903" s="12">
        <v>0</v>
      </c>
      <c r="E903" s="70">
        <v>0</v>
      </c>
      <c r="G903" s="99">
        <f>+VALUE(VLOOKUP(B903,[1]Hoja1!B$2:C$33,2,0))</f>
        <v>17</v>
      </c>
      <c r="H903" t="str">
        <f>+VLOOKUP(CONCATENATE(B903,C903),[1]Hoja1!$J:$K,2,0)</f>
        <v>17005</v>
      </c>
      <c r="I903">
        <f>+COUNTIFS(BaseSAP!U:U,V!H903,BaseSAP!C:C,V!$G$4)</f>
        <v>0</v>
      </c>
      <c r="L903" s="12" t="s">
        <v>200</v>
      </c>
      <c r="M903">
        <v>0</v>
      </c>
    </row>
    <row r="904" spans="1:13" x14ac:dyDescent="0.25">
      <c r="A904" s="33" t="s">
        <v>146</v>
      </c>
      <c r="B904" s="33" t="s">
        <v>200</v>
      </c>
      <c r="C904" s="33" t="s">
        <v>690</v>
      </c>
      <c r="D904" s="33">
        <v>0</v>
      </c>
      <c r="E904" s="69">
        <v>0</v>
      </c>
      <c r="G904" s="99">
        <f>+VALUE(VLOOKUP(B904,[1]Hoja1!B$2:C$33,2,0))</f>
        <v>17</v>
      </c>
      <c r="H904" t="str">
        <f>+VLOOKUP(CONCATENATE(B904,C904),[1]Hoja1!$J:$K,2,0)</f>
        <v>17006</v>
      </c>
      <c r="I904">
        <f>+COUNTIFS(BaseSAP!U:U,V!H904,BaseSAP!C:C,V!$G$4)</f>
        <v>0</v>
      </c>
      <c r="L904" s="33" t="s">
        <v>200</v>
      </c>
      <c r="M904">
        <v>0</v>
      </c>
    </row>
    <row r="905" spans="1:13" x14ac:dyDescent="0.25">
      <c r="A905" s="31" t="s">
        <v>146</v>
      </c>
      <c r="B905" s="31" t="s">
        <v>200</v>
      </c>
      <c r="C905" s="31" t="s">
        <v>1012</v>
      </c>
      <c r="D905" s="31">
        <v>0</v>
      </c>
      <c r="E905" s="54">
        <v>0</v>
      </c>
      <c r="G905" s="99">
        <f>+VALUE(VLOOKUP(B905,[1]Hoja1!B$2:C$33,2,0))</f>
        <v>17</v>
      </c>
      <c r="H905" t="str">
        <f>+VLOOKUP(CONCATENATE(B905,C905),[1]Hoja1!$J:$K,2,0)</f>
        <v>17007</v>
      </c>
      <c r="I905">
        <f>+COUNTIFS(BaseSAP!U:U,V!H905,BaseSAP!C:C,V!$G$4)</f>
        <v>0</v>
      </c>
      <c r="L905" s="31" t="s">
        <v>200</v>
      </c>
      <c r="M905">
        <v>0</v>
      </c>
    </row>
    <row r="906" spans="1:13" x14ac:dyDescent="0.25">
      <c r="A906" s="33" t="s">
        <v>146</v>
      </c>
      <c r="B906" s="33" t="s">
        <v>200</v>
      </c>
      <c r="C906" s="33" t="s">
        <v>601</v>
      </c>
      <c r="D906" s="33">
        <v>0</v>
      </c>
      <c r="E906" s="69">
        <v>0</v>
      </c>
      <c r="G906" s="99">
        <f>+VALUE(VLOOKUP(B906,[1]Hoja1!B$2:C$33,2,0))</f>
        <v>17</v>
      </c>
      <c r="H906" t="str">
        <f>+VLOOKUP(CONCATENATE(B906,C906),[1]Hoja1!$J:$K,2,0)</f>
        <v>17008</v>
      </c>
      <c r="I906">
        <f>+COUNTIFS(BaseSAP!U:U,V!H906,BaseSAP!C:C,V!$G$4)</f>
        <v>0</v>
      </c>
      <c r="L906" s="33" t="s">
        <v>200</v>
      </c>
      <c r="M906">
        <v>0</v>
      </c>
    </row>
    <row r="907" spans="1:13" x14ac:dyDescent="0.25">
      <c r="A907" s="12" t="s">
        <v>146</v>
      </c>
      <c r="B907" s="12" t="s">
        <v>200</v>
      </c>
      <c r="C907" s="12" t="s">
        <v>1013</v>
      </c>
      <c r="D907" s="12">
        <v>0</v>
      </c>
      <c r="E907" s="70">
        <v>0</v>
      </c>
      <c r="G907" s="99">
        <f>+VALUE(VLOOKUP(B907,[1]Hoja1!B$2:C$33,2,0))</f>
        <v>17</v>
      </c>
      <c r="H907" t="str">
        <f>+VLOOKUP(CONCATENATE(B907,C907),[1]Hoja1!$J:$K,2,0)</f>
        <v>17009</v>
      </c>
      <c r="I907">
        <f>+COUNTIFS(BaseSAP!U:U,V!H907,BaseSAP!C:C,V!$G$4)</f>
        <v>0</v>
      </c>
      <c r="L907" s="12" t="s">
        <v>200</v>
      </c>
      <c r="M907">
        <v>0</v>
      </c>
    </row>
    <row r="908" spans="1:13" x14ac:dyDescent="0.25">
      <c r="A908" s="33" t="s">
        <v>146</v>
      </c>
      <c r="B908" s="33" t="s">
        <v>200</v>
      </c>
      <c r="C908" s="33" t="s">
        <v>1014</v>
      </c>
      <c r="D908" s="33">
        <v>0</v>
      </c>
      <c r="E908" s="69">
        <v>0</v>
      </c>
      <c r="G908" s="99">
        <f>+VALUE(VLOOKUP(B908,[1]Hoja1!B$2:C$33,2,0))</f>
        <v>17</v>
      </c>
      <c r="H908" t="str">
        <f>+VLOOKUP(CONCATENATE(B908,C908),[1]Hoja1!$J:$K,2,0)</f>
        <v>17010</v>
      </c>
      <c r="I908">
        <f>+COUNTIFS(BaseSAP!U:U,V!H908,BaseSAP!C:C,V!$G$4)</f>
        <v>0</v>
      </c>
      <c r="L908" s="33" t="s">
        <v>200</v>
      </c>
      <c r="M908">
        <v>0</v>
      </c>
    </row>
    <row r="909" spans="1:13" x14ac:dyDescent="0.25">
      <c r="A909" s="12" t="s">
        <v>146</v>
      </c>
      <c r="B909" s="12" t="s">
        <v>200</v>
      </c>
      <c r="C909" s="12" t="s">
        <v>1015</v>
      </c>
      <c r="D909" s="12">
        <v>1</v>
      </c>
      <c r="E909" s="70">
        <v>4.7846889952153108E-3</v>
      </c>
      <c r="G909" s="99">
        <f>+VALUE(VLOOKUP(B909,[1]Hoja1!B$2:C$33,2,0))</f>
        <v>17</v>
      </c>
      <c r="H909" t="str">
        <f>+VLOOKUP(CONCATENATE(B909,C909),[1]Hoja1!$J:$K,2,0)</f>
        <v>17011</v>
      </c>
      <c r="I909">
        <f>+COUNTIFS(BaseSAP!U:U,V!H909,BaseSAP!C:C,V!$G$4)</f>
        <v>1</v>
      </c>
      <c r="L909" s="12" t="s">
        <v>200</v>
      </c>
      <c r="M909">
        <v>1</v>
      </c>
    </row>
    <row r="910" spans="1:13" x14ac:dyDescent="0.25">
      <c r="A910" s="33" t="s">
        <v>146</v>
      </c>
      <c r="B910" s="33" t="s">
        <v>200</v>
      </c>
      <c r="C910" s="33" t="s">
        <v>1016</v>
      </c>
      <c r="D910" s="33">
        <v>1</v>
      </c>
      <c r="E910" s="69">
        <v>4.7846889952153108E-3</v>
      </c>
      <c r="G910" s="99">
        <f>+VALUE(VLOOKUP(B910,[1]Hoja1!B$2:C$33,2,0))</f>
        <v>17</v>
      </c>
      <c r="H910" t="str">
        <f>+VLOOKUP(CONCATENATE(B910,C910),[1]Hoja1!$J:$K,2,0)</f>
        <v>17012</v>
      </c>
      <c r="I910">
        <f>+COUNTIFS(BaseSAP!U:U,V!H910,BaseSAP!C:C,V!$G$4)</f>
        <v>1</v>
      </c>
      <c r="L910" s="33" t="s">
        <v>200</v>
      </c>
      <c r="M910">
        <v>1</v>
      </c>
    </row>
    <row r="911" spans="1:13" x14ac:dyDescent="0.25">
      <c r="A911" s="12" t="s">
        <v>146</v>
      </c>
      <c r="B911" s="12" t="s">
        <v>200</v>
      </c>
      <c r="C911" s="12" t="s">
        <v>1017</v>
      </c>
      <c r="D911" s="12">
        <v>0</v>
      </c>
      <c r="E911" s="70">
        <v>0</v>
      </c>
      <c r="G911" s="99">
        <f>+VALUE(VLOOKUP(B911,[1]Hoja1!B$2:C$33,2,0))</f>
        <v>17</v>
      </c>
      <c r="H911" t="str">
        <f>+VLOOKUP(CONCATENATE(B911,C911),[1]Hoja1!$J:$K,2,0)</f>
        <v>17013</v>
      </c>
      <c r="I911">
        <f>+COUNTIFS(BaseSAP!U:U,V!H911,BaseSAP!C:C,V!$G$4)</f>
        <v>0</v>
      </c>
      <c r="L911" s="12" t="s">
        <v>200</v>
      </c>
      <c r="M911">
        <v>0</v>
      </c>
    </row>
    <row r="912" spans="1:13" x14ac:dyDescent="0.25">
      <c r="A912" s="33" t="s">
        <v>146</v>
      </c>
      <c r="B912" s="33" t="s">
        <v>200</v>
      </c>
      <c r="C912" s="33" t="s">
        <v>1018</v>
      </c>
      <c r="D912" s="33">
        <v>0</v>
      </c>
      <c r="E912" s="69">
        <v>0</v>
      </c>
      <c r="G912" s="99">
        <f>+VALUE(VLOOKUP(B912,[1]Hoja1!B$2:C$33,2,0))</f>
        <v>17</v>
      </c>
      <c r="H912" t="str">
        <f>+VLOOKUP(CONCATENATE(B912,C912),[1]Hoja1!$J:$K,2,0)</f>
        <v>17014</v>
      </c>
      <c r="I912">
        <f>+COUNTIFS(BaseSAP!U:U,V!H912,BaseSAP!C:C,V!$G$4)</f>
        <v>0</v>
      </c>
      <c r="L912" s="33" t="s">
        <v>200</v>
      </c>
      <c r="M912">
        <v>0</v>
      </c>
    </row>
    <row r="913" spans="1:13" x14ac:dyDescent="0.25">
      <c r="A913" s="31" t="s">
        <v>146</v>
      </c>
      <c r="B913" s="31" t="s">
        <v>200</v>
      </c>
      <c r="C913" s="31" t="s">
        <v>1019</v>
      </c>
      <c r="D913" s="31">
        <v>0</v>
      </c>
      <c r="E913" s="54">
        <v>0</v>
      </c>
      <c r="G913" s="99">
        <f>+VALUE(VLOOKUP(B913,[1]Hoja1!B$2:C$33,2,0))</f>
        <v>17</v>
      </c>
      <c r="H913" t="str">
        <f>+VLOOKUP(CONCATENATE(B913,C913),[1]Hoja1!$J:$K,2,0)</f>
        <v>17015</v>
      </c>
      <c r="I913">
        <f>+COUNTIFS(BaseSAP!U:U,V!H913,BaseSAP!C:C,V!$G$4)</f>
        <v>0</v>
      </c>
      <c r="L913" s="31" t="s">
        <v>200</v>
      </c>
      <c r="M913">
        <v>0</v>
      </c>
    </row>
    <row r="914" spans="1:13" x14ac:dyDescent="0.25">
      <c r="A914" s="33" t="s">
        <v>146</v>
      </c>
      <c r="B914" s="33" t="s">
        <v>200</v>
      </c>
      <c r="C914" s="33" t="s">
        <v>1020</v>
      </c>
      <c r="D914" s="33">
        <v>0</v>
      </c>
      <c r="E914" s="69">
        <v>0</v>
      </c>
      <c r="G914" s="99">
        <f>+VALUE(VLOOKUP(B914,[1]Hoja1!B$2:C$33,2,0))</f>
        <v>17</v>
      </c>
      <c r="H914" t="str">
        <f>+VLOOKUP(CONCATENATE(B914,C914),[1]Hoja1!$J:$K,2,0)</f>
        <v>17016</v>
      </c>
      <c r="I914">
        <f>+COUNTIFS(BaseSAP!U:U,V!H914,BaseSAP!C:C,V!$G$4)</f>
        <v>0</v>
      </c>
      <c r="L914" s="33" t="s">
        <v>200</v>
      </c>
      <c r="M914">
        <v>0</v>
      </c>
    </row>
    <row r="915" spans="1:13" x14ac:dyDescent="0.25">
      <c r="A915" s="31" t="s">
        <v>146</v>
      </c>
      <c r="B915" s="31" t="s">
        <v>200</v>
      </c>
      <c r="C915" s="31" t="s">
        <v>1021</v>
      </c>
      <c r="D915" s="31">
        <v>0</v>
      </c>
      <c r="E915" s="54">
        <v>0</v>
      </c>
      <c r="G915" s="99">
        <f>+VALUE(VLOOKUP(B915,[1]Hoja1!B$2:C$33,2,0))</f>
        <v>17</v>
      </c>
      <c r="H915" t="str">
        <f>+VLOOKUP(CONCATENATE(B915,C915),[1]Hoja1!$J:$K,2,0)</f>
        <v>17017</v>
      </c>
      <c r="I915">
        <f>+COUNTIFS(BaseSAP!U:U,V!H915,BaseSAP!C:C,V!$G$4)</f>
        <v>0</v>
      </c>
      <c r="L915" s="31" t="s">
        <v>200</v>
      </c>
      <c r="M915">
        <v>0</v>
      </c>
    </row>
    <row r="916" spans="1:13" x14ac:dyDescent="0.25">
      <c r="A916" s="33" t="s">
        <v>146</v>
      </c>
      <c r="B916" s="33" t="s">
        <v>200</v>
      </c>
      <c r="C916" s="33" t="s">
        <v>1022</v>
      </c>
      <c r="D916" s="33">
        <v>0</v>
      </c>
      <c r="E916" s="69">
        <v>0</v>
      </c>
      <c r="G916" s="99">
        <f>+VALUE(VLOOKUP(B916,[1]Hoja1!B$2:C$33,2,0))</f>
        <v>17</v>
      </c>
      <c r="H916" t="str">
        <f>+VLOOKUP(CONCATENATE(B916,C916),[1]Hoja1!$J:$K,2,0)</f>
        <v>17018</v>
      </c>
      <c r="I916">
        <f>+COUNTIFS(BaseSAP!U:U,V!H916,BaseSAP!C:C,V!$G$4)</f>
        <v>0</v>
      </c>
      <c r="L916" s="33" t="s">
        <v>200</v>
      </c>
      <c r="M916">
        <v>0</v>
      </c>
    </row>
    <row r="917" spans="1:13" x14ac:dyDescent="0.25">
      <c r="A917" s="12" t="s">
        <v>146</v>
      </c>
      <c r="B917" s="12" t="s">
        <v>200</v>
      </c>
      <c r="C917" s="12" t="s">
        <v>1023</v>
      </c>
      <c r="D917" s="12">
        <v>0</v>
      </c>
      <c r="E917" s="70">
        <v>0</v>
      </c>
      <c r="G917" s="99">
        <f>+VALUE(VLOOKUP(B917,[1]Hoja1!B$2:C$33,2,0))</f>
        <v>17</v>
      </c>
      <c r="H917" t="str">
        <f>+VLOOKUP(CONCATENATE(B917,C917),[1]Hoja1!$J:$K,2,0)</f>
        <v>17019</v>
      </c>
      <c r="I917">
        <f>+COUNTIFS(BaseSAP!U:U,V!H917,BaseSAP!C:C,V!$G$4)</f>
        <v>0</v>
      </c>
      <c r="L917" s="12" t="s">
        <v>200</v>
      </c>
      <c r="M917">
        <v>0</v>
      </c>
    </row>
    <row r="918" spans="1:13" x14ac:dyDescent="0.25">
      <c r="A918" s="33" t="s">
        <v>146</v>
      </c>
      <c r="B918" s="33" t="s">
        <v>200</v>
      </c>
      <c r="C918" s="33" t="s">
        <v>1024</v>
      </c>
      <c r="D918" s="33">
        <v>0</v>
      </c>
      <c r="E918" s="69">
        <v>0</v>
      </c>
      <c r="G918" s="99">
        <f>+VALUE(VLOOKUP(B918,[1]Hoja1!B$2:C$33,2,0))</f>
        <v>17</v>
      </c>
      <c r="H918" t="str">
        <f>+VLOOKUP(CONCATENATE(B918,C918),[1]Hoja1!$J:$K,2,0)</f>
        <v>17020</v>
      </c>
      <c r="I918">
        <f>+COUNTIFS(BaseSAP!U:U,V!H918,BaseSAP!C:C,V!$G$4)</f>
        <v>0</v>
      </c>
      <c r="L918" s="33" t="s">
        <v>200</v>
      </c>
      <c r="M918">
        <v>0</v>
      </c>
    </row>
    <row r="919" spans="1:13" x14ac:dyDescent="0.25">
      <c r="A919" s="12" t="s">
        <v>146</v>
      </c>
      <c r="B919" s="12" t="s">
        <v>200</v>
      </c>
      <c r="C919" s="12" t="s">
        <v>1025</v>
      </c>
      <c r="D919" s="12">
        <v>0</v>
      </c>
      <c r="E919" s="70">
        <v>0</v>
      </c>
      <c r="G919" s="99">
        <f>+VALUE(VLOOKUP(B919,[1]Hoja1!B$2:C$33,2,0))</f>
        <v>17</v>
      </c>
      <c r="H919" t="str">
        <f>+VLOOKUP(CONCATENATE(B919,C919),[1]Hoja1!$J:$K,2,0)</f>
        <v>17021</v>
      </c>
      <c r="I919">
        <f>+COUNTIFS(BaseSAP!U:U,V!H919,BaseSAP!C:C,V!$G$4)</f>
        <v>0</v>
      </c>
      <c r="L919" s="12" t="s">
        <v>200</v>
      </c>
      <c r="M919">
        <v>0</v>
      </c>
    </row>
    <row r="920" spans="1:13" x14ac:dyDescent="0.25">
      <c r="A920" s="33" t="s">
        <v>146</v>
      </c>
      <c r="B920" s="33" t="s">
        <v>200</v>
      </c>
      <c r="C920" s="33" t="s">
        <v>1026</v>
      </c>
      <c r="D920" s="33">
        <v>0</v>
      </c>
      <c r="E920" s="69">
        <v>0</v>
      </c>
      <c r="G920" s="99">
        <f>+VALUE(VLOOKUP(B920,[1]Hoja1!B$2:C$33,2,0))</f>
        <v>17</v>
      </c>
      <c r="H920" t="str">
        <f>+VLOOKUP(CONCATENATE(B920,C920),[1]Hoja1!$J:$K,2,0)</f>
        <v>17022</v>
      </c>
      <c r="I920">
        <f>+COUNTIFS(BaseSAP!U:U,V!H920,BaseSAP!C:C,V!$G$4)</f>
        <v>0</v>
      </c>
      <c r="L920" s="33" t="s">
        <v>200</v>
      </c>
      <c r="M920">
        <v>0</v>
      </c>
    </row>
    <row r="921" spans="1:13" x14ac:dyDescent="0.25">
      <c r="A921" s="12" t="s">
        <v>146</v>
      </c>
      <c r="B921" s="12" t="s">
        <v>200</v>
      </c>
      <c r="C921" s="12" t="s">
        <v>1027</v>
      </c>
      <c r="D921" s="12">
        <v>0</v>
      </c>
      <c r="E921" s="70">
        <v>0</v>
      </c>
      <c r="G921" s="99">
        <f>+VALUE(VLOOKUP(B921,[1]Hoja1!B$2:C$33,2,0))</f>
        <v>17</v>
      </c>
      <c r="H921" t="str">
        <f>+VLOOKUP(CONCATENATE(B921,C921),[1]Hoja1!$J:$K,2,0)</f>
        <v>17023</v>
      </c>
      <c r="I921">
        <f>+COUNTIFS(BaseSAP!U:U,V!H921,BaseSAP!C:C,V!$G$4)</f>
        <v>0</v>
      </c>
      <c r="L921" s="12" t="s">
        <v>200</v>
      </c>
      <c r="M921">
        <v>0</v>
      </c>
    </row>
    <row r="922" spans="1:13" x14ac:dyDescent="0.25">
      <c r="A922" s="33" t="s">
        <v>146</v>
      </c>
      <c r="B922" s="33" t="s">
        <v>200</v>
      </c>
      <c r="C922" s="33" t="s">
        <v>1028</v>
      </c>
      <c r="D922" s="33">
        <v>0</v>
      </c>
      <c r="E922" s="69">
        <v>0</v>
      </c>
      <c r="G922" s="99">
        <f>+VALUE(VLOOKUP(B922,[1]Hoja1!B$2:C$33,2,0))</f>
        <v>17</v>
      </c>
      <c r="H922" t="str">
        <f>+VLOOKUP(CONCATENATE(B922,C922),[1]Hoja1!$J:$K,2,0)</f>
        <v>17024</v>
      </c>
      <c r="I922">
        <f>+COUNTIFS(BaseSAP!U:U,V!H922,BaseSAP!C:C,V!$G$4)</f>
        <v>0</v>
      </c>
      <c r="L922" s="33" t="s">
        <v>200</v>
      </c>
      <c r="M922">
        <v>0</v>
      </c>
    </row>
    <row r="923" spans="1:13" x14ac:dyDescent="0.25">
      <c r="A923" s="31" t="s">
        <v>146</v>
      </c>
      <c r="B923" s="31" t="s">
        <v>200</v>
      </c>
      <c r="C923" s="31" t="s">
        <v>1029</v>
      </c>
      <c r="D923" s="31">
        <v>0</v>
      </c>
      <c r="E923" s="54">
        <v>0</v>
      </c>
      <c r="G923" s="99">
        <f>+VALUE(VLOOKUP(B923,[1]Hoja1!B$2:C$33,2,0))</f>
        <v>17</v>
      </c>
      <c r="H923" t="str">
        <f>+VLOOKUP(CONCATENATE(B923,C923),[1]Hoja1!$J:$K,2,0)</f>
        <v>17025</v>
      </c>
      <c r="I923">
        <f>+COUNTIFS(BaseSAP!U:U,V!H923,BaseSAP!C:C,V!$G$4)</f>
        <v>0</v>
      </c>
      <c r="L923" s="31" t="s">
        <v>200</v>
      </c>
      <c r="M923">
        <v>0</v>
      </c>
    </row>
    <row r="924" spans="1:13" x14ac:dyDescent="0.25">
      <c r="A924" s="33" t="s">
        <v>146</v>
      </c>
      <c r="B924" s="33" t="s">
        <v>200</v>
      </c>
      <c r="C924" s="33" t="s">
        <v>1030</v>
      </c>
      <c r="D924" s="33">
        <v>0</v>
      </c>
      <c r="E924" s="69">
        <v>0</v>
      </c>
      <c r="G924" s="99">
        <f>+VALUE(VLOOKUP(B924,[1]Hoja1!B$2:C$33,2,0))</f>
        <v>17</v>
      </c>
      <c r="H924" t="str">
        <f>+VLOOKUP(CONCATENATE(B924,C924),[1]Hoja1!$J:$K,2,0)</f>
        <v>17026</v>
      </c>
      <c r="I924">
        <f>+COUNTIFS(BaseSAP!U:U,V!H924,BaseSAP!C:C,V!$G$4)</f>
        <v>0</v>
      </c>
      <c r="L924" s="33" t="s">
        <v>200</v>
      </c>
      <c r="M924">
        <v>0</v>
      </c>
    </row>
    <row r="925" spans="1:13" x14ac:dyDescent="0.25">
      <c r="A925" s="12" t="s">
        <v>146</v>
      </c>
      <c r="B925" s="12" t="s">
        <v>200</v>
      </c>
      <c r="C925" s="12" t="s">
        <v>1031</v>
      </c>
      <c r="D925" s="12">
        <v>0</v>
      </c>
      <c r="E925" s="70">
        <v>0</v>
      </c>
      <c r="G925" s="99">
        <f>+VALUE(VLOOKUP(B925,[1]Hoja1!B$2:C$33,2,0))</f>
        <v>17</v>
      </c>
      <c r="H925" t="str">
        <f>+VLOOKUP(CONCATENATE(B925,C925),[1]Hoja1!$J:$K,2,0)</f>
        <v>17027</v>
      </c>
      <c r="I925">
        <f>+COUNTIFS(BaseSAP!U:U,V!H925,BaseSAP!C:C,V!$G$4)</f>
        <v>0</v>
      </c>
      <c r="L925" s="12" t="s">
        <v>200</v>
      </c>
      <c r="M925">
        <v>0</v>
      </c>
    </row>
    <row r="926" spans="1:13" x14ac:dyDescent="0.25">
      <c r="A926" s="33" t="s">
        <v>146</v>
      </c>
      <c r="B926" s="33" t="s">
        <v>200</v>
      </c>
      <c r="C926" s="33" t="s">
        <v>1032</v>
      </c>
      <c r="D926" s="33">
        <v>0</v>
      </c>
      <c r="E926" s="69">
        <v>0</v>
      </c>
      <c r="G926" s="99">
        <f>+VALUE(VLOOKUP(B926,[1]Hoja1!B$2:C$33,2,0))</f>
        <v>17</v>
      </c>
      <c r="H926" t="str">
        <f>+VLOOKUP(CONCATENATE(B926,C926),[1]Hoja1!$J:$K,2,0)</f>
        <v>17028</v>
      </c>
      <c r="I926">
        <f>+COUNTIFS(BaseSAP!U:U,V!H926,BaseSAP!C:C,V!$G$4)</f>
        <v>0</v>
      </c>
      <c r="L926" s="33" t="s">
        <v>200</v>
      </c>
      <c r="M926">
        <v>0</v>
      </c>
    </row>
    <row r="927" spans="1:13" x14ac:dyDescent="0.25">
      <c r="A927" s="12" t="s">
        <v>146</v>
      </c>
      <c r="B927" s="12" t="s">
        <v>200</v>
      </c>
      <c r="C927" s="12" t="s">
        <v>1033</v>
      </c>
      <c r="D927" s="12">
        <v>0</v>
      </c>
      <c r="E927" s="70">
        <v>0</v>
      </c>
      <c r="G927" s="99">
        <f>+VALUE(VLOOKUP(B927,[1]Hoja1!B$2:C$33,2,0))</f>
        <v>17</v>
      </c>
      <c r="H927" t="str">
        <f>+VLOOKUP(CONCATENATE(B927,C927),[1]Hoja1!$J:$K,2,0)</f>
        <v>17029</v>
      </c>
      <c r="I927">
        <f>+COUNTIFS(BaseSAP!U:U,V!H927,BaseSAP!C:C,V!$G$4)</f>
        <v>0</v>
      </c>
      <c r="L927" s="12" t="s">
        <v>200</v>
      </c>
      <c r="M927">
        <v>0</v>
      </c>
    </row>
    <row r="928" spans="1:13" x14ac:dyDescent="0.25">
      <c r="A928" s="33" t="s">
        <v>146</v>
      </c>
      <c r="B928" s="33" t="s">
        <v>200</v>
      </c>
      <c r="C928" s="33" t="s">
        <v>1034</v>
      </c>
      <c r="D928" s="33">
        <v>0</v>
      </c>
      <c r="E928" s="69">
        <v>0</v>
      </c>
      <c r="G928" s="99">
        <f>+VALUE(VLOOKUP(B928,[1]Hoja1!B$2:C$33,2,0))</f>
        <v>17</v>
      </c>
      <c r="H928" t="str">
        <f>+VLOOKUP(CONCATENATE(B928,C928),[1]Hoja1!$J:$K,2,0)</f>
        <v>17030</v>
      </c>
      <c r="I928">
        <f>+COUNTIFS(BaseSAP!U:U,V!H928,BaseSAP!C:C,V!$G$4)</f>
        <v>0</v>
      </c>
      <c r="L928" s="33" t="s">
        <v>200</v>
      </c>
      <c r="M928">
        <v>0</v>
      </c>
    </row>
    <row r="929" spans="1:13" x14ac:dyDescent="0.25">
      <c r="A929" s="12" t="s">
        <v>146</v>
      </c>
      <c r="B929" s="12" t="s">
        <v>200</v>
      </c>
      <c r="C929" s="12" t="s">
        <v>1035</v>
      </c>
      <c r="D929" s="12">
        <v>0</v>
      </c>
      <c r="E929" s="70">
        <v>0</v>
      </c>
      <c r="G929" s="99">
        <f>+VALUE(VLOOKUP(B929,[1]Hoja1!B$2:C$33,2,0))</f>
        <v>17</v>
      </c>
      <c r="H929" t="str">
        <f>+VLOOKUP(CONCATENATE(B929,C929),[1]Hoja1!$J:$K,2,0)</f>
        <v>17031</v>
      </c>
      <c r="I929">
        <f>+COUNTIFS(BaseSAP!U:U,V!H929,BaseSAP!C:C,V!$G$4)</f>
        <v>0</v>
      </c>
      <c r="L929" s="12" t="s">
        <v>200</v>
      </c>
      <c r="M929">
        <v>0</v>
      </c>
    </row>
    <row r="930" spans="1:13" x14ac:dyDescent="0.25">
      <c r="A930" s="33" t="s">
        <v>146</v>
      </c>
      <c r="B930" s="33" t="s">
        <v>200</v>
      </c>
      <c r="C930" s="33" t="s">
        <v>1036</v>
      </c>
      <c r="D930" s="33">
        <v>0</v>
      </c>
      <c r="E930" s="69">
        <v>0</v>
      </c>
      <c r="G930" s="99">
        <f>+VALUE(VLOOKUP(B930,[1]Hoja1!B$2:C$33,2,0))</f>
        <v>17</v>
      </c>
      <c r="H930" t="str">
        <f>+VLOOKUP(CONCATENATE(B930,C930),[1]Hoja1!$J:$K,2,0)</f>
        <v>17032</v>
      </c>
      <c r="I930">
        <f>+COUNTIFS(BaseSAP!U:U,V!H930,BaseSAP!C:C,V!$G$4)</f>
        <v>0</v>
      </c>
      <c r="L930" s="33" t="s">
        <v>200</v>
      </c>
      <c r="M930">
        <v>0</v>
      </c>
    </row>
    <row r="931" spans="1:13" x14ac:dyDescent="0.25">
      <c r="A931" s="31" t="s">
        <v>146</v>
      </c>
      <c r="B931" s="31" t="s">
        <v>200</v>
      </c>
      <c r="C931" s="31" t="s">
        <v>1037</v>
      </c>
      <c r="D931" s="31">
        <v>0</v>
      </c>
      <c r="E931" s="54">
        <v>0</v>
      </c>
      <c r="G931" s="99">
        <f>+VALUE(VLOOKUP(B931,[1]Hoja1!B$2:C$33,2,0))</f>
        <v>17</v>
      </c>
      <c r="H931" t="str">
        <f>+VLOOKUP(CONCATENATE(B931,C931),[1]Hoja1!$J:$K,2,0)</f>
        <v>17033</v>
      </c>
      <c r="I931">
        <f>+COUNTIFS(BaseSAP!U:U,V!H931,BaseSAP!C:C,V!$G$4)</f>
        <v>0</v>
      </c>
      <c r="L931" s="31" t="s">
        <v>200</v>
      </c>
      <c r="M931">
        <v>0</v>
      </c>
    </row>
    <row r="932" spans="1:13" x14ac:dyDescent="0.25">
      <c r="A932" s="33" t="s">
        <v>146</v>
      </c>
      <c r="B932" s="33" t="s">
        <v>1038</v>
      </c>
      <c r="C932" s="33" t="s">
        <v>1039</v>
      </c>
      <c r="D932" s="33">
        <v>0</v>
      </c>
      <c r="E932" s="69">
        <v>0</v>
      </c>
      <c r="G932" s="99">
        <f>+VALUE(VLOOKUP(B932,[1]Hoja1!B$2:C$33,2,0))</f>
        <v>18</v>
      </c>
      <c r="H932" t="str">
        <f>+VLOOKUP(CONCATENATE(B932,C932),[1]Hoja1!$J:$K,2,0)</f>
        <v>18001</v>
      </c>
      <c r="I932">
        <f>+COUNTIFS(BaseSAP!U:U,V!H932,BaseSAP!C:C,V!$G$4)</f>
        <v>0</v>
      </c>
      <c r="L932" s="33" t="s">
        <v>1038</v>
      </c>
      <c r="M932">
        <v>0</v>
      </c>
    </row>
    <row r="933" spans="1:13" x14ac:dyDescent="0.25">
      <c r="A933" s="31" t="s">
        <v>146</v>
      </c>
      <c r="B933" s="31" t="s">
        <v>1038</v>
      </c>
      <c r="C933" s="31" t="s">
        <v>1040</v>
      </c>
      <c r="D933" s="31">
        <v>0</v>
      </c>
      <c r="E933" s="54">
        <v>0</v>
      </c>
      <c r="G933" s="99">
        <f>+VALUE(VLOOKUP(B933,[1]Hoja1!B$2:C$33,2,0))</f>
        <v>18</v>
      </c>
      <c r="H933" t="str">
        <f>+VLOOKUP(CONCATENATE(B933,C933),[1]Hoja1!$J:$K,2,0)</f>
        <v>18002</v>
      </c>
      <c r="I933">
        <f>+COUNTIFS(BaseSAP!U:U,V!H933,BaseSAP!C:C,V!$G$4)</f>
        <v>0</v>
      </c>
      <c r="L933" s="31" t="s">
        <v>1038</v>
      </c>
      <c r="M933">
        <v>0</v>
      </c>
    </row>
    <row r="934" spans="1:13" x14ac:dyDescent="0.25">
      <c r="A934" s="33" t="s">
        <v>146</v>
      </c>
      <c r="B934" s="33" t="s">
        <v>1038</v>
      </c>
      <c r="C934" s="33" t="s">
        <v>1041</v>
      </c>
      <c r="D934" s="33">
        <v>0</v>
      </c>
      <c r="E934" s="69">
        <v>0</v>
      </c>
      <c r="G934" s="99">
        <f>+VALUE(VLOOKUP(B934,[1]Hoja1!B$2:C$33,2,0))</f>
        <v>18</v>
      </c>
      <c r="H934" t="str">
        <f>+VLOOKUP(CONCATENATE(B934,C934),[1]Hoja1!$J:$K,2,0)</f>
        <v>18003</v>
      </c>
      <c r="I934">
        <f>+COUNTIFS(BaseSAP!U:U,V!H934,BaseSAP!C:C,V!$G$4)</f>
        <v>0</v>
      </c>
      <c r="L934" s="33" t="s">
        <v>1038</v>
      </c>
      <c r="M934">
        <v>0</v>
      </c>
    </row>
    <row r="935" spans="1:13" x14ac:dyDescent="0.25">
      <c r="A935" s="12" t="s">
        <v>146</v>
      </c>
      <c r="B935" s="12" t="s">
        <v>1038</v>
      </c>
      <c r="C935" s="12" t="s">
        <v>1042</v>
      </c>
      <c r="D935" s="12">
        <v>0</v>
      </c>
      <c r="E935" s="70">
        <v>0</v>
      </c>
      <c r="G935" s="99">
        <f>+VALUE(VLOOKUP(B935,[1]Hoja1!B$2:C$33,2,0))</f>
        <v>18</v>
      </c>
      <c r="H935" t="str">
        <f>+VLOOKUP(CONCATENATE(B935,C935),[1]Hoja1!$J:$K,2,0)</f>
        <v>18004</v>
      </c>
      <c r="I935">
        <f>+COUNTIFS(BaseSAP!U:U,V!H935,BaseSAP!C:C,V!$G$4)</f>
        <v>0</v>
      </c>
      <c r="L935" s="12" t="s">
        <v>1038</v>
      </c>
      <c r="M935">
        <v>0</v>
      </c>
    </row>
    <row r="936" spans="1:13" x14ac:dyDescent="0.25">
      <c r="A936" s="33" t="s">
        <v>146</v>
      </c>
      <c r="B936" s="33" t="s">
        <v>1038</v>
      </c>
      <c r="C936" s="33" t="s">
        <v>1043</v>
      </c>
      <c r="D936" s="33">
        <v>0</v>
      </c>
      <c r="E936" s="69">
        <v>0</v>
      </c>
      <c r="G936" s="99">
        <f>+VALUE(VLOOKUP(B936,[1]Hoja1!B$2:C$33,2,0))</f>
        <v>18</v>
      </c>
      <c r="H936" t="str">
        <f>+VLOOKUP(CONCATENATE(B936,C936),[1]Hoja1!$J:$K,2,0)</f>
        <v>18005</v>
      </c>
      <c r="I936">
        <f>+COUNTIFS(BaseSAP!U:U,V!H936,BaseSAP!C:C,V!$G$4)</f>
        <v>0</v>
      </c>
      <c r="L936" s="33" t="s">
        <v>1038</v>
      </c>
      <c r="M936">
        <v>0</v>
      </c>
    </row>
    <row r="937" spans="1:13" x14ac:dyDescent="0.25">
      <c r="A937" s="12" t="s">
        <v>146</v>
      </c>
      <c r="B937" s="12" t="s">
        <v>1038</v>
      </c>
      <c r="C937" s="12" t="s">
        <v>1044</v>
      </c>
      <c r="D937" s="12">
        <v>0</v>
      </c>
      <c r="E937" s="70">
        <v>0</v>
      </c>
      <c r="G937" s="99">
        <f>+VALUE(VLOOKUP(B937,[1]Hoja1!B$2:C$33,2,0))</f>
        <v>18</v>
      </c>
      <c r="H937" t="str">
        <f>+VLOOKUP(CONCATENATE(B937,C937),[1]Hoja1!$J:$K,2,0)</f>
        <v>18006</v>
      </c>
      <c r="I937">
        <f>+COUNTIFS(BaseSAP!U:U,V!H937,BaseSAP!C:C,V!$G$4)</f>
        <v>0</v>
      </c>
      <c r="L937" s="12" t="s">
        <v>1038</v>
      </c>
      <c r="M937">
        <v>0</v>
      </c>
    </row>
    <row r="938" spans="1:13" x14ac:dyDescent="0.25">
      <c r="A938" s="33" t="s">
        <v>146</v>
      </c>
      <c r="B938" s="33" t="s">
        <v>1038</v>
      </c>
      <c r="C938" s="33" t="s">
        <v>1045</v>
      </c>
      <c r="D938" s="33">
        <v>0</v>
      </c>
      <c r="E938" s="69">
        <v>0</v>
      </c>
      <c r="G938" s="99">
        <f>+VALUE(VLOOKUP(B938,[1]Hoja1!B$2:C$33,2,0))</f>
        <v>18</v>
      </c>
      <c r="H938" t="str">
        <f>+VLOOKUP(CONCATENATE(B938,C938),[1]Hoja1!$J:$K,2,0)</f>
        <v>18007</v>
      </c>
      <c r="I938">
        <f>+COUNTIFS(BaseSAP!U:U,V!H938,BaseSAP!C:C,V!$G$4)</f>
        <v>0</v>
      </c>
      <c r="L938" s="33" t="s">
        <v>1038</v>
      </c>
      <c r="M938">
        <v>0</v>
      </c>
    </row>
    <row r="939" spans="1:13" x14ac:dyDescent="0.25">
      <c r="A939" s="12" t="s">
        <v>146</v>
      </c>
      <c r="B939" s="12" t="s">
        <v>1038</v>
      </c>
      <c r="C939" s="12" t="s">
        <v>1046</v>
      </c>
      <c r="D939" s="12">
        <v>0</v>
      </c>
      <c r="E939" s="70">
        <v>0</v>
      </c>
      <c r="G939" s="99">
        <f>+VALUE(VLOOKUP(B939,[1]Hoja1!B$2:C$33,2,0))</f>
        <v>18</v>
      </c>
      <c r="H939" t="str">
        <f>+VLOOKUP(CONCATENATE(B939,C939),[1]Hoja1!$J:$K,2,0)</f>
        <v>18008</v>
      </c>
      <c r="I939">
        <f>+COUNTIFS(BaseSAP!U:U,V!H939,BaseSAP!C:C,V!$G$4)</f>
        <v>0</v>
      </c>
      <c r="L939" s="12" t="s">
        <v>1038</v>
      </c>
      <c r="M939">
        <v>0</v>
      </c>
    </row>
    <row r="940" spans="1:13" x14ac:dyDescent="0.25">
      <c r="A940" s="33" t="s">
        <v>146</v>
      </c>
      <c r="B940" s="33" t="s">
        <v>1038</v>
      </c>
      <c r="C940" s="33" t="s">
        <v>1047</v>
      </c>
      <c r="D940" s="33">
        <v>0</v>
      </c>
      <c r="E940" s="69">
        <v>0</v>
      </c>
      <c r="G940" s="99">
        <f>+VALUE(VLOOKUP(B940,[1]Hoja1!B$2:C$33,2,0))</f>
        <v>18</v>
      </c>
      <c r="H940" t="str">
        <f>+VLOOKUP(CONCATENATE(B940,C940),[1]Hoja1!$J:$K,2,0)</f>
        <v>18009</v>
      </c>
      <c r="I940">
        <f>+COUNTIFS(BaseSAP!U:U,V!H940,BaseSAP!C:C,V!$G$4)</f>
        <v>0</v>
      </c>
      <c r="L940" s="33" t="s">
        <v>1038</v>
      </c>
      <c r="M940">
        <v>0</v>
      </c>
    </row>
    <row r="941" spans="1:13" x14ac:dyDescent="0.25">
      <c r="A941" s="31" t="s">
        <v>146</v>
      </c>
      <c r="B941" s="31" t="s">
        <v>1038</v>
      </c>
      <c r="C941" s="31" t="s">
        <v>1048</v>
      </c>
      <c r="D941" s="31">
        <v>0</v>
      </c>
      <c r="E941" s="54">
        <v>0</v>
      </c>
      <c r="G941" s="99">
        <f>+VALUE(VLOOKUP(B941,[1]Hoja1!B$2:C$33,2,0))</f>
        <v>18</v>
      </c>
      <c r="H941" t="str">
        <f>+VLOOKUP(CONCATENATE(B941,C941),[1]Hoja1!$J:$K,2,0)</f>
        <v>18010</v>
      </c>
      <c r="I941">
        <f>+COUNTIFS(BaseSAP!U:U,V!H941,BaseSAP!C:C,V!$G$4)</f>
        <v>0</v>
      </c>
      <c r="L941" s="31" t="s">
        <v>1038</v>
      </c>
      <c r="M941">
        <v>0</v>
      </c>
    </row>
    <row r="942" spans="1:13" x14ac:dyDescent="0.25">
      <c r="A942" s="33" t="s">
        <v>146</v>
      </c>
      <c r="B942" s="33" t="s">
        <v>1038</v>
      </c>
      <c r="C942" s="33" t="s">
        <v>1049</v>
      </c>
      <c r="D942" s="33">
        <v>0</v>
      </c>
      <c r="E942" s="69">
        <v>0</v>
      </c>
      <c r="G942" s="99">
        <f>+VALUE(VLOOKUP(B942,[1]Hoja1!B$2:C$33,2,0))</f>
        <v>18</v>
      </c>
      <c r="H942" t="str">
        <f>+VLOOKUP(CONCATENATE(B942,C942),[1]Hoja1!$J:$K,2,0)</f>
        <v>18011</v>
      </c>
      <c r="I942">
        <f>+COUNTIFS(BaseSAP!U:U,V!H942,BaseSAP!C:C,V!$G$4)</f>
        <v>0</v>
      </c>
      <c r="L942" s="33" t="s">
        <v>1038</v>
      </c>
      <c r="M942">
        <v>0</v>
      </c>
    </row>
    <row r="943" spans="1:13" x14ac:dyDescent="0.25">
      <c r="A943" s="12" t="s">
        <v>146</v>
      </c>
      <c r="B943" s="12" t="s">
        <v>1038</v>
      </c>
      <c r="C943" s="12" t="s">
        <v>1050</v>
      </c>
      <c r="D943" s="12">
        <v>0</v>
      </c>
      <c r="E943" s="70">
        <v>0</v>
      </c>
      <c r="G943" s="99">
        <f>+VALUE(VLOOKUP(B943,[1]Hoja1!B$2:C$33,2,0))</f>
        <v>18</v>
      </c>
      <c r="H943" t="str">
        <f>+VLOOKUP(CONCATENATE(B943,C943),[1]Hoja1!$J:$K,2,0)</f>
        <v>18012</v>
      </c>
      <c r="I943">
        <f>+COUNTIFS(BaseSAP!U:U,V!H943,BaseSAP!C:C,V!$G$4)</f>
        <v>0</v>
      </c>
      <c r="L943" s="12" t="s">
        <v>1038</v>
      </c>
      <c r="M943">
        <v>0</v>
      </c>
    </row>
    <row r="944" spans="1:13" x14ac:dyDescent="0.25">
      <c r="A944" s="33" t="s">
        <v>146</v>
      </c>
      <c r="B944" s="33" t="s">
        <v>1038</v>
      </c>
      <c r="C944" s="33" t="s">
        <v>1051</v>
      </c>
      <c r="D944" s="33">
        <v>0</v>
      </c>
      <c r="E944" s="69">
        <v>0</v>
      </c>
      <c r="G944" s="99">
        <f>+VALUE(VLOOKUP(B944,[1]Hoja1!B$2:C$33,2,0))</f>
        <v>18</v>
      </c>
      <c r="H944" t="str">
        <f>+VLOOKUP(CONCATENATE(B944,C944),[1]Hoja1!$J:$K,2,0)</f>
        <v>18013</v>
      </c>
      <c r="I944">
        <f>+COUNTIFS(BaseSAP!U:U,V!H944,BaseSAP!C:C,V!$G$4)</f>
        <v>0</v>
      </c>
      <c r="L944" s="33" t="s">
        <v>1038</v>
      </c>
      <c r="M944">
        <v>0</v>
      </c>
    </row>
    <row r="945" spans="1:13" x14ac:dyDescent="0.25">
      <c r="A945" s="12" t="s">
        <v>146</v>
      </c>
      <c r="B945" s="12" t="s">
        <v>1038</v>
      </c>
      <c r="C945" s="12" t="s">
        <v>717</v>
      </c>
      <c r="D945" s="12">
        <v>0</v>
      </c>
      <c r="E945" s="70">
        <v>0</v>
      </c>
      <c r="G945" s="99">
        <f>+VALUE(VLOOKUP(B945,[1]Hoja1!B$2:C$33,2,0))</f>
        <v>18</v>
      </c>
      <c r="H945" t="str">
        <f>+VLOOKUP(CONCATENATE(B945,C945),[1]Hoja1!$J:$K,2,0)</f>
        <v>18014</v>
      </c>
      <c r="I945">
        <f>+COUNTIFS(BaseSAP!U:U,V!H945,BaseSAP!C:C,V!$G$4)</f>
        <v>0</v>
      </c>
      <c r="L945" s="12" t="s">
        <v>1038</v>
      </c>
      <c r="M945">
        <v>0</v>
      </c>
    </row>
    <row r="946" spans="1:13" x14ac:dyDescent="0.25">
      <c r="A946" s="33" t="s">
        <v>146</v>
      </c>
      <c r="B946" s="33" t="s">
        <v>1038</v>
      </c>
      <c r="C946" s="33" t="s">
        <v>1052</v>
      </c>
      <c r="D946" s="33">
        <v>0</v>
      </c>
      <c r="E946" s="69">
        <v>0</v>
      </c>
      <c r="G946" s="99">
        <f>+VALUE(VLOOKUP(B946,[1]Hoja1!B$2:C$33,2,0))</f>
        <v>18</v>
      </c>
      <c r="H946" t="str">
        <f>+VLOOKUP(CONCATENATE(B946,C946),[1]Hoja1!$J:$K,2,0)</f>
        <v>18015</v>
      </c>
      <c r="I946">
        <f>+COUNTIFS(BaseSAP!U:U,V!H946,BaseSAP!C:C,V!$G$4)</f>
        <v>0</v>
      </c>
      <c r="L946" s="33" t="s">
        <v>1038</v>
      </c>
      <c r="M946">
        <v>0</v>
      </c>
    </row>
    <row r="947" spans="1:13" x14ac:dyDescent="0.25">
      <c r="A947" s="12" t="s">
        <v>146</v>
      </c>
      <c r="B947" s="12" t="s">
        <v>1038</v>
      </c>
      <c r="C947" s="12" t="s">
        <v>1053</v>
      </c>
      <c r="D947" s="12">
        <v>0</v>
      </c>
      <c r="E947" s="70">
        <v>0</v>
      </c>
      <c r="G947" s="99">
        <f>+VALUE(VLOOKUP(B947,[1]Hoja1!B$2:C$33,2,0))</f>
        <v>18</v>
      </c>
      <c r="H947" t="str">
        <f>+VLOOKUP(CONCATENATE(B947,C947),[1]Hoja1!$J:$K,2,0)</f>
        <v>18016</v>
      </c>
      <c r="I947">
        <f>+COUNTIFS(BaseSAP!U:U,V!H947,BaseSAP!C:C,V!$G$4)</f>
        <v>0</v>
      </c>
      <c r="L947" s="12" t="s">
        <v>1038</v>
      </c>
      <c r="M947">
        <v>0</v>
      </c>
    </row>
    <row r="948" spans="1:13" x14ac:dyDescent="0.25">
      <c r="A948" s="33" t="s">
        <v>146</v>
      </c>
      <c r="B948" s="33" t="s">
        <v>1038</v>
      </c>
      <c r="C948" s="33" t="s">
        <v>1054</v>
      </c>
      <c r="D948" s="33">
        <v>0</v>
      </c>
      <c r="E948" s="75">
        <v>0</v>
      </c>
      <c r="G948" s="99">
        <f>+VALUE(VLOOKUP(B948,[1]Hoja1!B$2:C$33,2,0))</f>
        <v>18</v>
      </c>
      <c r="H948" t="str">
        <f>+VLOOKUP(CONCATENATE(B948,C948),[1]Hoja1!$J:$K,2,0)</f>
        <v>18017</v>
      </c>
      <c r="I948">
        <f>+COUNTIFS(BaseSAP!U:U,V!H948,BaseSAP!C:C,V!$G$4)</f>
        <v>0</v>
      </c>
      <c r="L948" s="33" t="s">
        <v>1038</v>
      </c>
      <c r="M948">
        <v>0</v>
      </c>
    </row>
    <row r="949" spans="1:13" x14ac:dyDescent="0.25">
      <c r="A949" s="31" t="s">
        <v>146</v>
      </c>
      <c r="B949" s="31" t="s">
        <v>1038</v>
      </c>
      <c r="C949" s="31" t="s">
        <v>766</v>
      </c>
      <c r="D949" s="31">
        <v>0</v>
      </c>
      <c r="E949" s="54">
        <v>0</v>
      </c>
      <c r="G949" s="99">
        <f>+VALUE(VLOOKUP(B949,[1]Hoja1!B$2:C$33,2,0))</f>
        <v>18</v>
      </c>
      <c r="H949" t="str">
        <f>+VLOOKUP(CONCATENATE(B949,C949),[1]Hoja1!$J:$K,2,0)</f>
        <v>18018</v>
      </c>
      <c r="I949">
        <f>+COUNTIFS(BaseSAP!U:U,V!H949,BaseSAP!C:C,V!$G$4)</f>
        <v>0</v>
      </c>
      <c r="L949" s="31" t="s">
        <v>1038</v>
      </c>
      <c r="M949">
        <v>0</v>
      </c>
    </row>
    <row r="950" spans="1:13" x14ac:dyDescent="0.25">
      <c r="A950" s="33" t="s">
        <v>146</v>
      </c>
      <c r="B950" s="33" t="s">
        <v>1038</v>
      </c>
      <c r="C950" s="33" t="s">
        <v>1055</v>
      </c>
      <c r="D950" s="33">
        <v>0</v>
      </c>
      <c r="E950" s="69">
        <v>0</v>
      </c>
      <c r="G950" s="99">
        <f>+VALUE(VLOOKUP(B950,[1]Hoja1!B$2:C$33,2,0))</f>
        <v>18</v>
      </c>
      <c r="H950" t="str">
        <f>+VLOOKUP(CONCATENATE(B950,C950),[1]Hoja1!$J:$K,2,0)</f>
        <v>18019</v>
      </c>
      <c r="I950">
        <f>+COUNTIFS(BaseSAP!U:U,V!H950,BaseSAP!C:C,V!$G$4)</f>
        <v>0</v>
      </c>
      <c r="L950" s="33" t="s">
        <v>1038</v>
      </c>
      <c r="M950">
        <v>0</v>
      </c>
    </row>
    <row r="951" spans="1:13" x14ac:dyDescent="0.25">
      <c r="A951" s="31" t="s">
        <v>146</v>
      </c>
      <c r="B951" s="31" t="s">
        <v>1038</v>
      </c>
      <c r="C951" s="31" t="s">
        <v>1056</v>
      </c>
      <c r="D951" s="31">
        <v>0</v>
      </c>
      <c r="E951" s="54">
        <v>0</v>
      </c>
      <c r="G951" s="99">
        <f>+VALUE(VLOOKUP(B951,[1]Hoja1!B$2:C$33,2,0))</f>
        <v>18</v>
      </c>
      <c r="H951" t="str">
        <f>+VLOOKUP(CONCATENATE(B951,C951),[1]Hoja1!$J:$K,2,0)</f>
        <v>18020</v>
      </c>
      <c r="I951">
        <f>+COUNTIFS(BaseSAP!U:U,V!H951,BaseSAP!C:C,V!$G$4)</f>
        <v>0</v>
      </c>
      <c r="L951" s="31" t="s">
        <v>1038</v>
      </c>
      <c r="M951">
        <v>0</v>
      </c>
    </row>
    <row r="952" spans="1:13" x14ac:dyDescent="0.25">
      <c r="A952" s="33" t="s">
        <v>146</v>
      </c>
      <c r="B952" s="33" t="s">
        <v>1057</v>
      </c>
      <c r="C952" s="33" t="s">
        <v>182</v>
      </c>
      <c r="D952" s="33">
        <v>0</v>
      </c>
      <c r="E952" s="69">
        <v>0</v>
      </c>
      <c r="G952" s="99">
        <f>+VALUE(VLOOKUP(B952,[1]Hoja1!B$2:C$33,2,0))</f>
        <v>19</v>
      </c>
      <c r="H952" t="str">
        <f>+VLOOKUP(CONCATENATE(B952,C952),[1]Hoja1!$J:$K,2,0)</f>
        <v>19001</v>
      </c>
      <c r="I952">
        <f>+COUNTIFS(BaseSAP!U:U,V!H952,BaseSAP!C:C,V!$G$4)</f>
        <v>0</v>
      </c>
      <c r="L952" s="33" t="s">
        <v>1057</v>
      </c>
      <c r="M952">
        <v>0</v>
      </c>
    </row>
    <row r="953" spans="1:13" x14ac:dyDescent="0.25">
      <c r="A953" s="12" t="s">
        <v>146</v>
      </c>
      <c r="B953" s="12" t="s">
        <v>1057</v>
      </c>
      <c r="C953" s="12" t="s">
        <v>1058</v>
      </c>
      <c r="D953" s="12">
        <v>0</v>
      </c>
      <c r="E953" s="70">
        <v>0</v>
      </c>
      <c r="G953" s="99">
        <f>+VALUE(VLOOKUP(B953,[1]Hoja1!B$2:C$33,2,0))</f>
        <v>19</v>
      </c>
      <c r="H953" t="str">
        <f>+VLOOKUP(CONCATENATE(B953,C953),[1]Hoja1!$J:$K,2,0)</f>
        <v>19002</v>
      </c>
      <c r="I953">
        <f>+COUNTIFS(BaseSAP!U:U,V!H953,BaseSAP!C:C,V!$G$4)</f>
        <v>0</v>
      </c>
      <c r="L953" s="12" t="s">
        <v>1057</v>
      </c>
      <c r="M953">
        <v>0</v>
      </c>
    </row>
    <row r="954" spans="1:13" x14ac:dyDescent="0.25">
      <c r="A954" s="33" t="s">
        <v>146</v>
      </c>
      <c r="B954" s="33" t="s">
        <v>1057</v>
      </c>
      <c r="C954" s="33" t="s">
        <v>1059</v>
      </c>
      <c r="D954" s="33">
        <v>0</v>
      </c>
      <c r="E954" s="69">
        <v>0</v>
      </c>
      <c r="G954" s="99">
        <f>+VALUE(VLOOKUP(B954,[1]Hoja1!B$2:C$33,2,0))</f>
        <v>19</v>
      </c>
      <c r="H954" t="str">
        <f>+VLOOKUP(CONCATENATE(B954,C954),[1]Hoja1!$J:$K,2,0)</f>
        <v>19003</v>
      </c>
      <c r="I954">
        <f>+COUNTIFS(BaseSAP!U:U,V!H954,BaseSAP!C:C,V!$G$4)</f>
        <v>0</v>
      </c>
      <c r="L954" s="33" t="s">
        <v>1057</v>
      </c>
      <c r="M954">
        <v>0</v>
      </c>
    </row>
    <row r="955" spans="1:13" x14ac:dyDescent="0.25">
      <c r="A955" s="12" t="s">
        <v>146</v>
      </c>
      <c r="B955" s="12" t="s">
        <v>1057</v>
      </c>
      <c r="C955" s="12" t="s">
        <v>184</v>
      </c>
      <c r="D955" s="12">
        <v>0</v>
      </c>
      <c r="E955" s="70">
        <v>0</v>
      </c>
      <c r="G955" s="99">
        <f>+VALUE(VLOOKUP(B955,[1]Hoja1!B$2:C$33,2,0))</f>
        <v>19</v>
      </c>
      <c r="H955" t="str">
        <f>+VLOOKUP(CONCATENATE(B955,C955),[1]Hoja1!$J:$K,2,0)</f>
        <v>19004</v>
      </c>
      <c r="I955">
        <f>+COUNTIFS(BaseSAP!U:U,V!H955,BaseSAP!C:C,V!$G$4)</f>
        <v>0</v>
      </c>
      <c r="L955" s="12" t="s">
        <v>1057</v>
      </c>
      <c r="M955">
        <v>0</v>
      </c>
    </row>
    <row r="956" spans="1:13" x14ac:dyDescent="0.25">
      <c r="A956" s="33" t="s">
        <v>146</v>
      </c>
      <c r="B956" s="33" t="s">
        <v>1057</v>
      </c>
      <c r="C956" s="33" t="s">
        <v>1060</v>
      </c>
      <c r="D956" s="33">
        <v>0</v>
      </c>
      <c r="E956" s="69">
        <v>0</v>
      </c>
      <c r="G956" s="99">
        <f>+VALUE(VLOOKUP(B956,[1]Hoja1!B$2:C$33,2,0))</f>
        <v>19</v>
      </c>
      <c r="H956" t="str">
        <f>+VLOOKUP(CONCATENATE(B956,C956),[1]Hoja1!$J:$K,2,0)</f>
        <v>19005</v>
      </c>
      <c r="I956">
        <f>+COUNTIFS(BaseSAP!U:U,V!H956,BaseSAP!C:C,V!$G$4)</f>
        <v>0</v>
      </c>
      <c r="L956" s="33" t="s">
        <v>1057</v>
      </c>
      <c r="M956">
        <v>0</v>
      </c>
    </row>
    <row r="957" spans="1:13" x14ac:dyDescent="0.25">
      <c r="A957" s="12" t="s">
        <v>146</v>
      </c>
      <c r="B957" s="12" t="s">
        <v>1057</v>
      </c>
      <c r="C957" s="12" t="s">
        <v>1061</v>
      </c>
      <c r="D957" s="12">
        <v>1</v>
      </c>
      <c r="E957" s="70">
        <v>4.7846889952153108E-3</v>
      </c>
      <c r="G957" s="99">
        <f>+VALUE(VLOOKUP(B957,[1]Hoja1!B$2:C$33,2,0))</f>
        <v>19</v>
      </c>
      <c r="H957" t="str">
        <f>+VLOOKUP(CONCATENATE(B957,C957),[1]Hoja1!$J:$K,2,0)</f>
        <v>19006</v>
      </c>
      <c r="I957">
        <f>+COUNTIFS(BaseSAP!U:U,V!H957,BaseSAP!C:C,V!$G$4)</f>
        <v>1</v>
      </c>
      <c r="L957" s="12" t="s">
        <v>1057</v>
      </c>
      <c r="M957">
        <v>1</v>
      </c>
    </row>
    <row r="958" spans="1:13" x14ac:dyDescent="0.25">
      <c r="A958" s="33" t="s">
        <v>146</v>
      </c>
      <c r="B958" s="33" t="s">
        <v>1057</v>
      </c>
      <c r="C958" s="33" t="s">
        <v>1062</v>
      </c>
      <c r="D958" s="33">
        <v>0</v>
      </c>
      <c r="E958" s="69">
        <v>0</v>
      </c>
      <c r="G958" s="99">
        <f>+VALUE(VLOOKUP(B958,[1]Hoja1!B$2:C$33,2,0))</f>
        <v>19</v>
      </c>
      <c r="H958" t="str">
        <f>+VLOOKUP(CONCATENATE(B958,C958),[1]Hoja1!$J:$K,2,0)</f>
        <v>19007</v>
      </c>
      <c r="I958">
        <f>+COUNTIFS(BaseSAP!U:U,V!H958,BaseSAP!C:C,V!$G$4)</f>
        <v>0</v>
      </c>
      <c r="L958" s="33" t="s">
        <v>1057</v>
      </c>
      <c r="M958">
        <v>0</v>
      </c>
    </row>
    <row r="959" spans="1:13" x14ac:dyDescent="0.25">
      <c r="A959" s="31" t="s">
        <v>146</v>
      </c>
      <c r="B959" s="31" t="s">
        <v>1057</v>
      </c>
      <c r="C959" s="31" t="s">
        <v>1063</v>
      </c>
      <c r="D959" s="31">
        <v>0</v>
      </c>
      <c r="E959" s="54">
        <v>0</v>
      </c>
      <c r="G959" s="99">
        <f>+VALUE(VLOOKUP(B959,[1]Hoja1!B$2:C$33,2,0))</f>
        <v>19</v>
      </c>
      <c r="H959" t="str">
        <f>+VLOOKUP(CONCATENATE(B959,C959),[1]Hoja1!$J:$K,2,0)</f>
        <v>19008</v>
      </c>
      <c r="I959">
        <f>+COUNTIFS(BaseSAP!U:U,V!H959,BaseSAP!C:C,V!$G$4)</f>
        <v>0</v>
      </c>
      <c r="L959" s="31" t="s">
        <v>1057</v>
      </c>
      <c r="M959">
        <v>0</v>
      </c>
    </row>
    <row r="960" spans="1:13" x14ac:dyDescent="0.25">
      <c r="A960" s="33" t="s">
        <v>146</v>
      </c>
      <c r="B960" s="33" t="s">
        <v>1057</v>
      </c>
      <c r="C960" s="33" t="s">
        <v>1064</v>
      </c>
      <c r="D960" s="33">
        <v>0</v>
      </c>
      <c r="E960" s="69">
        <v>0</v>
      </c>
      <c r="G960" s="99">
        <f>+VALUE(VLOOKUP(B960,[1]Hoja1!B$2:C$33,2,0))</f>
        <v>19</v>
      </c>
      <c r="H960" t="str">
        <f>+VLOOKUP(CONCATENATE(B960,C960),[1]Hoja1!$J:$K,2,0)</f>
        <v>19009</v>
      </c>
      <c r="I960">
        <f>+COUNTIFS(BaseSAP!U:U,V!H960,BaseSAP!C:C,V!$G$4)</f>
        <v>0</v>
      </c>
      <c r="L960" s="33" t="s">
        <v>1057</v>
      </c>
      <c r="M960">
        <v>0</v>
      </c>
    </row>
    <row r="961" spans="1:13" x14ac:dyDescent="0.25">
      <c r="A961" s="12" t="s">
        <v>146</v>
      </c>
      <c r="B961" s="12" t="s">
        <v>1057</v>
      </c>
      <c r="C961" s="12" t="s">
        <v>1065</v>
      </c>
      <c r="D961" s="12">
        <v>0</v>
      </c>
      <c r="E961" s="70">
        <v>0</v>
      </c>
      <c r="G961" s="99">
        <f>+VALUE(VLOOKUP(B961,[1]Hoja1!B$2:C$33,2,0))</f>
        <v>19</v>
      </c>
      <c r="H961" t="str">
        <f>+VLOOKUP(CONCATENATE(B961,C961),[1]Hoja1!$J:$K,2,0)</f>
        <v>19010</v>
      </c>
      <c r="I961">
        <f>+COUNTIFS(BaseSAP!U:U,V!H961,BaseSAP!C:C,V!$G$4)</f>
        <v>0</v>
      </c>
      <c r="L961" s="12" t="s">
        <v>1057</v>
      </c>
      <c r="M961">
        <v>0</v>
      </c>
    </row>
    <row r="962" spans="1:13" x14ac:dyDescent="0.25">
      <c r="A962" s="33" t="s">
        <v>146</v>
      </c>
      <c r="B962" s="33" t="s">
        <v>1057</v>
      </c>
      <c r="C962" s="33" t="s">
        <v>1066</v>
      </c>
      <c r="D962" s="33">
        <v>0</v>
      </c>
      <c r="E962" s="69">
        <v>0</v>
      </c>
      <c r="G962" s="99">
        <f>+VALUE(VLOOKUP(B962,[1]Hoja1!B$2:C$33,2,0))</f>
        <v>19</v>
      </c>
      <c r="H962" t="str">
        <f>+VLOOKUP(CONCATENATE(B962,C962),[1]Hoja1!$J:$K,2,0)</f>
        <v>19011</v>
      </c>
      <c r="I962">
        <f>+COUNTIFS(BaseSAP!U:U,V!H962,BaseSAP!C:C,V!$G$4)</f>
        <v>0</v>
      </c>
      <c r="L962" s="33" t="s">
        <v>1057</v>
      </c>
      <c r="M962">
        <v>0</v>
      </c>
    </row>
    <row r="963" spans="1:13" x14ac:dyDescent="0.25">
      <c r="A963" s="12" t="s">
        <v>146</v>
      </c>
      <c r="B963" s="12" t="s">
        <v>1057</v>
      </c>
      <c r="C963" s="12" t="s">
        <v>1067</v>
      </c>
      <c r="D963" s="12">
        <v>0</v>
      </c>
      <c r="E963" s="70">
        <v>0</v>
      </c>
      <c r="G963" s="99">
        <f>+VALUE(VLOOKUP(B963,[1]Hoja1!B$2:C$33,2,0))</f>
        <v>19</v>
      </c>
      <c r="H963" t="str">
        <f>+VLOOKUP(CONCATENATE(B963,C963),[1]Hoja1!$J:$K,2,0)</f>
        <v>19012</v>
      </c>
      <c r="I963">
        <f>+COUNTIFS(BaseSAP!U:U,V!H963,BaseSAP!C:C,V!$G$4)</f>
        <v>0</v>
      </c>
      <c r="L963" s="12" t="s">
        <v>1057</v>
      </c>
      <c r="M963">
        <v>0</v>
      </c>
    </row>
    <row r="964" spans="1:13" x14ac:dyDescent="0.25">
      <c r="A964" s="33" t="s">
        <v>146</v>
      </c>
      <c r="B964" s="33" t="s">
        <v>1057</v>
      </c>
      <c r="C964" s="33" t="s">
        <v>1068</v>
      </c>
      <c r="D964" s="33">
        <v>0</v>
      </c>
      <c r="E964" s="69">
        <v>0</v>
      </c>
      <c r="G964" s="99">
        <f>+VALUE(VLOOKUP(B964,[1]Hoja1!B$2:C$33,2,0))</f>
        <v>19</v>
      </c>
      <c r="H964" t="str">
        <f>+VLOOKUP(CONCATENATE(B964,C964),[1]Hoja1!$J:$K,2,0)</f>
        <v>19013</v>
      </c>
      <c r="I964">
        <f>+COUNTIFS(BaseSAP!U:U,V!H964,BaseSAP!C:C,V!$G$4)</f>
        <v>0</v>
      </c>
      <c r="L964" s="33" t="s">
        <v>1057</v>
      </c>
      <c r="M964">
        <v>0</v>
      </c>
    </row>
    <row r="965" spans="1:13" x14ac:dyDescent="0.25">
      <c r="A965" s="12" t="s">
        <v>146</v>
      </c>
      <c r="B965" s="12" t="s">
        <v>1057</v>
      </c>
      <c r="C965" s="12" t="s">
        <v>1069</v>
      </c>
      <c r="D965" s="12">
        <v>0</v>
      </c>
      <c r="E965" s="70">
        <v>0</v>
      </c>
      <c r="G965" s="99">
        <f>+VALUE(VLOOKUP(B965,[1]Hoja1!B$2:C$33,2,0))</f>
        <v>19</v>
      </c>
      <c r="H965" t="str">
        <f>+VLOOKUP(CONCATENATE(B965,C965),[1]Hoja1!$J:$K,2,0)</f>
        <v>19014</v>
      </c>
      <c r="I965">
        <f>+COUNTIFS(BaseSAP!U:U,V!H965,BaseSAP!C:C,V!$G$4)</f>
        <v>0</v>
      </c>
      <c r="L965" s="12" t="s">
        <v>1057</v>
      </c>
      <c r="M965">
        <v>0</v>
      </c>
    </row>
    <row r="966" spans="1:13" x14ac:dyDescent="0.25">
      <c r="A966" s="33" t="s">
        <v>146</v>
      </c>
      <c r="B966" s="33" t="s">
        <v>1057</v>
      </c>
      <c r="C966" s="33" t="s">
        <v>1070</v>
      </c>
      <c r="D966" s="33">
        <v>0</v>
      </c>
      <c r="E966" s="69">
        <v>0</v>
      </c>
      <c r="G966" s="99">
        <f>+VALUE(VLOOKUP(B966,[1]Hoja1!B$2:C$33,2,0))</f>
        <v>19</v>
      </c>
      <c r="H966" t="str">
        <f>+VLOOKUP(CONCATENATE(B966,C966),[1]Hoja1!$J:$K,2,0)</f>
        <v>19015</v>
      </c>
      <c r="I966">
        <f>+COUNTIFS(BaseSAP!U:U,V!H966,BaseSAP!C:C,V!$G$4)</f>
        <v>0</v>
      </c>
      <c r="L966" s="33" t="s">
        <v>1057</v>
      </c>
      <c r="M966">
        <v>0</v>
      </c>
    </row>
    <row r="967" spans="1:13" x14ac:dyDescent="0.25">
      <c r="A967" s="31" t="s">
        <v>146</v>
      </c>
      <c r="B967" s="31" t="s">
        <v>1057</v>
      </c>
      <c r="C967" s="31" t="s">
        <v>1071</v>
      </c>
      <c r="D967" s="31">
        <v>0</v>
      </c>
      <c r="E967" s="54">
        <v>0</v>
      </c>
      <c r="G967" s="99">
        <f>+VALUE(VLOOKUP(B967,[1]Hoja1!B$2:C$33,2,0))</f>
        <v>19</v>
      </c>
      <c r="H967" t="str">
        <f>+VLOOKUP(CONCATENATE(B967,C967),[1]Hoja1!$J:$K,2,0)</f>
        <v>19016</v>
      </c>
      <c r="I967">
        <f>+COUNTIFS(BaseSAP!U:U,V!H967,BaseSAP!C:C,V!$G$4)</f>
        <v>0</v>
      </c>
      <c r="L967" s="31" t="s">
        <v>1057</v>
      </c>
      <c r="M967">
        <v>0</v>
      </c>
    </row>
    <row r="968" spans="1:13" x14ac:dyDescent="0.25">
      <c r="A968" s="33" t="s">
        <v>146</v>
      </c>
      <c r="B968" s="33" t="s">
        <v>1057</v>
      </c>
      <c r="C968" s="33" t="s">
        <v>367</v>
      </c>
      <c r="D968" s="33">
        <v>0</v>
      </c>
      <c r="E968" s="69">
        <v>0</v>
      </c>
      <c r="G968" s="99">
        <f>+VALUE(VLOOKUP(B968,[1]Hoja1!B$2:C$33,2,0))</f>
        <v>19</v>
      </c>
      <c r="H968" t="str">
        <f>+VLOOKUP(CONCATENATE(B968,C968),[1]Hoja1!$J:$K,2,0)</f>
        <v>19017</v>
      </c>
      <c r="I968">
        <f>+COUNTIFS(BaseSAP!U:U,V!H968,BaseSAP!C:C,V!$G$4)</f>
        <v>0</v>
      </c>
      <c r="L968" s="33" t="s">
        <v>1057</v>
      </c>
      <c r="M968">
        <v>0</v>
      </c>
    </row>
    <row r="969" spans="1:13" x14ac:dyDescent="0.25">
      <c r="A969" s="31" t="s">
        <v>146</v>
      </c>
      <c r="B969" s="31" t="s">
        <v>1057</v>
      </c>
      <c r="C969" s="31" t="s">
        <v>1072</v>
      </c>
      <c r="D969" s="31">
        <v>0</v>
      </c>
      <c r="E969" s="54">
        <v>0</v>
      </c>
      <c r="G969" s="99">
        <f>+VALUE(VLOOKUP(B969,[1]Hoja1!B$2:C$33,2,0))</f>
        <v>19</v>
      </c>
      <c r="H969" t="str">
        <f>+VLOOKUP(CONCATENATE(B969,C969),[1]Hoja1!$J:$K,2,0)</f>
        <v>19018</v>
      </c>
      <c r="I969">
        <f>+COUNTIFS(BaseSAP!U:U,V!H969,BaseSAP!C:C,V!$G$4)</f>
        <v>0</v>
      </c>
      <c r="L969" s="31" t="s">
        <v>1057</v>
      </c>
      <c r="M969">
        <v>0</v>
      </c>
    </row>
    <row r="970" spans="1:13" x14ac:dyDescent="0.25">
      <c r="A970" s="33" t="s">
        <v>146</v>
      </c>
      <c r="B970" s="33" t="s">
        <v>1057</v>
      </c>
      <c r="C970" s="33" t="s">
        <v>1073</v>
      </c>
      <c r="D970" s="33">
        <v>0</v>
      </c>
      <c r="E970" s="69">
        <v>0</v>
      </c>
      <c r="G970" s="99">
        <f>+VALUE(VLOOKUP(B970,[1]Hoja1!B$2:C$33,2,0))</f>
        <v>19</v>
      </c>
      <c r="H970" t="str">
        <f>+VLOOKUP(CONCATENATE(B970,C970),[1]Hoja1!$J:$K,2,0)</f>
        <v>19019</v>
      </c>
      <c r="I970">
        <f>+COUNTIFS(BaseSAP!U:U,V!H970,BaseSAP!C:C,V!$G$4)</f>
        <v>0</v>
      </c>
      <c r="L970" s="33" t="s">
        <v>1057</v>
      </c>
      <c r="M970">
        <v>0</v>
      </c>
    </row>
    <row r="971" spans="1:13" x14ac:dyDescent="0.25">
      <c r="A971" s="12" t="s">
        <v>146</v>
      </c>
      <c r="B971" s="12" t="s">
        <v>1057</v>
      </c>
      <c r="C971" s="12" t="s">
        <v>1074</v>
      </c>
      <c r="D971" s="12">
        <v>0</v>
      </c>
      <c r="E971" s="70">
        <v>0</v>
      </c>
      <c r="G971" s="99">
        <f>+VALUE(VLOOKUP(B971,[1]Hoja1!B$2:C$33,2,0))</f>
        <v>19</v>
      </c>
      <c r="H971" t="str">
        <f>+VLOOKUP(CONCATENATE(B971,C971),[1]Hoja1!$J:$K,2,0)</f>
        <v>19020</v>
      </c>
      <c r="I971">
        <f>+COUNTIFS(BaseSAP!U:U,V!H971,BaseSAP!C:C,V!$G$4)</f>
        <v>0</v>
      </c>
      <c r="L971" s="12" t="s">
        <v>1057</v>
      </c>
      <c r="M971">
        <v>0</v>
      </c>
    </row>
    <row r="972" spans="1:13" x14ac:dyDescent="0.25">
      <c r="A972" s="33" t="s">
        <v>146</v>
      </c>
      <c r="B972" s="33" t="s">
        <v>1057</v>
      </c>
      <c r="C972" s="33" t="s">
        <v>1075</v>
      </c>
      <c r="D972" s="33">
        <v>0</v>
      </c>
      <c r="E972" s="69">
        <v>0</v>
      </c>
      <c r="G972" s="99">
        <f>+VALUE(VLOOKUP(B972,[1]Hoja1!B$2:C$33,2,0))</f>
        <v>19</v>
      </c>
      <c r="H972" t="str">
        <f>+VLOOKUP(CONCATENATE(B972,C972),[1]Hoja1!$J:$K,2,0)</f>
        <v>19021</v>
      </c>
      <c r="I972">
        <f>+COUNTIFS(BaseSAP!U:U,V!H972,BaseSAP!C:C,V!$G$4)</f>
        <v>0</v>
      </c>
      <c r="L972" s="33" t="s">
        <v>1057</v>
      </c>
      <c r="M972">
        <v>0</v>
      </c>
    </row>
    <row r="973" spans="1:13" x14ac:dyDescent="0.25">
      <c r="A973" s="12" t="s">
        <v>146</v>
      </c>
      <c r="B973" s="12" t="s">
        <v>1057</v>
      </c>
      <c r="C973" s="12" t="s">
        <v>1076</v>
      </c>
      <c r="D973" s="12">
        <v>0</v>
      </c>
      <c r="E973" s="70">
        <v>0</v>
      </c>
      <c r="G973" s="99">
        <f>+VALUE(VLOOKUP(B973,[1]Hoja1!B$2:C$33,2,0))</f>
        <v>19</v>
      </c>
      <c r="H973" t="str">
        <f>+VLOOKUP(CONCATENATE(B973,C973),[1]Hoja1!$J:$K,2,0)</f>
        <v>19022</v>
      </c>
      <c r="I973">
        <f>+COUNTIFS(BaseSAP!U:U,V!H973,BaseSAP!C:C,V!$G$4)</f>
        <v>0</v>
      </c>
      <c r="L973" s="12" t="s">
        <v>1057</v>
      </c>
      <c r="M973">
        <v>0</v>
      </c>
    </row>
    <row r="974" spans="1:13" x14ac:dyDescent="0.25">
      <c r="A974" s="33" t="s">
        <v>146</v>
      </c>
      <c r="B974" s="33" t="s">
        <v>1057</v>
      </c>
      <c r="C974" s="33" t="s">
        <v>1077</v>
      </c>
      <c r="D974" s="33">
        <v>0</v>
      </c>
      <c r="E974" s="69">
        <v>0</v>
      </c>
      <c r="G974" s="99">
        <f>+VALUE(VLOOKUP(B974,[1]Hoja1!B$2:C$33,2,0))</f>
        <v>19</v>
      </c>
      <c r="H974" t="str">
        <f>+VLOOKUP(CONCATENATE(B974,C974),[1]Hoja1!$J:$K,2,0)</f>
        <v>19023</v>
      </c>
      <c r="I974">
        <f>+COUNTIFS(BaseSAP!U:U,V!H974,BaseSAP!C:C,V!$G$4)</f>
        <v>0</v>
      </c>
      <c r="L974" s="33" t="s">
        <v>1057</v>
      </c>
      <c r="M974">
        <v>0</v>
      </c>
    </row>
    <row r="975" spans="1:13" x14ac:dyDescent="0.25">
      <c r="A975" s="12" t="s">
        <v>146</v>
      </c>
      <c r="B975" s="12" t="s">
        <v>1057</v>
      </c>
      <c r="C975" s="12" t="s">
        <v>1078</v>
      </c>
      <c r="D975" s="12">
        <v>0</v>
      </c>
      <c r="E975" s="70">
        <v>0</v>
      </c>
      <c r="G975" s="99">
        <f>+VALUE(VLOOKUP(B975,[1]Hoja1!B$2:C$33,2,0))</f>
        <v>19</v>
      </c>
      <c r="H975" t="str">
        <f>+VLOOKUP(CONCATENATE(B975,C975),[1]Hoja1!$J:$K,2,0)</f>
        <v>19024</v>
      </c>
      <c r="I975">
        <f>+COUNTIFS(BaseSAP!U:U,V!H975,BaseSAP!C:C,V!$G$4)</f>
        <v>0</v>
      </c>
      <c r="L975" s="12" t="s">
        <v>1057</v>
      </c>
      <c r="M975">
        <v>0</v>
      </c>
    </row>
    <row r="976" spans="1:13" x14ac:dyDescent="0.25">
      <c r="A976" s="33" t="s">
        <v>146</v>
      </c>
      <c r="B976" s="33" t="s">
        <v>1057</v>
      </c>
      <c r="C976" s="33" t="s">
        <v>1079</v>
      </c>
      <c r="D976" s="33">
        <v>0</v>
      </c>
      <c r="E976" s="69">
        <v>0</v>
      </c>
      <c r="G976" s="99">
        <f>+VALUE(VLOOKUP(B976,[1]Hoja1!B$2:C$33,2,0))</f>
        <v>19</v>
      </c>
      <c r="H976" t="str">
        <f>+VLOOKUP(CONCATENATE(B976,C976),[1]Hoja1!$J:$K,2,0)</f>
        <v>19025</v>
      </c>
      <c r="I976">
        <f>+COUNTIFS(BaseSAP!U:U,V!H976,BaseSAP!C:C,V!$G$4)</f>
        <v>0</v>
      </c>
      <c r="L976" s="33" t="s">
        <v>1057</v>
      </c>
      <c r="M976">
        <v>0</v>
      </c>
    </row>
    <row r="977" spans="1:13" x14ac:dyDescent="0.25">
      <c r="A977" s="31" t="s">
        <v>146</v>
      </c>
      <c r="B977" s="31" t="s">
        <v>1057</v>
      </c>
      <c r="C977" s="31" t="s">
        <v>372</v>
      </c>
      <c r="D977" s="31">
        <v>0</v>
      </c>
      <c r="E977" s="54">
        <v>0</v>
      </c>
      <c r="G977" s="99">
        <f>+VALUE(VLOOKUP(B977,[1]Hoja1!B$2:C$33,2,0))</f>
        <v>19</v>
      </c>
      <c r="H977" t="str">
        <f>+VLOOKUP(CONCATENATE(B977,C977),[1]Hoja1!$J:$K,2,0)</f>
        <v>19026</v>
      </c>
      <c r="I977">
        <f>+COUNTIFS(BaseSAP!U:U,V!H977,BaseSAP!C:C,V!$G$4)</f>
        <v>0</v>
      </c>
      <c r="L977" s="31" t="s">
        <v>1057</v>
      </c>
      <c r="M977">
        <v>0</v>
      </c>
    </row>
    <row r="978" spans="1:13" x14ac:dyDescent="0.25">
      <c r="A978" s="33" t="s">
        <v>146</v>
      </c>
      <c r="B978" s="33" t="s">
        <v>1057</v>
      </c>
      <c r="C978" s="33" t="s">
        <v>1080</v>
      </c>
      <c r="D978" s="33">
        <v>0</v>
      </c>
      <c r="E978" s="69">
        <v>0</v>
      </c>
      <c r="G978" s="99">
        <f>+VALUE(VLOOKUP(B978,[1]Hoja1!B$2:C$33,2,0))</f>
        <v>19</v>
      </c>
      <c r="H978" t="str">
        <f>+VLOOKUP(CONCATENATE(B978,C978),[1]Hoja1!$J:$K,2,0)</f>
        <v>19027</v>
      </c>
      <c r="I978">
        <f>+COUNTIFS(BaseSAP!U:U,V!H978,BaseSAP!C:C,V!$G$4)</f>
        <v>0</v>
      </c>
      <c r="L978" s="33" t="s">
        <v>1057</v>
      </c>
      <c r="M978">
        <v>0</v>
      </c>
    </row>
    <row r="979" spans="1:13" x14ac:dyDescent="0.25">
      <c r="A979" s="12" t="s">
        <v>146</v>
      </c>
      <c r="B979" s="12" t="s">
        <v>1057</v>
      </c>
      <c r="C979" s="12" t="s">
        <v>1081</v>
      </c>
      <c r="D979" s="12">
        <v>0</v>
      </c>
      <c r="E979" s="70">
        <v>0</v>
      </c>
      <c r="G979" s="99">
        <f>+VALUE(VLOOKUP(B979,[1]Hoja1!B$2:C$33,2,0))</f>
        <v>19</v>
      </c>
      <c r="H979" t="str">
        <f>+VLOOKUP(CONCATENATE(B979,C979),[1]Hoja1!$J:$K,2,0)</f>
        <v>19028</v>
      </c>
      <c r="I979">
        <f>+COUNTIFS(BaseSAP!U:U,V!H979,BaseSAP!C:C,V!$G$4)</f>
        <v>0</v>
      </c>
      <c r="L979" s="12" t="s">
        <v>1057</v>
      </c>
      <c r="M979">
        <v>0</v>
      </c>
    </row>
    <row r="980" spans="1:13" x14ac:dyDescent="0.25">
      <c r="A980" s="33" t="s">
        <v>146</v>
      </c>
      <c r="B980" s="33" t="s">
        <v>1057</v>
      </c>
      <c r="C980" s="33" t="s">
        <v>1082</v>
      </c>
      <c r="D980" s="33">
        <v>0</v>
      </c>
      <c r="E980" s="69">
        <v>0</v>
      </c>
      <c r="G980" s="99">
        <f>+VALUE(VLOOKUP(B980,[1]Hoja1!B$2:C$33,2,0))</f>
        <v>19</v>
      </c>
      <c r="H980" t="str">
        <f>+VLOOKUP(CONCATENATE(B980,C980),[1]Hoja1!$J:$K,2,0)</f>
        <v>19029</v>
      </c>
      <c r="I980">
        <f>+COUNTIFS(BaseSAP!U:U,V!H980,BaseSAP!C:C,V!$G$4)</f>
        <v>0</v>
      </c>
      <c r="L980" s="33" t="s">
        <v>1057</v>
      </c>
      <c r="M980">
        <v>0</v>
      </c>
    </row>
    <row r="981" spans="1:13" x14ac:dyDescent="0.25">
      <c r="A981" s="12" t="s">
        <v>146</v>
      </c>
      <c r="B981" s="12" t="s">
        <v>1057</v>
      </c>
      <c r="C981" s="12" t="s">
        <v>1083</v>
      </c>
      <c r="D981" s="12">
        <v>0</v>
      </c>
      <c r="E981" s="70">
        <v>0</v>
      </c>
      <c r="G981" s="99">
        <f>+VALUE(VLOOKUP(B981,[1]Hoja1!B$2:C$33,2,0))</f>
        <v>19</v>
      </c>
      <c r="H981" t="str">
        <f>+VLOOKUP(CONCATENATE(B981,C981),[1]Hoja1!$J:$K,2,0)</f>
        <v>19030</v>
      </c>
      <c r="I981">
        <f>+COUNTIFS(BaseSAP!U:U,V!H981,BaseSAP!C:C,V!$G$4)</f>
        <v>0</v>
      </c>
      <c r="L981" s="12" t="s">
        <v>1057</v>
      </c>
      <c r="M981">
        <v>0</v>
      </c>
    </row>
    <row r="982" spans="1:13" x14ac:dyDescent="0.25">
      <c r="A982" s="33" t="s">
        <v>146</v>
      </c>
      <c r="B982" s="33" t="s">
        <v>1057</v>
      </c>
      <c r="C982" s="33" t="s">
        <v>196</v>
      </c>
      <c r="D982" s="33">
        <v>0</v>
      </c>
      <c r="E982" s="69">
        <v>0</v>
      </c>
      <c r="G982" s="99">
        <f>+VALUE(VLOOKUP(B982,[1]Hoja1!B$2:C$33,2,0))</f>
        <v>19</v>
      </c>
      <c r="H982" t="str">
        <f>+VLOOKUP(CONCATENATE(B982,C982),[1]Hoja1!$J:$K,2,0)</f>
        <v>19031</v>
      </c>
      <c r="I982">
        <f>+COUNTIFS(BaseSAP!U:U,V!H982,BaseSAP!C:C,V!$G$4)</f>
        <v>0</v>
      </c>
      <c r="L982" s="33" t="s">
        <v>1057</v>
      </c>
      <c r="M982">
        <v>0</v>
      </c>
    </row>
    <row r="983" spans="1:13" x14ac:dyDescent="0.25">
      <c r="A983" s="12" t="s">
        <v>146</v>
      </c>
      <c r="B983" s="12" t="s">
        <v>1057</v>
      </c>
      <c r="C983" s="12" t="s">
        <v>1084</v>
      </c>
      <c r="D983" s="12">
        <v>0</v>
      </c>
      <c r="E983" s="70">
        <v>0</v>
      </c>
      <c r="G983" s="99">
        <f>+VALUE(VLOOKUP(B983,[1]Hoja1!B$2:C$33,2,0))</f>
        <v>19</v>
      </c>
      <c r="H983" t="str">
        <f>+VLOOKUP(CONCATENATE(B983,C983),[1]Hoja1!$J:$K,2,0)</f>
        <v>19032</v>
      </c>
      <c r="I983">
        <f>+COUNTIFS(BaseSAP!U:U,V!H983,BaseSAP!C:C,V!$G$4)</f>
        <v>0</v>
      </c>
      <c r="L983" s="12" t="s">
        <v>1057</v>
      </c>
      <c r="M983">
        <v>0</v>
      </c>
    </row>
    <row r="984" spans="1:13" x14ac:dyDescent="0.25">
      <c r="A984" s="33" t="s">
        <v>146</v>
      </c>
      <c r="B984" s="33" t="s">
        <v>1057</v>
      </c>
      <c r="C984" s="33" t="s">
        <v>1085</v>
      </c>
      <c r="D984" s="33">
        <v>0</v>
      </c>
      <c r="E984" s="69">
        <v>0</v>
      </c>
      <c r="G984" s="99">
        <f>+VALUE(VLOOKUP(B984,[1]Hoja1!B$2:C$33,2,0))</f>
        <v>19</v>
      </c>
      <c r="H984" t="str">
        <f>+VLOOKUP(CONCATENATE(B984,C984),[1]Hoja1!$J:$K,2,0)</f>
        <v>19033</v>
      </c>
      <c r="I984">
        <f>+COUNTIFS(BaseSAP!U:U,V!H984,BaseSAP!C:C,V!$G$4)</f>
        <v>0</v>
      </c>
      <c r="L984" s="33" t="s">
        <v>1057</v>
      </c>
      <c r="M984">
        <v>0</v>
      </c>
    </row>
    <row r="985" spans="1:13" x14ac:dyDescent="0.25">
      <c r="A985" s="31" t="s">
        <v>146</v>
      </c>
      <c r="B985" s="31" t="s">
        <v>1057</v>
      </c>
      <c r="C985" s="31" t="s">
        <v>1086</v>
      </c>
      <c r="D985" s="31">
        <v>0</v>
      </c>
      <c r="E985" s="54">
        <v>0</v>
      </c>
      <c r="G985" s="99">
        <f>+VALUE(VLOOKUP(B985,[1]Hoja1!B$2:C$33,2,0))</f>
        <v>19</v>
      </c>
      <c r="H985" t="str">
        <f>+VLOOKUP(CONCATENATE(B985,C985),[1]Hoja1!$J:$K,2,0)</f>
        <v>19034</v>
      </c>
      <c r="I985">
        <f>+COUNTIFS(BaseSAP!U:U,V!H985,BaseSAP!C:C,V!$G$4)</f>
        <v>0</v>
      </c>
      <c r="L985" s="31" t="s">
        <v>1057</v>
      </c>
      <c r="M985">
        <v>0</v>
      </c>
    </row>
    <row r="986" spans="1:13" x14ac:dyDescent="0.25">
      <c r="A986" s="33" t="s">
        <v>146</v>
      </c>
      <c r="B986" s="33" t="s">
        <v>1057</v>
      </c>
      <c r="C986" s="33" t="s">
        <v>836</v>
      </c>
      <c r="D986" s="33">
        <v>0</v>
      </c>
      <c r="E986" s="69">
        <v>0</v>
      </c>
      <c r="G986" s="99">
        <f>+VALUE(VLOOKUP(B986,[1]Hoja1!B$2:C$33,2,0))</f>
        <v>19</v>
      </c>
      <c r="H986" t="str">
        <f>+VLOOKUP(CONCATENATE(B986,C986),[1]Hoja1!$J:$K,2,0)</f>
        <v>19035</v>
      </c>
      <c r="I986">
        <f>+COUNTIFS(BaseSAP!U:U,V!H986,BaseSAP!C:C,V!$G$4)</f>
        <v>0</v>
      </c>
      <c r="L986" s="33" t="s">
        <v>1057</v>
      </c>
      <c r="M986">
        <v>0</v>
      </c>
    </row>
    <row r="987" spans="1:13" x14ac:dyDescent="0.25">
      <c r="A987" s="31" t="s">
        <v>146</v>
      </c>
      <c r="B987" s="31" t="s">
        <v>1057</v>
      </c>
      <c r="C987" s="31" t="s">
        <v>1087</v>
      </c>
      <c r="D987" s="31">
        <v>0</v>
      </c>
      <c r="E987" s="54">
        <v>0</v>
      </c>
      <c r="G987" s="99">
        <f>+VALUE(VLOOKUP(B987,[1]Hoja1!B$2:C$33,2,0))</f>
        <v>19</v>
      </c>
      <c r="H987" t="str">
        <f>+VLOOKUP(CONCATENATE(B987,C987),[1]Hoja1!$J:$K,2,0)</f>
        <v>19036</v>
      </c>
      <c r="I987">
        <f>+COUNTIFS(BaseSAP!U:U,V!H987,BaseSAP!C:C,V!$G$4)</f>
        <v>0</v>
      </c>
      <c r="L987" s="31" t="s">
        <v>1057</v>
      </c>
      <c r="M987">
        <v>0</v>
      </c>
    </row>
    <row r="988" spans="1:13" x14ac:dyDescent="0.25">
      <c r="A988" s="33" t="s">
        <v>146</v>
      </c>
      <c r="B988" s="33" t="s">
        <v>1057</v>
      </c>
      <c r="C988" s="33" t="s">
        <v>1088</v>
      </c>
      <c r="D988" s="33">
        <v>0</v>
      </c>
      <c r="E988" s="69">
        <v>0</v>
      </c>
      <c r="G988" s="99">
        <f>+VALUE(VLOOKUP(B988,[1]Hoja1!B$2:C$33,2,0))</f>
        <v>19</v>
      </c>
      <c r="H988" t="str">
        <f>+VLOOKUP(CONCATENATE(B988,C988),[1]Hoja1!$J:$K,2,0)</f>
        <v>19037</v>
      </c>
      <c r="I988">
        <f>+COUNTIFS(BaseSAP!U:U,V!H988,BaseSAP!C:C,V!$G$4)</f>
        <v>0</v>
      </c>
      <c r="L988" s="33" t="s">
        <v>1057</v>
      </c>
      <c r="M988">
        <v>0</v>
      </c>
    </row>
    <row r="989" spans="1:13" x14ac:dyDescent="0.25">
      <c r="A989" s="12" t="s">
        <v>146</v>
      </c>
      <c r="B989" s="12" t="s">
        <v>1057</v>
      </c>
      <c r="C989" s="12" t="s">
        <v>1089</v>
      </c>
      <c r="D989" s="12">
        <v>0</v>
      </c>
      <c r="E989" s="70">
        <v>0</v>
      </c>
      <c r="G989" s="99">
        <f>+VALUE(VLOOKUP(B989,[1]Hoja1!B$2:C$33,2,0))</f>
        <v>19</v>
      </c>
      <c r="H989" t="str">
        <f>+VLOOKUP(CONCATENATE(B989,C989),[1]Hoja1!$J:$K,2,0)</f>
        <v>19038</v>
      </c>
      <c r="I989">
        <f>+COUNTIFS(BaseSAP!U:U,V!H989,BaseSAP!C:C,V!$G$4)</f>
        <v>0</v>
      </c>
      <c r="L989" s="12" t="s">
        <v>1057</v>
      </c>
      <c r="M989">
        <v>0</v>
      </c>
    </row>
    <row r="990" spans="1:13" x14ac:dyDescent="0.25">
      <c r="A990" s="33" t="s">
        <v>146</v>
      </c>
      <c r="B990" s="33" t="s">
        <v>1057</v>
      </c>
      <c r="C990" s="33" t="s">
        <v>1090</v>
      </c>
      <c r="D990" s="33">
        <v>0</v>
      </c>
      <c r="E990" s="69">
        <v>0</v>
      </c>
      <c r="G990" s="99">
        <f>+VALUE(VLOOKUP(B990,[1]Hoja1!B$2:C$33,2,0))</f>
        <v>19</v>
      </c>
      <c r="H990" t="str">
        <f>+VLOOKUP(CONCATENATE(B990,C990),[1]Hoja1!$J:$K,2,0)</f>
        <v>19039</v>
      </c>
      <c r="I990">
        <f>+COUNTIFS(BaseSAP!U:U,V!H990,BaseSAP!C:C,V!$G$4)</f>
        <v>0</v>
      </c>
      <c r="L990" s="33" t="s">
        <v>1057</v>
      </c>
      <c r="M990">
        <v>0</v>
      </c>
    </row>
    <row r="991" spans="1:13" x14ac:dyDescent="0.25">
      <c r="A991" s="12" t="s">
        <v>146</v>
      </c>
      <c r="B991" s="12" t="s">
        <v>1057</v>
      </c>
      <c r="C991" s="12" t="s">
        <v>1091</v>
      </c>
      <c r="D991" s="12">
        <v>0</v>
      </c>
      <c r="E991" s="70">
        <v>0</v>
      </c>
      <c r="G991" s="99">
        <f>+VALUE(VLOOKUP(B991,[1]Hoja1!B$2:C$33,2,0))</f>
        <v>19</v>
      </c>
      <c r="H991" t="str">
        <f>+VLOOKUP(CONCATENATE(B991,C991),[1]Hoja1!$J:$K,2,0)</f>
        <v>19040</v>
      </c>
      <c r="I991">
        <f>+COUNTIFS(BaseSAP!U:U,V!H991,BaseSAP!C:C,V!$G$4)</f>
        <v>0</v>
      </c>
      <c r="L991" s="12" t="s">
        <v>1057</v>
      </c>
      <c r="M991">
        <v>0</v>
      </c>
    </row>
    <row r="992" spans="1:13" x14ac:dyDescent="0.25">
      <c r="A992" s="33" t="s">
        <v>146</v>
      </c>
      <c r="B992" s="33" t="s">
        <v>1057</v>
      </c>
      <c r="C992" s="33" t="s">
        <v>1092</v>
      </c>
      <c r="D992" s="33">
        <v>0</v>
      </c>
      <c r="E992" s="69">
        <v>0</v>
      </c>
      <c r="G992" s="99">
        <f>+VALUE(VLOOKUP(B992,[1]Hoja1!B$2:C$33,2,0))</f>
        <v>19</v>
      </c>
      <c r="H992" t="str">
        <f>+VLOOKUP(CONCATENATE(B992,C992),[1]Hoja1!$J:$K,2,0)</f>
        <v>19041</v>
      </c>
      <c r="I992">
        <f>+COUNTIFS(BaseSAP!U:U,V!H992,BaseSAP!C:C,V!$G$4)</f>
        <v>0</v>
      </c>
      <c r="L992" s="33" t="s">
        <v>1057</v>
      </c>
      <c r="M992">
        <v>0</v>
      </c>
    </row>
    <row r="993" spans="1:13" x14ac:dyDescent="0.25">
      <c r="A993" s="12" t="s">
        <v>146</v>
      </c>
      <c r="B993" s="12" t="s">
        <v>1057</v>
      </c>
      <c r="C993" s="12" t="s">
        <v>1093</v>
      </c>
      <c r="D993" s="12">
        <v>0</v>
      </c>
      <c r="E993" s="70">
        <v>0</v>
      </c>
      <c r="G993" s="99">
        <f>+VALUE(VLOOKUP(B993,[1]Hoja1!B$2:C$33,2,0))</f>
        <v>19</v>
      </c>
      <c r="H993" t="str">
        <f>+VLOOKUP(CONCATENATE(B993,C993),[1]Hoja1!$J:$K,2,0)</f>
        <v>19042</v>
      </c>
      <c r="I993">
        <f>+COUNTIFS(BaseSAP!U:U,V!H993,BaseSAP!C:C,V!$G$4)</f>
        <v>0</v>
      </c>
      <c r="L993" s="12" t="s">
        <v>1057</v>
      </c>
      <c r="M993">
        <v>0</v>
      </c>
    </row>
    <row r="994" spans="1:13" x14ac:dyDescent="0.25">
      <c r="A994" s="33" t="s">
        <v>146</v>
      </c>
      <c r="B994" s="33" t="s">
        <v>1057</v>
      </c>
      <c r="C994" s="33" t="s">
        <v>1094</v>
      </c>
      <c r="D994" s="33">
        <v>0</v>
      </c>
      <c r="E994" s="69">
        <v>0</v>
      </c>
      <c r="G994" s="99">
        <f>+VALUE(VLOOKUP(B994,[1]Hoja1!B$2:C$33,2,0))</f>
        <v>19</v>
      </c>
      <c r="H994" t="str">
        <f>+VLOOKUP(CONCATENATE(B994,C994),[1]Hoja1!$J:$K,2,0)</f>
        <v>19043</v>
      </c>
      <c r="I994">
        <f>+COUNTIFS(BaseSAP!U:U,V!H994,BaseSAP!C:C,V!$G$4)</f>
        <v>0</v>
      </c>
      <c r="L994" s="33" t="s">
        <v>1057</v>
      </c>
      <c r="M994">
        <v>0</v>
      </c>
    </row>
    <row r="995" spans="1:13" x14ac:dyDescent="0.25">
      <c r="A995" s="31" t="s">
        <v>146</v>
      </c>
      <c r="B995" s="31" t="s">
        <v>1057</v>
      </c>
      <c r="C995" s="31" t="s">
        <v>1095</v>
      </c>
      <c r="D995" s="31">
        <v>0</v>
      </c>
      <c r="E995" s="54">
        <v>0</v>
      </c>
      <c r="G995" s="99">
        <f>+VALUE(VLOOKUP(B995,[1]Hoja1!B$2:C$33,2,0))</f>
        <v>19</v>
      </c>
      <c r="H995" t="str">
        <f>+VLOOKUP(CONCATENATE(B995,C995),[1]Hoja1!$J:$K,2,0)</f>
        <v>19044</v>
      </c>
      <c r="I995">
        <f>+COUNTIFS(BaseSAP!U:U,V!H995,BaseSAP!C:C,V!$G$4)</f>
        <v>0</v>
      </c>
      <c r="L995" s="31" t="s">
        <v>1057</v>
      </c>
      <c r="M995">
        <v>0</v>
      </c>
    </row>
    <row r="996" spans="1:13" x14ac:dyDescent="0.25">
      <c r="A996" s="33" t="s">
        <v>146</v>
      </c>
      <c r="B996" s="33" t="s">
        <v>1057</v>
      </c>
      <c r="C996" s="33" t="s">
        <v>1096</v>
      </c>
      <c r="D996" s="33">
        <v>0</v>
      </c>
      <c r="E996" s="69">
        <v>0</v>
      </c>
      <c r="G996" s="99">
        <f>+VALUE(VLOOKUP(B996,[1]Hoja1!B$2:C$33,2,0))</f>
        <v>19</v>
      </c>
      <c r="H996" t="str">
        <f>+VLOOKUP(CONCATENATE(B996,C996),[1]Hoja1!$J:$K,2,0)</f>
        <v>19045</v>
      </c>
      <c r="I996">
        <f>+COUNTIFS(BaseSAP!U:U,V!H996,BaseSAP!C:C,V!$G$4)</f>
        <v>0</v>
      </c>
      <c r="L996" s="33" t="s">
        <v>1057</v>
      </c>
      <c r="M996">
        <v>0</v>
      </c>
    </row>
    <row r="997" spans="1:13" x14ac:dyDescent="0.25">
      <c r="A997" s="12" t="s">
        <v>146</v>
      </c>
      <c r="B997" s="12" t="s">
        <v>1057</v>
      </c>
      <c r="C997" s="12" t="s">
        <v>1097</v>
      </c>
      <c r="D997" s="12">
        <v>0</v>
      </c>
      <c r="E997" s="70">
        <v>0</v>
      </c>
      <c r="G997" s="99">
        <f>+VALUE(VLOOKUP(B997,[1]Hoja1!B$2:C$33,2,0))</f>
        <v>19</v>
      </c>
      <c r="H997" t="str">
        <f>+VLOOKUP(CONCATENATE(B997,C997),[1]Hoja1!$J:$K,2,0)</f>
        <v>19046</v>
      </c>
      <c r="I997">
        <f>+COUNTIFS(BaseSAP!U:U,V!H997,BaseSAP!C:C,V!$G$4)</f>
        <v>0</v>
      </c>
      <c r="L997" s="12" t="s">
        <v>1057</v>
      </c>
      <c r="M997">
        <v>0</v>
      </c>
    </row>
    <row r="998" spans="1:13" x14ac:dyDescent="0.25">
      <c r="A998" s="33" t="s">
        <v>146</v>
      </c>
      <c r="B998" s="33" t="s">
        <v>1057</v>
      </c>
      <c r="C998" s="33" t="s">
        <v>194</v>
      </c>
      <c r="D998" s="33">
        <v>0</v>
      </c>
      <c r="E998" s="69">
        <v>0</v>
      </c>
      <c r="G998" s="99">
        <f>+VALUE(VLOOKUP(B998,[1]Hoja1!B$2:C$33,2,0))</f>
        <v>19</v>
      </c>
      <c r="H998" t="str">
        <f>+VLOOKUP(CONCATENATE(B998,C998),[1]Hoja1!$J:$K,2,0)</f>
        <v>19047</v>
      </c>
      <c r="I998">
        <f>+COUNTIFS(BaseSAP!U:U,V!H998,BaseSAP!C:C,V!$G$4)</f>
        <v>0</v>
      </c>
      <c r="L998" s="33" t="s">
        <v>1057</v>
      </c>
      <c r="M998">
        <v>0</v>
      </c>
    </row>
    <row r="999" spans="1:13" x14ac:dyDescent="0.25">
      <c r="A999" s="12" t="s">
        <v>146</v>
      </c>
      <c r="B999" s="12" t="s">
        <v>1057</v>
      </c>
      <c r="C999" s="12" t="s">
        <v>488</v>
      </c>
      <c r="D999" s="12">
        <v>0</v>
      </c>
      <c r="E999" s="70">
        <v>0</v>
      </c>
      <c r="G999" s="99">
        <f>+VALUE(VLOOKUP(B999,[1]Hoja1!B$2:C$33,2,0))</f>
        <v>19</v>
      </c>
      <c r="H999" t="str">
        <f>+VLOOKUP(CONCATENATE(B999,C999),[1]Hoja1!$J:$K,2,0)</f>
        <v>19048</v>
      </c>
      <c r="I999">
        <f>+COUNTIFS(BaseSAP!U:U,V!H999,BaseSAP!C:C,V!$G$4)</f>
        <v>0</v>
      </c>
      <c r="L999" s="12" t="s">
        <v>1057</v>
      </c>
      <c r="M999">
        <v>0</v>
      </c>
    </row>
    <row r="1000" spans="1:13" x14ac:dyDescent="0.25">
      <c r="A1000" s="33" t="s">
        <v>146</v>
      </c>
      <c r="B1000" s="33" t="s">
        <v>1057</v>
      </c>
      <c r="C1000" s="33" t="s">
        <v>1098</v>
      </c>
      <c r="D1000" s="33">
        <v>0</v>
      </c>
      <c r="E1000" s="69">
        <v>0</v>
      </c>
      <c r="G1000" s="99">
        <f>+VALUE(VLOOKUP(B1000,[1]Hoja1!B$2:C$33,2,0))</f>
        <v>19</v>
      </c>
      <c r="H1000" t="str">
        <f>+VLOOKUP(CONCATENATE(B1000,C1000),[1]Hoja1!$J:$K,2,0)</f>
        <v>19049</v>
      </c>
      <c r="I1000">
        <f>+COUNTIFS(BaseSAP!U:U,V!H1000,BaseSAP!C:C,V!$G$4)</f>
        <v>0</v>
      </c>
      <c r="L1000" s="33" t="s">
        <v>1057</v>
      </c>
      <c r="M1000">
        <v>0</v>
      </c>
    </row>
    <row r="1001" spans="1:13" x14ac:dyDescent="0.25">
      <c r="A1001" s="12" t="s">
        <v>146</v>
      </c>
      <c r="B1001" s="12" t="s">
        <v>1057</v>
      </c>
      <c r="C1001" s="12" t="s">
        <v>1099</v>
      </c>
      <c r="D1001" s="12">
        <v>0</v>
      </c>
      <c r="E1001" s="70">
        <v>0</v>
      </c>
      <c r="G1001" s="99">
        <f>+VALUE(VLOOKUP(B1001,[1]Hoja1!B$2:C$33,2,0))</f>
        <v>19</v>
      </c>
      <c r="H1001" t="str">
        <f>+VLOOKUP(CONCATENATE(B1001,C1001),[1]Hoja1!$J:$K,2,0)</f>
        <v>19050</v>
      </c>
      <c r="I1001">
        <f>+COUNTIFS(BaseSAP!U:U,V!H1001,BaseSAP!C:C,V!$G$4)</f>
        <v>0</v>
      </c>
      <c r="L1001" s="12" t="s">
        <v>1057</v>
      </c>
      <c r="M1001">
        <v>0</v>
      </c>
    </row>
    <row r="1002" spans="1:13" x14ac:dyDescent="0.25">
      <c r="A1002" s="33" t="s">
        <v>146</v>
      </c>
      <c r="B1002" s="33" t="s">
        <v>1057</v>
      </c>
      <c r="C1002" s="33" t="s">
        <v>1100</v>
      </c>
      <c r="D1002" s="33">
        <v>0</v>
      </c>
      <c r="E1002" s="69">
        <v>0</v>
      </c>
      <c r="G1002" s="99">
        <f>+VALUE(VLOOKUP(B1002,[1]Hoja1!B$2:C$33,2,0))</f>
        <v>19</v>
      </c>
      <c r="H1002" t="str">
        <f>+VLOOKUP(CONCATENATE(B1002,C1002),[1]Hoja1!$J:$K,2,0)</f>
        <v>19051</v>
      </c>
      <c r="I1002">
        <f>+COUNTIFS(BaseSAP!U:U,V!H1002,BaseSAP!C:C,V!$G$4)</f>
        <v>0</v>
      </c>
      <c r="L1002" s="33" t="s">
        <v>1057</v>
      </c>
      <c r="M1002">
        <v>0</v>
      </c>
    </row>
    <row r="1003" spans="1:13" x14ac:dyDescent="0.25">
      <c r="A1003" s="31" t="s">
        <v>146</v>
      </c>
      <c r="B1003" s="31" t="s">
        <v>1101</v>
      </c>
      <c r="C1003" s="31" t="s">
        <v>1102</v>
      </c>
      <c r="D1003" s="31">
        <v>0</v>
      </c>
      <c r="E1003" s="54">
        <v>0</v>
      </c>
      <c r="G1003" s="99">
        <f>+VALUE(VLOOKUP(B1003,[1]Hoja1!B$2:C$33,2,0))</f>
        <v>20</v>
      </c>
      <c r="H1003" t="str">
        <f>+VLOOKUP(CONCATENATE(B1003,C1003),[1]Hoja1!$J:$K,2,0)</f>
        <v>20001</v>
      </c>
      <c r="I1003">
        <f>+COUNTIFS(BaseSAP!U:U,V!H1003,BaseSAP!C:C,V!$G$4)</f>
        <v>0</v>
      </c>
      <c r="L1003" s="31" t="s">
        <v>1101</v>
      </c>
      <c r="M1003">
        <v>0</v>
      </c>
    </row>
    <row r="1004" spans="1:13" x14ac:dyDescent="0.25">
      <c r="A1004" s="33" t="s">
        <v>146</v>
      </c>
      <c r="B1004" s="33" t="s">
        <v>1101</v>
      </c>
      <c r="C1004" s="33" t="s">
        <v>1103</v>
      </c>
      <c r="D1004" s="33">
        <v>0</v>
      </c>
      <c r="E1004" s="69">
        <v>0</v>
      </c>
      <c r="G1004" s="99">
        <f>+VALUE(VLOOKUP(B1004,[1]Hoja1!B$2:C$33,2,0))</f>
        <v>20</v>
      </c>
      <c r="H1004" t="str">
        <f>+VLOOKUP(CONCATENATE(B1004,C1004),[1]Hoja1!$J:$K,2,0)</f>
        <v>20002</v>
      </c>
      <c r="I1004">
        <f>+COUNTIFS(BaseSAP!U:U,V!H1004,BaseSAP!C:C,V!$G$4)</f>
        <v>0</v>
      </c>
      <c r="L1004" s="33" t="s">
        <v>1101</v>
      </c>
      <c r="M1004">
        <v>0</v>
      </c>
    </row>
    <row r="1005" spans="1:13" x14ac:dyDescent="0.25">
      <c r="A1005" s="31" t="s">
        <v>146</v>
      </c>
      <c r="B1005" s="31" t="s">
        <v>1101</v>
      </c>
      <c r="C1005" s="31" t="s">
        <v>1104</v>
      </c>
      <c r="D1005" s="31">
        <v>0</v>
      </c>
      <c r="E1005" s="54">
        <v>0</v>
      </c>
      <c r="G1005" s="99">
        <f>+VALUE(VLOOKUP(B1005,[1]Hoja1!B$2:C$33,2,0))</f>
        <v>20</v>
      </c>
      <c r="H1005" t="str">
        <f>+VLOOKUP(CONCATENATE(B1005,C1005),[1]Hoja1!$J:$K,2,0)</f>
        <v>20003</v>
      </c>
      <c r="I1005">
        <f>+COUNTIFS(BaseSAP!U:U,V!H1005,BaseSAP!C:C,V!$G$4)</f>
        <v>0</v>
      </c>
      <c r="L1005" s="31" t="s">
        <v>1101</v>
      </c>
      <c r="M1005">
        <v>0</v>
      </c>
    </row>
    <row r="1006" spans="1:13" x14ac:dyDescent="0.25">
      <c r="A1006" s="33" t="s">
        <v>146</v>
      </c>
      <c r="B1006" s="33" t="s">
        <v>1101</v>
      </c>
      <c r="C1006" s="33" t="s">
        <v>1105</v>
      </c>
      <c r="D1006" s="33">
        <v>0</v>
      </c>
      <c r="E1006" s="69">
        <v>0</v>
      </c>
      <c r="G1006" s="99">
        <f>+VALUE(VLOOKUP(B1006,[1]Hoja1!B$2:C$33,2,0))</f>
        <v>20</v>
      </c>
      <c r="H1006" t="str">
        <f>+VLOOKUP(CONCATENATE(B1006,C1006),[1]Hoja1!$J:$K,2,0)</f>
        <v>20004</v>
      </c>
      <c r="I1006">
        <f>+COUNTIFS(BaseSAP!U:U,V!H1006,BaseSAP!C:C,V!$G$4)</f>
        <v>0</v>
      </c>
      <c r="L1006" s="33" t="s">
        <v>1101</v>
      </c>
      <c r="M1006">
        <v>0</v>
      </c>
    </row>
    <row r="1007" spans="1:13" x14ac:dyDescent="0.25">
      <c r="A1007" s="12" t="s">
        <v>146</v>
      </c>
      <c r="B1007" s="12" t="s">
        <v>1101</v>
      </c>
      <c r="C1007" s="12" t="s">
        <v>1106</v>
      </c>
      <c r="D1007" s="12">
        <v>0</v>
      </c>
      <c r="E1007" s="70">
        <v>0</v>
      </c>
      <c r="G1007" s="99">
        <f>+VALUE(VLOOKUP(B1007,[1]Hoja1!B$2:C$33,2,0))</f>
        <v>20</v>
      </c>
      <c r="H1007" t="str">
        <f>+VLOOKUP(CONCATENATE(B1007,C1007),[1]Hoja1!$J:$K,2,0)</f>
        <v>20005</v>
      </c>
      <c r="I1007">
        <f>+COUNTIFS(BaseSAP!U:U,V!H1007,BaseSAP!C:C,V!$G$4)</f>
        <v>0</v>
      </c>
      <c r="L1007" s="12" t="s">
        <v>1101</v>
      </c>
      <c r="M1007">
        <v>0</v>
      </c>
    </row>
    <row r="1008" spans="1:13" x14ac:dyDescent="0.25">
      <c r="A1008" s="33" t="s">
        <v>146</v>
      </c>
      <c r="B1008" s="33" t="s">
        <v>1101</v>
      </c>
      <c r="C1008" s="33" t="s">
        <v>1107</v>
      </c>
      <c r="D1008" s="33">
        <v>0</v>
      </c>
      <c r="E1008" s="69">
        <v>0</v>
      </c>
      <c r="G1008" s="99">
        <f>+VALUE(VLOOKUP(B1008,[1]Hoja1!B$2:C$33,2,0))</f>
        <v>20</v>
      </c>
      <c r="H1008" t="str">
        <f>+VLOOKUP(CONCATENATE(B1008,C1008),[1]Hoja1!$J:$K,2,0)</f>
        <v>20006</v>
      </c>
      <c r="I1008">
        <f>+COUNTIFS(BaseSAP!U:U,V!H1008,BaseSAP!C:C,V!$G$4)</f>
        <v>0</v>
      </c>
      <c r="L1008" s="33" t="s">
        <v>1101</v>
      </c>
      <c r="M1008">
        <v>0</v>
      </c>
    </row>
    <row r="1009" spans="1:13" x14ac:dyDescent="0.25">
      <c r="A1009" s="12" t="s">
        <v>146</v>
      </c>
      <c r="B1009" s="12" t="s">
        <v>1101</v>
      </c>
      <c r="C1009" s="12" t="s">
        <v>1108</v>
      </c>
      <c r="D1009" s="12">
        <v>0</v>
      </c>
      <c r="E1009" s="70">
        <v>0</v>
      </c>
      <c r="G1009" s="99">
        <f>+VALUE(VLOOKUP(B1009,[1]Hoja1!B$2:C$33,2,0))</f>
        <v>20</v>
      </c>
      <c r="H1009" t="str">
        <f>+VLOOKUP(CONCATENATE(B1009,C1009),[1]Hoja1!$J:$K,2,0)</f>
        <v>20007</v>
      </c>
      <c r="I1009">
        <f>+COUNTIFS(BaseSAP!U:U,V!H1009,BaseSAP!C:C,V!$G$4)</f>
        <v>0</v>
      </c>
      <c r="L1009" s="12" t="s">
        <v>1101</v>
      </c>
      <c r="M1009">
        <v>0</v>
      </c>
    </row>
    <row r="1010" spans="1:13" x14ac:dyDescent="0.25">
      <c r="A1010" s="33" t="s">
        <v>146</v>
      </c>
      <c r="B1010" s="33" t="s">
        <v>1101</v>
      </c>
      <c r="C1010" s="33" t="s">
        <v>1109</v>
      </c>
      <c r="D1010" s="33">
        <v>0</v>
      </c>
      <c r="E1010" s="69">
        <v>0</v>
      </c>
      <c r="G1010" s="99">
        <f>+VALUE(VLOOKUP(B1010,[1]Hoja1!B$2:C$33,2,0))</f>
        <v>20</v>
      </c>
      <c r="H1010" t="str">
        <f>+VLOOKUP(CONCATENATE(B1010,C1010),[1]Hoja1!$J:$K,2,0)</f>
        <v>20008</v>
      </c>
      <c r="I1010">
        <f>+COUNTIFS(BaseSAP!U:U,V!H1010,BaseSAP!C:C,V!$G$4)</f>
        <v>0</v>
      </c>
      <c r="L1010" s="33" t="s">
        <v>1101</v>
      </c>
      <c r="M1010">
        <v>0</v>
      </c>
    </row>
    <row r="1011" spans="1:13" x14ac:dyDescent="0.25">
      <c r="A1011" s="12" t="s">
        <v>146</v>
      </c>
      <c r="B1011" s="12" t="s">
        <v>1101</v>
      </c>
      <c r="C1011" s="12" t="s">
        <v>1110</v>
      </c>
      <c r="D1011" s="12">
        <v>0</v>
      </c>
      <c r="E1011" s="70">
        <v>0</v>
      </c>
      <c r="G1011" s="99">
        <f>+VALUE(VLOOKUP(B1011,[1]Hoja1!B$2:C$33,2,0))</f>
        <v>20</v>
      </c>
      <c r="H1011" t="str">
        <f>+VLOOKUP(CONCATENATE(B1011,C1011),[1]Hoja1!$J:$K,2,0)</f>
        <v>20009</v>
      </c>
      <c r="I1011">
        <f>+COUNTIFS(BaseSAP!U:U,V!H1011,BaseSAP!C:C,V!$G$4)</f>
        <v>0</v>
      </c>
      <c r="L1011" s="12" t="s">
        <v>1101</v>
      </c>
      <c r="M1011">
        <v>0</v>
      </c>
    </row>
    <row r="1012" spans="1:13" x14ac:dyDescent="0.25">
      <c r="A1012" s="33" t="s">
        <v>146</v>
      </c>
      <c r="B1012" s="33" t="s">
        <v>1101</v>
      </c>
      <c r="C1012" s="33" t="s">
        <v>1111</v>
      </c>
      <c r="D1012" s="33">
        <v>0</v>
      </c>
      <c r="E1012" s="69">
        <v>0</v>
      </c>
      <c r="G1012" s="99">
        <f>+VALUE(VLOOKUP(B1012,[1]Hoja1!B$2:C$33,2,0))</f>
        <v>20</v>
      </c>
      <c r="H1012" t="str">
        <f>+VLOOKUP(CONCATENATE(B1012,C1012),[1]Hoja1!$J:$K,2,0)</f>
        <v>20010</v>
      </c>
      <c r="I1012">
        <f>+COUNTIFS(BaseSAP!U:U,V!H1012,BaseSAP!C:C,V!$G$4)</f>
        <v>0</v>
      </c>
      <c r="L1012" s="33" t="s">
        <v>1101</v>
      </c>
      <c r="M1012">
        <v>0</v>
      </c>
    </row>
    <row r="1013" spans="1:13" x14ac:dyDescent="0.25">
      <c r="A1013" s="31" t="s">
        <v>146</v>
      </c>
      <c r="B1013" s="31" t="s">
        <v>1101</v>
      </c>
      <c r="C1013" s="31" t="s">
        <v>1112</v>
      </c>
      <c r="D1013" s="31">
        <v>0</v>
      </c>
      <c r="E1013" s="54">
        <v>0</v>
      </c>
      <c r="G1013" s="99">
        <f>+VALUE(VLOOKUP(B1013,[1]Hoja1!B$2:C$33,2,0))</f>
        <v>20</v>
      </c>
      <c r="H1013" t="str">
        <f>+VLOOKUP(CONCATENATE(B1013,C1013),[1]Hoja1!$J:$K,2,0)</f>
        <v>20011</v>
      </c>
      <c r="I1013">
        <f>+COUNTIFS(BaseSAP!U:U,V!H1013,BaseSAP!C:C,V!$G$4)</f>
        <v>0</v>
      </c>
      <c r="L1013" s="31" t="s">
        <v>1101</v>
      </c>
      <c r="M1013">
        <v>0</v>
      </c>
    </row>
    <row r="1014" spans="1:13" x14ac:dyDescent="0.25">
      <c r="A1014" s="33" t="s">
        <v>146</v>
      </c>
      <c r="B1014" s="33" t="s">
        <v>1101</v>
      </c>
      <c r="C1014" s="33" t="s">
        <v>1113</v>
      </c>
      <c r="D1014" s="33">
        <v>0</v>
      </c>
      <c r="E1014" s="69">
        <v>0</v>
      </c>
      <c r="G1014" s="99">
        <f>+VALUE(VLOOKUP(B1014,[1]Hoja1!B$2:C$33,2,0))</f>
        <v>20</v>
      </c>
      <c r="H1014" t="str">
        <f>+VLOOKUP(CONCATENATE(B1014,C1014),[1]Hoja1!$J:$K,2,0)</f>
        <v>20012</v>
      </c>
      <c r="I1014">
        <f>+COUNTIFS(BaseSAP!U:U,V!H1014,BaseSAP!C:C,V!$G$4)</f>
        <v>0</v>
      </c>
      <c r="L1014" s="33" t="s">
        <v>1101</v>
      </c>
      <c r="M1014">
        <v>0</v>
      </c>
    </row>
    <row r="1015" spans="1:13" x14ac:dyDescent="0.25">
      <c r="A1015" s="12" t="s">
        <v>146</v>
      </c>
      <c r="B1015" s="12" t="s">
        <v>1101</v>
      </c>
      <c r="C1015" s="12" t="s">
        <v>1114</v>
      </c>
      <c r="D1015" s="12">
        <v>0</v>
      </c>
      <c r="E1015" s="70">
        <v>0</v>
      </c>
      <c r="G1015" s="99">
        <f>+VALUE(VLOOKUP(B1015,[1]Hoja1!B$2:C$33,2,0))</f>
        <v>20</v>
      </c>
      <c r="H1015" t="str">
        <f>+VLOOKUP(CONCATENATE(B1015,C1015),[1]Hoja1!$J:$K,2,0)</f>
        <v>20013</v>
      </c>
      <c r="I1015">
        <f>+COUNTIFS(BaseSAP!U:U,V!H1015,BaseSAP!C:C,V!$G$4)</f>
        <v>0</v>
      </c>
      <c r="L1015" s="12" t="s">
        <v>1101</v>
      </c>
      <c r="M1015">
        <v>0</v>
      </c>
    </row>
    <row r="1016" spans="1:13" x14ac:dyDescent="0.25">
      <c r="A1016" s="33" t="s">
        <v>146</v>
      </c>
      <c r="B1016" s="33" t="s">
        <v>1101</v>
      </c>
      <c r="C1016" s="33" t="s">
        <v>1115</v>
      </c>
      <c r="D1016" s="33">
        <v>0</v>
      </c>
      <c r="E1016" s="69">
        <v>0</v>
      </c>
      <c r="G1016" s="99">
        <f>+VALUE(VLOOKUP(B1016,[1]Hoja1!B$2:C$33,2,0))</f>
        <v>20</v>
      </c>
      <c r="H1016" t="str">
        <f>+VLOOKUP(CONCATENATE(B1016,C1016),[1]Hoja1!$J:$K,2,0)</f>
        <v>20014</v>
      </c>
      <c r="I1016">
        <f>+COUNTIFS(BaseSAP!U:U,V!H1016,BaseSAP!C:C,V!$G$4)</f>
        <v>0</v>
      </c>
      <c r="L1016" s="33" t="s">
        <v>1101</v>
      </c>
      <c r="M1016">
        <v>0</v>
      </c>
    </row>
    <row r="1017" spans="1:13" x14ac:dyDescent="0.25">
      <c r="A1017" s="12" t="s">
        <v>146</v>
      </c>
      <c r="B1017" s="12" t="s">
        <v>1101</v>
      </c>
      <c r="C1017" s="12" t="s">
        <v>1116</v>
      </c>
      <c r="D1017" s="12">
        <v>0</v>
      </c>
      <c r="E1017" s="70">
        <v>0</v>
      </c>
      <c r="G1017" s="99">
        <f>+VALUE(VLOOKUP(B1017,[1]Hoja1!B$2:C$33,2,0))</f>
        <v>20</v>
      </c>
      <c r="H1017" t="str">
        <f>+VLOOKUP(CONCATENATE(B1017,C1017),[1]Hoja1!$J:$K,2,0)</f>
        <v>20015</v>
      </c>
      <c r="I1017">
        <f>+COUNTIFS(BaseSAP!U:U,V!H1017,BaseSAP!C:C,V!$G$4)</f>
        <v>0</v>
      </c>
      <c r="L1017" s="12" t="s">
        <v>1101</v>
      </c>
      <c r="M1017">
        <v>0</v>
      </c>
    </row>
    <row r="1018" spans="1:13" x14ac:dyDescent="0.25">
      <c r="A1018" s="33" t="s">
        <v>146</v>
      </c>
      <c r="B1018" s="33" t="s">
        <v>1101</v>
      </c>
      <c r="C1018" s="33" t="s">
        <v>1117</v>
      </c>
      <c r="D1018" s="33">
        <v>0</v>
      </c>
      <c r="E1018" s="69">
        <v>0</v>
      </c>
      <c r="G1018" s="99">
        <f>+VALUE(VLOOKUP(B1018,[1]Hoja1!B$2:C$33,2,0))</f>
        <v>20</v>
      </c>
      <c r="H1018" t="str">
        <f>+VLOOKUP(CONCATENATE(B1018,C1018),[1]Hoja1!$J:$K,2,0)</f>
        <v>20016</v>
      </c>
      <c r="I1018">
        <f>+COUNTIFS(BaseSAP!U:U,V!H1018,BaseSAP!C:C,V!$G$4)</f>
        <v>0</v>
      </c>
      <c r="L1018" s="33" t="s">
        <v>1101</v>
      </c>
      <c r="M1018">
        <v>0</v>
      </c>
    </row>
    <row r="1019" spans="1:13" x14ac:dyDescent="0.25">
      <c r="A1019" s="12" t="s">
        <v>146</v>
      </c>
      <c r="B1019" s="12" t="s">
        <v>1101</v>
      </c>
      <c r="C1019" s="12" t="s">
        <v>1118</v>
      </c>
      <c r="D1019" s="12">
        <v>0</v>
      </c>
      <c r="E1019" s="70">
        <v>0</v>
      </c>
      <c r="G1019" s="99">
        <f>+VALUE(VLOOKUP(B1019,[1]Hoja1!B$2:C$33,2,0))</f>
        <v>20</v>
      </c>
      <c r="H1019" t="str">
        <f>+VLOOKUP(CONCATENATE(B1019,C1019),[1]Hoja1!$J:$K,2,0)</f>
        <v>20017</v>
      </c>
      <c r="I1019">
        <f>+COUNTIFS(BaseSAP!U:U,V!H1019,BaseSAP!C:C,V!$G$4)</f>
        <v>0</v>
      </c>
      <c r="L1019" s="12" t="s">
        <v>1101</v>
      </c>
      <c r="M1019">
        <v>0</v>
      </c>
    </row>
    <row r="1020" spans="1:13" x14ac:dyDescent="0.25">
      <c r="A1020" s="33" t="s">
        <v>146</v>
      </c>
      <c r="B1020" s="33" t="s">
        <v>1101</v>
      </c>
      <c r="C1020" s="33" t="s">
        <v>1119</v>
      </c>
      <c r="D1020" s="33">
        <v>0</v>
      </c>
      <c r="E1020" s="69">
        <v>0</v>
      </c>
      <c r="G1020" s="99">
        <f>+VALUE(VLOOKUP(B1020,[1]Hoja1!B$2:C$33,2,0))</f>
        <v>20</v>
      </c>
      <c r="H1020" t="str">
        <f>+VLOOKUP(CONCATENATE(B1020,C1020),[1]Hoja1!$J:$K,2,0)</f>
        <v>20018</v>
      </c>
      <c r="I1020">
        <f>+COUNTIFS(BaseSAP!U:U,V!H1020,BaseSAP!C:C,V!$G$4)</f>
        <v>0</v>
      </c>
      <c r="L1020" s="33" t="s">
        <v>1101</v>
      </c>
      <c r="M1020">
        <v>0</v>
      </c>
    </row>
    <row r="1021" spans="1:13" x14ac:dyDescent="0.25">
      <c r="A1021" s="31" t="s">
        <v>146</v>
      </c>
      <c r="B1021" s="31" t="s">
        <v>1101</v>
      </c>
      <c r="C1021" s="31" t="s">
        <v>1120</v>
      </c>
      <c r="D1021" s="31">
        <v>0</v>
      </c>
      <c r="E1021" s="54">
        <v>0</v>
      </c>
      <c r="G1021" s="99">
        <f>+VALUE(VLOOKUP(B1021,[1]Hoja1!B$2:C$33,2,0))</f>
        <v>20</v>
      </c>
      <c r="H1021" t="str">
        <f>+VLOOKUP(CONCATENATE(B1021,C1021),[1]Hoja1!$J:$K,2,0)</f>
        <v>20019</v>
      </c>
      <c r="I1021">
        <f>+COUNTIFS(BaseSAP!U:U,V!H1021,BaseSAP!C:C,V!$G$4)</f>
        <v>0</v>
      </c>
      <c r="L1021" s="31" t="s">
        <v>1101</v>
      </c>
      <c r="M1021">
        <v>0</v>
      </c>
    </row>
    <row r="1022" spans="1:13" x14ac:dyDescent="0.25">
      <c r="A1022" s="33" t="s">
        <v>146</v>
      </c>
      <c r="B1022" s="33" t="s">
        <v>1101</v>
      </c>
      <c r="C1022" s="33" t="s">
        <v>1121</v>
      </c>
      <c r="D1022" s="33">
        <v>0</v>
      </c>
      <c r="E1022" s="69">
        <v>0</v>
      </c>
      <c r="G1022" s="99">
        <f>+VALUE(VLOOKUP(B1022,[1]Hoja1!B$2:C$33,2,0))</f>
        <v>20</v>
      </c>
      <c r="H1022" t="str">
        <f>+VLOOKUP(CONCATENATE(B1022,C1022),[1]Hoja1!$J:$K,2,0)</f>
        <v>20020</v>
      </c>
      <c r="I1022">
        <f>+COUNTIFS(BaseSAP!U:U,V!H1022,BaseSAP!C:C,V!$G$4)</f>
        <v>0</v>
      </c>
      <c r="L1022" s="33" t="s">
        <v>1101</v>
      </c>
      <c r="M1022">
        <v>0</v>
      </c>
    </row>
    <row r="1023" spans="1:13" x14ac:dyDescent="0.25">
      <c r="A1023" s="31" t="s">
        <v>146</v>
      </c>
      <c r="B1023" s="31" t="s">
        <v>1101</v>
      </c>
      <c r="C1023" s="31" t="s">
        <v>1122</v>
      </c>
      <c r="D1023" s="31">
        <v>0</v>
      </c>
      <c r="E1023" s="54">
        <v>0</v>
      </c>
      <c r="G1023" s="99">
        <f>+VALUE(VLOOKUP(B1023,[1]Hoja1!B$2:C$33,2,0))</f>
        <v>20</v>
      </c>
      <c r="H1023" t="str">
        <f>+VLOOKUP(CONCATENATE(B1023,C1023),[1]Hoja1!$J:$K,2,0)</f>
        <v>20021</v>
      </c>
      <c r="I1023">
        <f>+COUNTIFS(BaseSAP!U:U,V!H1023,BaseSAP!C:C,V!$G$4)</f>
        <v>0</v>
      </c>
      <c r="L1023" s="31" t="s">
        <v>1101</v>
      </c>
      <c r="M1023">
        <v>0</v>
      </c>
    </row>
    <row r="1024" spans="1:13" x14ac:dyDescent="0.25">
      <c r="A1024" s="33" t="s">
        <v>146</v>
      </c>
      <c r="B1024" s="33" t="s">
        <v>1101</v>
      </c>
      <c r="C1024" s="33" t="s">
        <v>1123</v>
      </c>
      <c r="D1024" s="33">
        <v>0</v>
      </c>
      <c r="E1024" s="69">
        <v>0</v>
      </c>
      <c r="G1024" s="99">
        <f>+VALUE(VLOOKUP(B1024,[1]Hoja1!B$2:C$33,2,0))</f>
        <v>20</v>
      </c>
      <c r="H1024" t="str">
        <f>+VLOOKUP(CONCATENATE(B1024,C1024),[1]Hoja1!$J:$K,2,0)</f>
        <v>20022</v>
      </c>
      <c r="I1024">
        <f>+COUNTIFS(BaseSAP!U:U,V!H1024,BaseSAP!C:C,V!$G$4)</f>
        <v>0</v>
      </c>
      <c r="L1024" s="33" t="s">
        <v>1101</v>
      </c>
      <c r="M1024">
        <v>0</v>
      </c>
    </row>
    <row r="1025" spans="1:13" x14ac:dyDescent="0.25">
      <c r="A1025" s="12" t="s">
        <v>146</v>
      </c>
      <c r="B1025" s="12" t="s">
        <v>1101</v>
      </c>
      <c r="C1025" s="12" t="s">
        <v>1124</v>
      </c>
      <c r="D1025" s="12">
        <v>0</v>
      </c>
      <c r="E1025" s="70">
        <v>0</v>
      </c>
      <c r="G1025" s="99">
        <f>+VALUE(VLOOKUP(B1025,[1]Hoja1!B$2:C$33,2,0))</f>
        <v>20</v>
      </c>
      <c r="H1025" t="str">
        <f>+VLOOKUP(CONCATENATE(B1025,C1025),[1]Hoja1!$J:$K,2,0)</f>
        <v>20023</v>
      </c>
      <c r="I1025">
        <f>+COUNTIFS(BaseSAP!U:U,V!H1025,BaseSAP!C:C,V!$G$4)</f>
        <v>0</v>
      </c>
      <c r="L1025" s="12" t="s">
        <v>1101</v>
      </c>
      <c r="M1025">
        <v>0</v>
      </c>
    </row>
    <row r="1026" spans="1:13" x14ac:dyDescent="0.25">
      <c r="A1026" s="33" t="s">
        <v>146</v>
      </c>
      <c r="B1026" s="33" t="s">
        <v>1101</v>
      </c>
      <c r="C1026" s="33" t="s">
        <v>1125</v>
      </c>
      <c r="D1026" s="33">
        <v>0</v>
      </c>
      <c r="E1026" s="69">
        <v>0</v>
      </c>
      <c r="G1026" s="99">
        <f>+VALUE(VLOOKUP(B1026,[1]Hoja1!B$2:C$33,2,0))</f>
        <v>20</v>
      </c>
      <c r="H1026" t="str">
        <f>+VLOOKUP(CONCATENATE(B1026,C1026),[1]Hoja1!$J:$K,2,0)</f>
        <v>20024</v>
      </c>
      <c r="I1026">
        <f>+COUNTIFS(BaseSAP!U:U,V!H1026,BaseSAP!C:C,V!$G$4)</f>
        <v>0</v>
      </c>
      <c r="L1026" s="33" t="s">
        <v>1101</v>
      </c>
      <c r="M1026">
        <v>0</v>
      </c>
    </row>
    <row r="1027" spans="1:13" x14ac:dyDescent="0.25">
      <c r="A1027" s="12" t="s">
        <v>146</v>
      </c>
      <c r="B1027" s="12" t="s">
        <v>1101</v>
      </c>
      <c r="C1027" s="12" t="s">
        <v>1126</v>
      </c>
      <c r="D1027" s="12">
        <v>0</v>
      </c>
      <c r="E1027" s="70">
        <v>0</v>
      </c>
      <c r="G1027" s="99">
        <f>+VALUE(VLOOKUP(B1027,[1]Hoja1!B$2:C$33,2,0))</f>
        <v>20</v>
      </c>
      <c r="H1027" t="str">
        <f>+VLOOKUP(CONCATENATE(B1027,C1027),[1]Hoja1!$J:$K,2,0)</f>
        <v>20025</v>
      </c>
      <c r="I1027">
        <f>+COUNTIFS(BaseSAP!U:U,V!H1027,BaseSAP!C:C,V!$G$4)</f>
        <v>0</v>
      </c>
      <c r="L1027" s="12" t="s">
        <v>1101</v>
      </c>
      <c r="M1027">
        <v>0</v>
      </c>
    </row>
    <row r="1028" spans="1:13" x14ac:dyDescent="0.25">
      <c r="A1028" s="33" t="s">
        <v>146</v>
      </c>
      <c r="B1028" s="33" t="s">
        <v>1101</v>
      </c>
      <c r="C1028" s="33" t="s">
        <v>1127</v>
      </c>
      <c r="D1028" s="33">
        <v>0</v>
      </c>
      <c r="E1028" s="69">
        <v>0</v>
      </c>
      <c r="G1028" s="99">
        <f>+VALUE(VLOOKUP(B1028,[1]Hoja1!B$2:C$33,2,0))</f>
        <v>20</v>
      </c>
      <c r="H1028" t="str">
        <f>+VLOOKUP(CONCATENATE(B1028,C1028),[1]Hoja1!$J:$K,2,0)</f>
        <v>20026</v>
      </c>
      <c r="I1028">
        <f>+COUNTIFS(BaseSAP!U:U,V!H1028,BaseSAP!C:C,V!$G$4)</f>
        <v>0</v>
      </c>
      <c r="L1028" s="33" t="s">
        <v>1101</v>
      </c>
      <c r="M1028">
        <v>0</v>
      </c>
    </row>
    <row r="1029" spans="1:13" x14ac:dyDescent="0.25">
      <c r="A1029" s="12" t="s">
        <v>146</v>
      </c>
      <c r="B1029" s="12" t="s">
        <v>1101</v>
      </c>
      <c r="C1029" s="12" t="s">
        <v>1128</v>
      </c>
      <c r="D1029" s="12">
        <v>0</v>
      </c>
      <c r="E1029" s="70">
        <v>0</v>
      </c>
      <c r="G1029" s="99">
        <f>+VALUE(VLOOKUP(B1029,[1]Hoja1!B$2:C$33,2,0))</f>
        <v>20</v>
      </c>
      <c r="H1029" t="str">
        <f>+VLOOKUP(CONCATENATE(B1029,C1029),[1]Hoja1!$J:$K,2,0)</f>
        <v>20027</v>
      </c>
      <c r="I1029">
        <f>+COUNTIFS(BaseSAP!U:U,V!H1029,BaseSAP!C:C,V!$G$4)</f>
        <v>0</v>
      </c>
      <c r="L1029" s="12" t="s">
        <v>1101</v>
      </c>
      <c r="M1029">
        <v>0</v>
      </c>
    </row>
    <row r="1030" spans="1:13" x14ac:dyDescent="0.25">
      <c r="A1030" s="33" t="s">
        <v>146</v>
      </c>
      <c r="B1030" s="33" t="s">
        <v>1101</v>
      </c>
      <c r="C1030" s="33" t="s">
        <v>1129</v>
      </c>
      <c r="D1030" s="33">
        <v>0</v>
      </c>
      <c r="E1030" s="69">
        <v>0</v>
      </c>
      <c r="G1030" s="99">
        <f>+VALUE(VLOOKUP(B1030,[1]Hoja1!B$2:C$33,2,0))</f>
        <v>20</v>
      </c>
      <c r="H1030" t="str">
        <f>+VLOOKUP(CONCATENATE(B1030,C1030),[1]Hoja1!$J:$K,2,0)</f>
        <v>20028</v>
      </c>
      <c r="I1030">
        <f>+COUNTIFS(BaseSAP!U:U,V!H1030,BaseSAP!C:C,V!$G$4)</f>
        <v>0</v>
      </c>
      <c r="L1030" s="33" t="s">
        <v>1101</v>
      </c>
      <c r="M1030">
        <v>0</v>
      </c>
    </row>
    <row r="1031" spans="1:13" x14ac:dyDescent="0.25">
      <c r="A1031" s="31" t="s">
        <v>146</v>
      </c>
      <c r="B1031" s="31" t="s">
        <v>1101</v>
      </c>
      <c r="C1031" s="31" t="s">
        <v>1130</v>
      </c>
      <c r="D1031" s="31">
        <v>0</v>
      </c>
      <c r="E1031" s="54">
        <v>0</v>
      </c>
      <c r="G1031" s="99">
        <f>+VALUE(VLOOKUP(B1031,[1]Hoja1!B$2:C$33,2,0))</f>
        <v>20</v>
      </c>
      <c r="H1031" t="str">
        <f>+VLOOKUP(CONCATENATE(B1031,C1031),[1]Hoja1!$J:$K,2,0)</f>
        <v>20029</v>
      </c>
      <c r="I1031">
        <f>+COUNTIFS(BaseSAP!U:U,V!H1031,BaseSAP!C:C,V!$G$4)</f>
        <v>0</v>
      </c>
      <c r="L1031" s="31" t="s">
        <v>1101</v>
      </c>
      <c r="M1031">
        <v>0</v>
      </c>
    </row>
    <row r="1032" spans="1:13" x14ac:dyDescent="0.25">
      <c r="A1032" s="33" t="s">
        <v>146</v>
      </c>
      <c r="B1032" s="33" t="s">
        <v>1101</v>
      </c>
      <c r="C1032" s="33" t="s">
        <v>1131</v>
      </c>
      <c r="D1032" s="33">
        <v>0</v>
      </c>
      <c r="E1032" s="69">
        <v>0</v>
      </c>
      <c r="G1032" s="99">
        <f>+VALUE(VLOOKUP(B1032,[1]Hoja1!B$2:C$33,2,0))</f>
        <v>20</v>
      </c>
      <c r="H1032" t="str">
        <f>+VLOOKUP(CONCATENATE(B1032,C1032),[1]Hoja1!$J:$K,2,0)</f>
        <v>20030</v>
      </c>
      <c r="I1032">
        <f>+COUNTIFS(BaseSAP!U:U,V!H1032,BaseSAP!C:C,V!$G$4)</f>
        <v>0</v>
      </c>
      <c r="L1032" s="33" t="s">
        <v>1101</v>
      </c>
      <c r="M1032">
        <v>0</v>
      </c>
    </row>
    <row r="1033" spans="1:13" x14ac:dyDescent="0.25">
      <c r="A1033" s="12" t="s">
        <v>146</v>
      </c>
      <c r="B1033" s="12" t="s">
        <v>1101</v>
      </c>
      <c r="C1033" s="12" t="s">
        <v>1132</v>
      </c>
      <c r="D1033" s="12">
        <v>0</v>
      </c>
      <c r="E1033" s="70">
        <v>0</v>
      </c>
      <c r="G1033" s="99">
        <f>+VALUE(VLOOKUP(B1033,[1]Hoja1!B$2:C$33,2,0))</f>
        <v>20</v>
      </c>
      <c r="H1033" t="str">
        <f>+VLOOKUP(CONCATENATE(B1033,C1033),[1]Hoja1!$J:$K,2,0)</f>
        <v>20031</v>
      </c>
      <c r="I1033">
        <f>+COUNTIFS(BaseSAP!U:U,V!H1033,BaseSAP!C:C,V!$G$4)</f>
        <v>0</v>
      </c>
      <c r="L1033" s="12" t="s">
        <v>1101</v>
      </c>
      <c r="M1033">
        <v>0</v>
      </c>
    </row>
    <row r="1034" spans="1:13" x14ac:dyDescent="0.25">
      <c r="A1034" s="33" t="s">
        <v>146</v>
      </c>
      <c r="B1034" s="33" t="s">
        <v>1101</v>
      </c>
      <c r="C1034" s="33" t="s">
        <v>1133</v>
      </c>
      <c r="D1034" s="33">
        <v>0</v>
      </c>
      <c r="E1034" s="69">
        <v>0</v>
      </c>
      <c r="G1034" s="99">
        <f>+VALUE(VLOOKUP(B1034,[1]Hoja1!B$2:C$33,2,0))</f>
        <v>20</v>
      </c>
      <c r="H1034" t="str">
        <f>+VLOOKUP(CONCATENATE(B1034,C1034),[1]Hoja1!$J:$K,2,0)</f>
        <v>20032</v>
      </c>
      <c r="I1034">
        <f>+COUNTIFS(BaseSAP!U:U,V!H1034,BaseSAP!C:C,V!$G$4)</f>
        <v>0</v>
      </c>
      <c r="L1034" s="33" t="s">
        <v>1101</v>
      </c>
      <c r="M1034">
        <v>0</v>
      </c>
    </row>
    <row r="1035" spans="1:13" x14ac:dyDescent="0.25">
      <c r="A1035" s="12" t="s">
        <v>146</v>
      </c>
      <c r="B1035" s="12" t="s">
        <v>1101</v>
      </c>
      <c r="C1035" s="12" t="s">
        <v>1134</v>
      </c>
      <c r="D1035" s="12">
        <v>0</v>
      </c>
      <c r="E1035" s="70">
        <v>0</v>
      </c>
      <c r="G1035" s="99">
        <f>+VALUE(VLOOKUP(B1035,[1]Hoja1!B$2:C$33,2,0))</f>
        <v>20</v>
      </c>
      <c r="H1035" t="str">
        <f>+VLOOKUP(CONCATENATE(B1035,C1035),[1]Hoja1!$J:$K,2,0)</f>
        <v>20033</v>
      </c>
      <c r="I1035">
        <f>+COUNTIFS(BaseSAP!U:U,V!H1035,BaseSAP!C:C,V!$G$4)</f>
        <v>0</v>
      </c>
      <c r="L1035" s="12" t="s">
        <v>1101</v>
      </c>
      <c r="M1035">
        <v>0</v>
      </c>
    </row>
    <row r="1036" spans="1:13" x14ac:dyDescent="0.25">
      <c r="A1036" s="33" t="s">
        <v>146</v>
      </c>
      <c r="B1036" s="33" t="s">
        <v>1101</v>
      </c>
      <c r="C1036" s="33" t="s">
        <v>1135</v>
      </c>
      <c r="D1036" s="33">
        <v>0</v>
      </c>
      <c r="E1036" s="69">
        <v>0</v>
      </c>
      <c r="G1036" s="99">
        <f>+VALUE(VLOOKUP(B1036,[1]Hoja1!B$2:C$33,2,0))</f>
        <v>20</v>
      </c>
      <c r="H1036" t="str">
        <f>+VLOOKUP(CONCATENATE(B1036,C1036),[1]Hoja1!$J:$K,2,0)</f>
        <v>20034</v>
      </c>
      <c r="I1036">
        <f>+COUNTIFS(BaseSAP!U:U,V!H1036,BaseSAP!C:C,V!$G$4)</f>
        <v>0</v>
      </c>
      <c r="L1036" s="33" t="s">
        <v>1101</v>
      </c>
      <c r="M1036">
        <v>0</v>
      </c>
    </row>
    <row r="1037" spans="1:13" x14ac:dyDescent="0.25">
      <c r="A1037" s="12" t="s">
        <v>146</v>
      </c>
      <c r="B1037" s="12" t="s">
        <v>1101</v>
      </c>
      <c r="C1037" s="12" t="s">
        <v>1136</v>
      </c>
      <c r="D1037" s="12">
        <v>0</v>
      </c>
      <c r="E1037" s="70">
        <v>0</v>
      </c>
      <c r="G1037" s="99">
        <f>+VALUE(VLOOKUP(B1037,[1]Hoja1!B$2:C$33,2,0))</f>
        <v>20</v>
      </c>
      <c r="H1037" t="str">
        <f>+VLOOKUP(CONCATENATE(B1037,C1037),[1]Hoja1!$J:$K,2,0)</f>
        <v>20035</v>
      </c>
      <c r="I1037">
        <f>+COUNTIFS(BaseSAP!U:U,V!H1037,BaseSAP!C:C,V!$G$4)</f>
        <v>0</v>
      </c>
      <c r="L1037" s="12" t="s">
        <v>1101</v>
      </c>
      <c r="M1037">
        <v>0</v>
      </c>
    </row>
    <row r="1038" spans="1:13" x14ac:dyDescent="0.25">
      <c r="A1038" s="33" t="s">
        <v>146</v>
      </c>
      <c r="B1038" s="33" t="s">
        <v>1101</v>
      </c>
      <c r="C1038" s="33" t="s">
        <v>1137</v>
      </c>
      <c r="D1038" s="33">
        <v>0</v>
      </c>
      <c r="E1038" s="69">
        <v>0</v>
      </c>
      <c r="G1038" s="99">
        <f>+VALUE(VLOOKUP(B1038,[1]Hoja1!B$2:C$33,2,0))</f>
        <v>20</v>
      </c>
      <c r="H1038" t="str">
        <f>+VLOOKUP(CONCATENATE(B1038,C1038),[1]Hoja1!$J:$K,2,0)</f>
        <v>20036</v>
      </c>
      <c r="I1038">
        <f>+COUNTIFS(BaseSAP!U:U,V!H1038,BaseSAP!C:C,V!$G$4)</f>
        <v>0</v>
      </c>
      <c r="L1038" s="33" t="s">
        <v>1101</v>
      </c>
      <c r="M1038">
        <v>0</v>
      </c>
    </row>
    <row r="1039" spans="1:13" x14ac:dyDescent="0.25">
      <c r="A1039" s="31" t="s">
        <v>146</v>
      </c>
      <c r="B1039" s="31" t="s">
        <v>1101</v>
      </c>
      <c r="C1039" s="31" t="s">
        <v>1138</v>
      </c>
      <c r="D1039" s="31">
        <v>0</v>
      </c>
      <c r="E1039" s="54">
        <v>0</v>
      </c>
      <c r="G1039" s="99">
        <f>+VALUE(VLOOKUP(B1039,[1]Hoja1!B$2:C$33,2,0))</f>
        <v>20</v>
      </c>
      <c r="H1039" t="str">
        <f>+VLOOKUP(CONCATENATE(B1039,C1039),[1]Hoja1!$J:$K,2,0)</f>
        <v>20037</v>
      </c>
      <c r="I1039">
        <f>+COUNTIFS(BaseSAP!U:U,V!H1039,BaseSAP!C:C,V!$G$4)</f>
        <v>0</v>
      </c>
      <c r="L1039" s="31" t="s">
        <v>1101</v>
      </c>
      <c r="M1039">
        <v>0</v>
      </c>
    </row>
    <row r="1040" spans="1:13" x14ac:dyDescent="0.25">
      <c r="A1040" s="33" t="s">
        <v>146</v>
      </c>
      <c r="B1040" s="33" t="s">
        <v>1101</v>
      </c>
      <c r="C1040" s="33" t="s">
        <v>774</v>
      </c>
      <c r="D1040" s="33">
        <v>0</v>
      </c>
      <c r="E1040" s="69">
        <v>0</v>
      </c>
      <c r="G1040" s="99">
        <f>+VALUE(VLOOKUP(B1040,[1]Hoja1!B$2:C$33,2,0))</f>
        <v>20</v>
      </c>
      <c r="H1040" t="str">
        <f>+VLOOKUP(CONCATENATE(B1040,C1040),[1]Hoja1!$J:$K,2,0)</f>
        <v>20038</v>
      </c>
      <c r="I1040">
        <f>+COUNTIFS(BaseSAP!U:U,V!H1040,BaseSAP!C:C,V!$G$4)</f>
        <v>0</v>
      </c>
      <c r="L1040" s="33" t="s">
        <v>1101</v>
      </c>
      <c r="M1040">
        <v>0</v>
      </c>
    </row>
    <row r="1041" spans="1:13" x14ac:dyDescent="0.25">
      <c r="A1041" s="31" t="s">
        <v>146</v>
      </c>
      <c r="B1041" s="31" t="s">
        <v>1101</v>
      </c>
      <c r="C1041" s="31" t="s">
        <v>1139</v>
      </c>
      <c r="D1041" s="31">
        <v>1</v>
      </c>
      <c r="E1041" s="54">
        <v>4.7846889952153108E-3</v>
      </c>
      <c r="G1041" s="99">
        <f>+VALUE(VLOOKUP(B1041,[1]Hoja1!B$2:C$33,2,0))</f>
        <v>20</v>
      </c>
      <c r="H1041" t="str">
        <f>+VLOOKUP(CONCATENATE(B1041,C1041),[1]Hoja1!$J:$K,2,0)</f>
        <v>20039</v>
      </c>
      <c r="I1041">
        <f>+COUNTIFS(BaseSAP!U:U,V!H1041,BaseSAP!C:C,V!$G$4)</f>
        <v>1</v>
      </c>
      <c r="L1041" s="31" t="s">
        <v>1101</v>
      </c>
      <c r="M1041">
        <v>1</v>
      </c>
    </row>
    <row r="1042" spans="1:13" x14ac:dyDescent="0.25">
      <c r="A1042" s="33" t="s">
        <v>146</v>
      </c>
      <c r="B1042" s="33" t="s">
        <v>1101</v>
      </c>
      <c r="C1042" s="33" t="s">
        <v>1140</v>
      </c>
      <c r="D1042" s="33">
        <v>0</v>
      </c>
      <c r="E1042" s="69">
        <v>0</v>
      </c>
      <c r="G1042" s="99">
        <f>+VALUE(VLOOKUP(B1042,[1]Hoja1!B$2:C$33,2,0))</f>
        <v>20</v>
      </c>
      <c r="H1042" t="str">
        <f>+VLOOKUP(CONCATENATE(B1042,C1042),[1]Hoja1!$J:$K,2,0)</f>
        <v>20040</v>
      </c>
      <c r="I1042">
        <f>+COUNTIFS(BaseSAP!U:U,V!H1042,BaseSAP!C:C,V!$G$4)</f>
        <v>0</v>
      </c>
      <c r="L1042" s="33" t="s">
        <v>1101</v>
      </c>
      <c r="M1042">
        <v>0</v>
      </c>
    </row>
    <row r="1043" spans="1:13" x14ac:dyDescent="0.25">
      <c r="A1043" s="12" t="s">
        <v>146</v>
      </c>
      <c r="B1043" s="12" t="s">
        <v>1101</v>
      </c>
      <c r="C1043" s="12" t="s">
        <v>1141</v>
      </c>
      <c r="D1043" s="12">
        <v>0</v>
      </c>
      <c r="E1043" s="70">
        <v>0</v>
      </c>
      <c r="G1043" s="99">
        <f>+VALUE(VLOOKUP(B1043,[1]Hoja1!B$2:C$33,2,0))</f>
        <v>20</v>
      </c>
      <c r="H1043" t="str">
        <f>+VLOOKUP(CONCATENATE(B1043,C1043),[1]Hoja1!$J:$K,2,0)</f>
        <v>20041</v>
      </c>
      <c r="I1043">
        <f>+COUNTIFS(BaseSAP!U:U,V!H1043,BaseSAP!C:C,V!$G$4)</f>
        <v>0</v>
      </c>
      <c r="L1043" s="12" t="s">
        <v>1101</v>
      </c>
      <c r="M1043">
        <v>0</v>
      </c>
    </row>
    <row r="1044" spans="1:13" x14ac:dyDescent="0.25">
      <c r="A1044" s="33" t="s">
        <v>146</v>
      </c>
      <c r="B1044" s="33" t="s">
        <v>1101</v>
      </c>
      <c r="C1044" s="33" t="s">
        <v>1142</v>
      </c>
      <c r="D1044" s="33">
        <v>0</v>
      </c>
      <c r="E1044" s="69">
        <v>0</v>
      </c>
      <c r="G1044" s="99">
        <f>+VALUE(VLOOKUP(B1044,[1]Hoja1!B$2:C$33,2,0))</f>
        <v>20</v>
      </c>
      <c r="H1044" t="str">
        <f>+VLOOKUP(CONCATENATE(B1044,C1044),[1]Hoja1!$J:$K,2,0)</f>
        <v>20042</v>
      </c>
      <c r="I1044">
        <f>+COUNTIFS(BaseSAP!U:U,V!H1044,BaseSAP!C:C,V!$G$4)</f>
        <v>0</v>
      </c>
      <c r="L1044" s="33" t="s">
        <v>1101</v>
      </c>
      <c r="M1044">
        <v>0</v>
      </c>
    </row>
    <row r="1045" spans="1:13" x14ac:dyDescent="0.25">
      <c r="A1045" s="12" t="s">
        <v>146</v>
      </c>
      <c r="B1045" s="12" t="s">
        <v>1101</v>
      </c>
      <c r="C1045" s="12" t="s">
        <v>1143</v>
      </c>
      <c r="D1045" s="12">
        <v>0</v>
      </c>
      <c r="E1045" s="70">
        <v>0</v>
      </c>
      <c r="G1045" s="99">
        <f>+VALUE(VLOOKUP(B1045,[1]Hoja1!B$2:C$33,2,0))</f>
        <v>20</v>
      </c>
      <c r="H1045" t="str">
        <f>+VLOOKUP(CONCATENATE(B1045,C1045),[1]Hoja1!$J:$K,2,0)</f>
        <v>20043</v>
      </c>
      <c r="I1045">
        <f>+COUNTIFS(BaseSAP!U:U,V!H1045,BaseSAP!C:C,V!$G$4)</f>
        <v>0</v>
      </c>
      <c r="L1045" s="12" t="s">
        <v>1101</v>
      </c>
      <c r="M1045">
        <v>0</v>
      </c>
    </row>
    <row r="1046" spans="1:13" x14ac:dyDescent="0.25">
      <c r="A1046" s="33" t="s">
        <v>146</v>
      </c>
      <c r="B1046" s="33" t="s">
        <v>1101</v>
      </c>
      <c r="C1046" s="33" t="s">
        <v>1144</v>
      </c>
      <c r="D1046" s="33">
        <v>0</v>
      </c>
      <c r="E1046" s="69">
        <v>0</v>
      </c>
      <c r="G1046" s="99">
        <f>+VALUE(VLOOKUP(B1046,[1]Hoja1!B$2:C$33,2,0))</f>
        <v>20</v>
      </c>
      <c r="H1046" t="str">
        <f>+VLOOKUP(CONCATENATE(B1046,C1046),[1]Hoja1!$J:$K,2,0)</f>
        <v>20044</v>
      </c>
      <c r="I1046">
        <f>+COUNTIFS(BaseSAP!U:U,V!H1046,BaseSAP!C:C,V!$G$4)</f>
        <v>0</v>
      </c>
      <c r="L1046" s="33" t="s">
        <v>1101</v>
      </c>
      <c r="M1046">
        <v>0</v>
      </c>
    </row>
    <row r="1047" spans="1:13" x14ac:dyDescent="0.25">
      <c r="A1047" s="12" t="s">
        <v>146</v>
      </c>
      <c r="B1047" s="12" t="s">
        <v>1101</v>
      </c>
      <c r="C1047" s="12" t="s">
        <v>1145</v>
      </c>
      <c r="D1047" s="12">
        <v>0</v>
      </c>
      <c r="E1047" s="70">
        <v>0</v>
      </c>
      <c r="G1047" s="99">
        <f>+VALUE(VLOOKUP(B1047,[1]Hoja1!B$2:C$33,2,0))</f>
        <v>20</v>
      </c>
      <c r="H1047" t="str">
        <f>+VLOOKUP(CONCATENATE(B1047,C1047),[1]Hoja1!$J:$K,2,0)</f>
        <v>20045</v>
      </c>
      <c r="I1047">
        <f>+COUNTIFS(BaseSAP!U:U,V!H1047,BaseSAP!C:C,V!$G$4)</f>
        <v>0</v>
      </c>
      <c r="L1047" s="12" t="s">
        <v>1101</v>
      </c>
      <c r="M1047">
        <v>0</v>
      </c>
    </row>
    <row r="1048" spans="1:13" x14ac:dyDescent="0.25">
      <c r="A1048" s="33" t="s">
        <v>146</v>
      </c>
      <c r="B1048" s="33" t="s">
        <v>1101</v>
      </c>
      <c r="C1048" s="33" t="s">
        <v>1146</v>
      </c>
      <c r="D1048" s="33">
        <v>0</v>
      </c>
      <c r="E1048" s="69">
        <v>0</v>
      </c>
      <c r="G1048" s="99">
        <f>+VALUE(VLOOKUP(B1048,[1]Hoja1!B$2:C$33,2,0))</f>
        <v>20</v>
      </c>
      <c r="H1048" t="str">
        <f>+VLOOKUP(CONCATENATE(B1048,C1048),[1]Hoja1!$J:$K,2,0)</f>
        <v>20046</v>
      </c>
      <c r="I1048">
        <f>+COUNTIFS(BaseSAP!U:U,V!H1048,BaseSAP!C:C,V!$G$4)</f>
        <v>0</v>
      </c>
      <c r="L1048" s="33" t="s">
        <v>1101</v>
      </c>
      <c r="M1048">
        <v>0</v>
      </c>
    </row>
    <row r="1049" spans="1:13" x14ac:dyDescent="0.25">
      <c r="A1049" s="31" t="s">
        <v>146</v>
      </c>
      <c r="B1049" s="31" t="s">
        <v>1101</v>
      </c>
      <c r="C1049" s="31" t="s">
        <v>1147</v>
      </c>
      <c r="D1049" s="31">
        <v>0</v>
      </c>
      <c r="E1049" s="54">
        <v>0</v>
      </c>
      <c r="G1049" s="99">
        <f>+VALUE(VLOOKUP(B1049,[1]Hoja1!B$2:C$33,2,0))</f>
        <v>20</v>
      </c>
      <c r="H1049" t="str">
        <f>+VLOOKUP(CONCATENATE(B1049,C1049),[1]Hoja1!$J:$K,2,0)</f>
        <v>20047</v>
      </c>
      <c r="I1049">
        <f>+COUNTIFS(BaseSAP!U:U,V!H1049,BaseSAP!C:C,V!$G$4)</f>
        <v>0</v>
      </c>
      <c r="L1049" s="31" t="s">
        <v>1101</v>
      </c>
      <c r="M1049">
        <v>0</v>
      </c>
    </row>
    <row r="1050" spans="1:13" x14ac:dyDescent="0.25">
      <c r="A1050" s="33" t="s">
        <v>146</v>
      </c>
      <c r="B1050" s="33" t="s">
        <v>1101</v>
      </c>
      <c r="C1050" s="33" t="s">
        <v>1148</v>
      </c>
      <c r="D1050" s="33">
        <v>0</v>
      </c>
      <c r="E1050" s="69">
        <v>0</v>
      </c>
      <c r="G1050" s="99">
        <f>+VALUE(VLOOKUP(B1050,[1]Hoja1!B$2:C$33,2,0))</f>
        <v>20</v>
      </c>
      <c r="H1050" t="str">
        <f>+VLOOKUP(CONCATENATE(B1050,C1050),[1]Hoja1!$J:$K,2,0)</f>
        <v>20048</v>
      </c>
      <c r="I1050">
        <f>+COUNTIFS(BaseSAP!U:U,V!H1050,BaseSAP!C:C,V!$G$4)</f>
        <v>0</v>
      </c>
      <c r="L1050" s="33" t="s">
        <v>1101</v>
      </c>
      <c r="M1050">
        <v>0</v>
      </c>
    </row>
    <row r="1051" spans="1:13" x14ac:dyDescent="0.25">
      <c r="A1051" s="12" t="s">
        <v>146</v>
      </c>
      <c r="B1051" s="12" t="s">
        <v>1101</v>
      </c>
      <c r="C1051" s="12" t="s">
        <v>1149</v>
      </c>
      <c r="D1051" s="12">
        <v>0</v>
      </c>
      <c r="E1051" s="70">
        <v>0</v>
      </c>
      <c r="G1051" s="99">
        <f>+VALUE(VLOOKUP(B1051,[1]Hoja1!B$2:C$33,2,0))</f>
        <v>20</v>
      </c>
      <c r="H1051" t="str">
        <f>+VLOOKUP(CONCATENATE(B1051,C1051),[1]Hoja1!$J:$K,2,0)</f>
        <v>20049</v>
      </c>
      <c r="I1051">
        <f>+COUNTIFS(BaseSAP!U:U,V!H1051,BaseSAP!C:C,V!$G$4)</f>
        <v>0</v>
      </c>
      <c r="L1051" s="12" t="s">
        <v>1101</v>
      </c>
      <c r="M1051">
        <v>0</v>
      </c>
    </row>
    <row r="1052" spans="1:13" x14ac:dyDescent="0.25">
      <c r="A1052" s="33" t="s">
        <v>146</v>
      </c>
      <c r="B1052" s="33" t="s">
        <v>1101</v>
      </c>
      <c r="C1052" s="33" t="s">
        <v>1150</v>
      </c>
      <c r="D1052" s="33">
        <v>0</v>
      </c>
      <c r="E1052" s="69">
        <v>0</v>
      </c>
      <c r="G1052" s="99">
        <f>+VALUE(VLOOKUP(B1052,[1]Hoja1!B$2:C$33,2,0))</f>
        <v>20</v>
      </c>
      <c r="H1052" t="str">
        <f>+VLOOKUP(CONCATENATE(B1052,C1052),[1]Hoja1!$J:$K,2,0)</f>
        <v>20050</v>
      </c>
      <c r="I1052">
        <f>+COUNTIFS(BaseSAP!U:U,V!H1052,BaseSAP!C:C,V!$G$4)</f>
        <v>0</v>
      </c>
      <c r="L1052" s="33" t="s">
        <v>1101</v>
      </c>
      <c r="M1052">
        <v>0</v>
      </c>
    </row>
    <row r="1053" spans="1:13" x14ac:dyDescent="0.25">
      <c r="A1053" s="12" t="s">
        <v>146</v>
      </c>
      <c r="B1053" s="12" t="s">
        <v>1101</v>
      </c>
      <c r="C1053" s="12" t="s">
        <v>1151</v>
      </c>
      <c r="D1053" s="12">
        <v>0</v>
      </c>
      <c r="E1053" s="70">
        <v>0</v>
      </c>
      <c r="G1053" s="99">
        <f>+VALUE(VLOOKUP(B1053,[1]Hoja1!B$2:C$33,2,0))</f>
        <v>20</v>
      </c>
      <c r="H1053" t="str">
        <f>+VLOOKUP(CONCATENATE(B1053,C1053),[1]Hoja1!$J:$K,2,0)</f>
        <v>20051</v>
      </c>
      <c r="I1053">
        <f>+COUNTIFS(BaseSAP!U:U,V!H1053,BaseSAP!C:C,V!$G$4)</f>
        <v>0</v>
      </c>
      <c r="L1053" s="12" t="s">
        <v>1101</v>
      </c>
      <c r="M1053">
        <v>0</v>
      </c>
    </row>
    <row r="1054" spans="1:13" x14ac:dyDescent="0.25">
      <c r="A1054" s="33" t="s">
        <v>146</v>
      </c>
      <c r="B1054" s="33" t="s">
        <v>1101</v>
      </c>
      <c r="C1054" s="33" t="s">
        <v>1152</v>
      </c>
      <c r="D1054" s="33">
        <v>0</v>
      </c>
      <c r="E1054" s="69">
        <v>0</v>
      </c>
      <c r="G1054" s="99">
        <f>+VALUE(VLOOKUP(B1054,[1]Hoja1!B$2:C$33,2,0))</f>
        <v>20</v>
      </c>
      <c r="H1054" t="str">
        <f>+VLOOKUP(CONCATENATE(B1054,C1054),[1]Hoja1!$J:$K,2,0)</f>
        <v>20052</v>
      </c>
      <c r="I1054">
        <f>+COUNTIFS(BaseSAP!U:U,V!H1054,BaseSAP!C:C,V!$G$4)</f>
        <v>0</v>
      </c>
      <c r="L1054" s="33" t="s">
        <v>1101</v>
      </c>
      <c r="M1054">
        <v>0</v>
      </c>
    </row>
    <row r="1055" spans="1:13" x14ac:dyDescent="0.25">
      <c r="A1055" s="12" t="s">
        <v>146</v>
      </c>
      <c r="B1055" s="12" t="s">
        <v>1101</v>
      </c>
      <c r="C1055" s="12" t="s">
        <v>1153</v>
      </c>
      <c r="D1055" s="12">
        <v>0</v>
      </c>
      <c r="E1055" s="70">
        <v>0</v>
      </c>
      <c r="G1055" s="99">
        <f>+VALUE(VLOOKUP(B1055,[1]Hoja1!B$2:C$33,2,0))</f>
        <v>20</v>
      </c>
      <c r="H1055" t="str">
        <f>+VLOOKUP(CONCATENATE(B1055,C1055),[1]Hoja1!$J:$K,2,0)</f>
        <v>20053</v>
      </c>
      <c r="I1055">
        <f>+COUNTIFS(BaseSAP!U:U,V!H1055,BaseSAP!C:C,V!$G$4)</f>
        <v>0</v>
      </c>
      <c r="L1055" s="12" t="s">
        <v>1101</v>
      </c>
      <c r="M1055">
        <v>0</v>
      </c>
    </row>
    <row r="1056" spans="1:13" x14ac:dyDescent="0.25">
      <c r="A1056" s="33" t="s">
        <v>146</v>
      </c>
      <c r="B1056" s="33" t="s">
        <v>1101</v>
      </c>
      <c r="C1056" s="33" t="s">
        <v>1154</v>
      </c>
      <c r="D1056" s="33">
        <v>0</v>
      </c>
      <c r="E1056" s="69">
        <v>0</v>
      </c>
      <c r="G1056" s="99">
        <f>+VALUE(VLOOKUP(B1056,[1]Hoja1!B$2:C$33,2,0))</f>
        <v>20</v>
      </c>
      <c r="H1056" t="str">
        <f>+VLOOKUP(CONCATENATE(B1056,C1056),[1]Hoja1!$J:$K,2,0)</f>
        <v>20054</v>
      </c>
      <c r="I1056">
        <f>+COUNTIFS(BaseSAP!U:U,V!H1056,BaseSAP!C:C,V!$G$4)</f>
        <v>0</v>
      </c>
      <c r="L1056" s="33" t="s">
        <v>1101</v>
      </c>
      <c r="M1056">
        <v>0</v>
      </c>
    </row>
    <row r="1057" spans="1:13" x14ac:dyDescent="0.25">
      <c r="A1057" s="31" t="s">
        <v>146</v>
      </c>
      <c r="B1057" s="31" t="s">
        <v>1101</v>
      </c>
      <c r="C1057" s="31" t="s">
        <v>1155</v>
      </c>
      <c r="D1057" s="31">
        <v>0</v>
      </c>
      <c r="E1057" s="54">
        <v>0</v>
      </c>
      <c r="G1057" s="99">
        <f>+VALUE(VLOOKUP(B1057,[1]Hoja1!B$2:C$33,2,0))</f>
        <v>20</v>
      </c>
      <c r="H1057" t="str">
        <f>+VLOOKUP(CONCATENATE(B1057,C1057),[1]Hoja1!$J:$K,2,0)</f>
        <v>20055</v>
      </c>
      <c r="I1057">
        <f>+COUNTIFS(BaseSAP!U:U,V!H1057,BaseSAP!C:C,V!$G$4)</f>
        <v>0</v>
      </c>
      <c r="L1057" s="31" t="s">
        <v>1101</v>
      </c>
      <c r="M1057">
        <v>0</v>
      </c>
    </row>
    <row r="1058" spans="1:13" x14ac:dyDescent="0.25">
      <c r="A1058" s="33" t="s">
        <v>146</v>
      </c>
      <c r="B1058" s="33" t="s">
        <v>1101</v>
      </c>
      <c r="C1058" s="33" t="s">
        <v>1156</v>
      </c>
      <c r="D1058" s="33">
        <v>0</v>
      </c>
      <c r="E1058" s="69">
        <v>0</v>
      </c>
      <c r="G1058" s="99">
        <f>+VALUE(VLOOKUP(B1058,[1]Hoja1!B$2:C$33,2,0))</f>
        <v>20</v>
      </c>
      <c r="H1058" t="str">
        <f>+VLOOKUP(CONCATENATE(B1058,C1058),[1]Hoja1!$J:$K,2,0)</f>
        <v>20056</v>
      </c>
      <c r="I1058">
        <f>+COUNTIFS(BaseSAP!U:U,V!H1058,BaseSAP!C:C,V!$G$4)</f>
        <v>0</v>
      </c>
      <c r="L1058" s="33" t="s">
        <v>1101</v>
      </c>
      <c r="M1058">
        <v>0</v>
      </c>
    </row>
    <row r="1059" spans="1:13" x14ac:dyDescent="0.25">
      <c r="A1059" s="31" t="s">
        <v>146</v>
      </c>
      <c r="B1059" s="31" t="s">
        <v>1101</v>
      </c>
      <c r="C1059" s="31" t="s">
        <v>1157</v>
      </c>
      <c r="D1059" s="31">
        <v>0</v>
      </c>
      <c r="E1059" s="54">
        <v>0</v>
      </c>
      <c r="G1059" s="99">
        <f>+VALUE(VLOOKUP(B1059,[1]Hoja1!B$2:C$33,2,0))</f>
        <v>20</v>
      </c>
      <c r="H1059" t="str">
        <f>+VLOOKUP(CONCATENATE(B1059,C1059),[1]Hoja1!$J:$K,2,0)</f>
        <v>20057</v>
      </c>
      <c r="I1059">
        <f>+COUNTIFS(BaseSAP!U:U,V!H1059,BaseSAP!C:C,V!$G$4)</f>
        <v>0</v>
      </c>
      <c r="L1059" s="31" t="s">
        <v>1101</v>
      </c>
      <c r="M1059">
        <v>0</v>
      </c>
    </row>
    <row r="1060" spans="1:13" x14ac:dyDescent="0.25">
      <c r="A1060" s="33" t="s">
        <v>146</v>
      </c>
      <c r="B1060" s="33" t="s">
        <v>1101</v>
      </c>
      <c r="C1060" s="33" t="s">
        <v>1158</v>
      </c>
      <c r="D1060" s="33">
        <v>0</v>
      </c>
      <c r="E1060" s="69">
        <v>0</v>
      </c>
      <c r="G1060" s="99">
        <f>+VALUE(VLOOKUP(B1060,[1]Hoja1!B$2:C$33,2,0))</f>
        <v>20</v>
      </c>
      <c r="H1060" t="str">
        <f>+VLOOKUP(CONCATENATE(B1060,C1060),[1]Hoja1!$J:$K,2,0)</f>
        <v>20058</v>
      </c>
      <c r="I1060">
        <f>+COUNTIFS(BaseSAP!U:U,V!H1060,BaseSAP!C:C,V!$G$4)</f>
        <v>0</v>
      </c>
      <c r="L1060" s="33" t="s">
        <v>1101</v>
      </c>
      <c r="M1060">
        <v>0</v>
      </c>
    </row>
    <row r="1061" spans="1:13" x14ac:dyDescent="0.25">
      <c r="A1061" s="12" t="s">
        <v>146</v>
      </c>
      <c r="B1061" s="12" t="s">
        <v>1101</v>
      </c>
      <c r="C1061" s="12" t="s">
        <v>1159</v>
      </c>
      <c r="D1061" s="12">
        <v>0</v>
      </c>
      <c r="E1061" s="70">
        <v>0</v>
      </c>
      <c r="G1061" s="99">
        <f>+VALUE(VLOOKUP(B1061,[1]Hoja1!B$2:C$33,2,0))</f>
        <v>20</v>
      </c>
      <c r="H1061" t="str">
        <f>+VLOOKUP(CONCATENATE(B1061,C1061),[1]Hoja1!$J:$K,2,0)</f>
        <v>20059</v>
      </c>
      <c r="I1061">
        <f>+COUNTIFS(BaseSAP!U:U,V!H1061,BaseSAP!C:C,V!$G$4)</f>
        <v>0</v>
      </c>
      <c r="L1061" s="12" t="s">
        <v>1101</v>
      </c>
      <c r="M1061">
        <v>0</v>
      </c>
    </row>
    <row r="1062" spans="1:13" x14ac:dyDescent="0.25">
      <c r="A1062" s="33" t="s">
        <v>146</v>
      </c>
      <c r="B1062" s="33" t="s">
        <v>1101</v>
      </c>
      <c r="C1062" s="33" t="s">
        <v>1160</v>
      </c>
      <c r="D1062" s="33">
        <v>0</v>
      </c>
      <c r="E1062" s="69">
        <v>0</v>
      </c>
      <c r="G1062" s="99">
        <f>+VALUE(VLOOKUP(B1062,[1]Hoja1!B$2:C$33,2,0))</f>
        <v>20</v>
      </c>
      <c r="H1062" t="str">
        <f>+VLOOKUP(CONCATENATE(B1062,C1062),[1]Hoja1!$J:$K,2,0)</f>
        <v>20060</v>
      </c>
      <c r="I1062">
        <f>+COUNTIFS(BaseSAP!U:U,V!H1062,BaseSAP!C:C,V!$G$4)</f>
        <v>0</v>
      </c>
      <c r="L1062" s="33" t="s">
        <v>1101</v>
      </c>
      <c r="M1062">
        <v>0</v>
      </c>
    </row>
    <row r="1063" spans="1:13" x14ac:dyDescent="0.25">
      <c r="A1063" s="12" t="s">
        <v>146</v>
      </c>
      <c r="B1063" s="12" t="s">
        <v>1101</v>
      </c>
      <c r="C1063" s="12" t="s">
        <v>1161</v>
      </c>
      <c r="D1063" s="12">
        <v>0</v>
      </c>
      <c r="E1063" s="70">
        <v>0</v>
      </c>
      <c r="G1063" s="99">
        <f>+VALUE(VLOOKUP(B1063,[1]Hoja1!B$2:C$33,2,0))</f>
        <v>20</v>
      </c>
      <c r="H1063" t="str">
        <f>+VLOOKUP(CONCATENATE(B1063,C1063),[1]Hoja1!$J:$K,2,0)</f>
        <v>20061</v>
      </c>
      <c r="I1063">
        <f>+COUNTIFS(BaseSAP!U:U,V!H1063,BaseSAP!C:C,V!$G$4)</f>
        <v>0</v>
      </c>
      <c r="L1063" s="12" t="s">
        <v>1101</v>
      </c>
      <c r="M1063">
        <v>0</v>
      </c>
    </row>
    <row r="1064" spans="1:13" x14ac:dyDescent="0.25">
      <c r="A1064" s="33" t="s">
        <v>146</v>
      </c>
      <c r="B1064" s="33" t="s">
        <v>1101</v>
      </c>
      <c r="C1064" s="33" t="s">
        <v>1162</v>
      </c>
      <c r="D1064" s="33">
        <v>0</v>
      </c>
      <c r="E1064" s="69">
        <v>0</v>
      </c>
      <c r="G1064" s="99">
        <f>+VALUE(VLOOKUP(B1064,[1]Hoja1!B$2:C$33,2,0))</f>
        <v>20</v>
      </c>
      <c r="H1064" t="str">
        <f>+VLOOKUP(CONCATENATE(B1064,C1064),[1]Hoja1!$J:$K,2,0)</f>
        <v>20062</v>
      </c>
      <c r="I1064">
        <f>+COUNTIFS(BaseSAP!U:U,V!H1064,BaseSAP!C:C,V!$G$4)</f>
        <v>0</v>
      </c>
      <c r="L1064" s="33" t="s">
        <v>1101</v>
      </c>
      <c r="M1064">
        <v>0</v>
      </c>
    </row>
    <row r="1065" spans="1:13" x14ac:dyDescent="0.25">
      <c r="A1065" s="12" t="s">
        <v>146</v>
      </c>
      <c r="B1065" s="12" t="s">
        <v>1101</v>
      </c>
      <c r="C1065" s="12" t="s">
        <v>1163</v>
      </c>
      <c r="D1065" s="12">
        <v>0</v>
      </c>
      <c r="E1065" s="70">
        <v>0</v>
      </c>
      <c r="G1065" s="99">
        <f>+VALUE(VLOOKUP(B1065,[1]Hoja1!B$2:C$33,2,0))</f>
        <v>20</v>
      </c>
      <c r="H1065" t="str">
        <f>+VLOOKUP(CONCATENATE(B1065,C1065),[1]Hoja1!$J:$K,2,0)</f>
        <v>20063</v>
      </c>
      <c r="I1065">
        <f>+COUNTIFS(BaseSAP!U:U,V!H1065,BaseSAP!C:C,V!$G$4)</f>
        <v>0</v>
      </c>
      <c r="L1065" s="12" t="s">
        <v>1101</v>
      </c>
      <c r="M1065">
        <v>0</v>
      </c>
    </row>
    <row r="1066" spans="1:13" x14ac:dyDescent="0.25">
      <c r="A1066" s="33" t="s">
        <v>146</v>
      </c>
      <c r="B1066" s="33" t="s">
        <v>1101</v>
      </c>
      <c r="C1066" s="33" t="s">
        <v>1164</v>
      </c>
      <c r="D1066" s="33">
        <v>0</v>
      </c>
      <c r="E1066" s="69">
        <v>0</v>
      </c>
      <c r="G1066" s="99">
        <f>+VALUE(VLOOKUP(B1066,[1]Hoja1!B$2:C$33,2,0))</f>
        <v>20</v>
      </c>
      <c r="H1066" t="str">
        <f>+VLOOKUP(CONCATENATE(B1066,C1066),[1]Hoja1!$J:$K,2,0)</f>
        <v>20064</v>
      </c>
      <c r="I1066">
        <f>+COUNTIFS(BaseSAP!U:U,V!H1066,BaseSAP!C:C,V!$G$4)</f>
        <v>0</v>
      </c>
      <c r="L1066" s="33" t="s">
        <v>1101</v>
      </c>
      <c r="M1066">
        <v>0</v>
      </c>
    </row>
    <row r="1067" spans="1:13" x14ac:dyDescent="0.25">
      <c r="A1067" s="31" t="s">
        <v>146</v>
      </c>
      <c r="B1067" s="31" t="s">
        <v>1101</v>
      </c>
      <c r="C1067" s="31" t="s">
        <v>1165</v>
      </c>
      <c r="D1067" s="31">
        <v>0</v>
      </c>
      <c r="E1067" s="54">
        <v>0</v>
      </c>
      <c r="G1067" s="99">
        <f>+VALUE(VLOOKUP(B1067,[1]Hoja1!B$2:C$33,2,0))</f>
        <v>20</v>
      </c>
      <c r="H1067" t="str">
        <f>+VLOOKUP(CONCATENATE(B1067,C1067),[1]Hoja1!$J:$K,2,0)</f>
        <v>20065</v>
      </c>
      <c r="I1067">
        <f>+COUNTIFS(BaseSAP!U:U,V!H1067,BaseSAP!C:C,V!$G$4)</f>
        <v>0</v>
      </c>
      <c r="L1067" s="31" t="s">
        <v>1101</v>
      </c>
      <c r="M1067">
        <v>0</v>
      </c>
    </row>
    <row r="1068" spans="1:13" x14ac:dyDescent="0.25">
      <c r="A1068" s="33" t="s">
        <v>146</v>
      </c>
      <c r="B1068" s="33" t="s">
        <v>1101</v>
      </c>
      <c r="C1068" s="33" t="s">
        <v>1166</v>
      </c>
      <c r="D1068" s="33">
        <v>0</v>
      </c>
      <c r="E1068" s="69">
        <v>0</v>
      </c>
      <c r="G1068" s="99">
        <f>+VALUE(VLOOKUP(B1068,[1]Hoja1!B$2:C$33,2,0))</f>
        <v>20</v>
      </c>
      <c r="H1068" t="str">
        <f>+VLOOKUP(CONCATENATE(B1068,C1068),[1]Hoja1!$J:$K,2,0)</f>
        <v>20066</v>
      </c>
      <c r="I1068">
        <f>+COUNTIFS(BaseSAP!U:U,V!H1068,BaseSAP!C:C,V!$G$4)</f>
        <v>0</v>
      </c>
      <c r="L1068" s="33" t="s">
        <v>1101</v>
      </c>
      <c r="M1068">
        <v>0</v>
      </c>
    </row>
    <row r="1069" spans="1:13" x14ac:dyDescent="0.25">
      <c r="A1069" s="12" t="s">
        <v>146</v>
      </c>
      <c r="B1069" s="12" t="s">
        <v>1101</v>
      </c>
      <c r="C1069" s="12" t="s">
        <v>1167</v>
      </c>
      <c r="D1069" s="12">
        <v>2</v>
      </c>
      <c r="E1069" s="70">
        <v>9.5693779904306216E-3</v>
      </c>
      <c r="G1069" s="99">
        <f>+VALUE(VLOOKUP(B1069,[1]Hoja1!B$2:C$33,2,0))</f>
        <v>20</v>
      </c>
      <c r="H1069" t="str">
        <f>+VLOOKUP(CONCATENATE(B1069,C1069),[1]Hoja1!$J:$K,2,0)</f>
        <v>20067</v>
      </c>
      <c r="I1069">
        <f>+COUNTIFS(BaseSAP!U:U,V!H1069,BaseSAP!C:C,V!$G$4)</f>
        <v>2</v>
      </c>
      <c r="L1069" s="12" t="s">
        <v>1101</v>
      </c>
      <c r="M1069">
        <v>2</v>
      </c>
    </row>
    <row r="1070" spans="1:13" x14ac:dyDescent="0.25">
      <c r="A1070" s="33" t="s">
        <v>146</v>
      </c>
      <c r="B1070" s="33" t="s">
        <v>1101</v>
      </c>
      <c r="C1070" s="33" t="s">
        <v>1168</v>
      </c>
      <c r="D1070" s="33">
        <v>0</v>
      </c>
      <c r="E1070" s="69">
        <v>0</v>
      </c>
      <c r="G1070" s="99">
        <f>+VALUE(VLOOKUP(B1070,[1]Hoja1!B$2:C$33,2,0))</f>
        <v>20</v>
      </c>
      <c r="H1070" t="str">
        <f>+VLOOKUP(CONCATENATE(B1070,C1070),[1]Hoja1!$J:$K,2,0)</f>
        <v>20068</v>
      </c>
      <c r="I1070">
        <f>+COUNTIFS(BaseSAP!U:U,V!H1070,BaseSAP!C:C,V!$G$4)</f>
        <v>0</v>
      </c>
      <c r="L1070" s="33" t="s">
        <v>1101</v>
      </c>
      <c r="M1070">
        <v>0</v>
      </c>
    </row>
    <row r="1071" spans="1:13" x14ac:dyDescent="0.25">
      <c r="A1071" s="12" t="s">
        <v>146</v>
      </c>
      <c r="B1071" s="12" t="s">
        <v>1101</v>
      </c>
      <c r="C1071" s="12" t="s">
        <v>1169</v>
      </c>
      <c r="D1071" s="12">
        <v>0</v>
      </c>
      <c r="E1071" s="70">
        <v>0</v>
      </c>
      <c r="G1071" s="99">
        <f>+VALUE(VLOOKUP(B1071,[1]Hoja1!B$2:C$33,2,0))</f>
        <v>20</v>
      </c>
      <c r="H1071" t="str">
        <f>+VLOOKUP(CONCATENATE(B1071,C1071),[1]Hoja1!$J:$K,2,0)</f>
        <v>20069</v>
      </c>
      <c r="I1071">
        <f>+COUNTIFS(BaseSAP!U:U,V!H1071,BaseSAP!C:C,V!$G$4)</f>
        <v>0</v>
      </c>
      <c r="L1071" s="12" t="s">
        <v>1101</v>
      </c>
      <c r="M1071">
        <v>0</v>
      </c>
    </row>
    <row r="1072" spans="1:13" x14ac:dyDescent="0.25">
      <c r="A1072" s="33" t="s">
        <v>146</v>
      </c>
      <c r="B1072" s="33" t="s">
        <v>1101</v>
      </c>
      <c r="C1072" s="33" t="s">
        <v>1170</v>
      </c>
      <c r="D1072" s="33">
        <v>0</v>
      </c>
      <c r="E1072" s="69">
        <v>0</v>
      </c>
      <c r="G1072" s="99">
        <f>+VALUE(VLOOKUP(B1072,[1]Hoja1!B$2:C$33,2,0))</f>
        <v>20</v>
      </c>
      <c r="H1072" t="str">
        <f>+VLOOKUP(CONCATENATE(B1072,C1072),[1]Hoja1!$J:$K,2,0)</f>
        <v>20070</v>
      </c>
      <c r="I1072">
        <f>+COUNTIFS(BaseSAP!U:U,V!H1072,BaseSAP!C:C,V!$G$4)</f>
        <v>0</v>
      </c>
      <c r="L1072" s="33" t="s">
        <v>1101</v>
      </c>
      <c r="M1072">
        <v>0</v>
      </c>
    </row>
    <row r="1073" spans="1:13" x14ac:dyDescent="0.25">
      <c r="A1073" s="12" t="s">
        <v>146</v>
      </c>
      <c r="B1073" s="12" t="s">
        <v>1101</v>
      </c>
      <c r="C1073" s="12" t="s">
        <v>1171</v>
      </c>
      <c r="D1073" s="12">
        <v>0</v>
      </c>
      <c r="E1073" s="70">
        <v>0</v>
      </c>
      <c r="G1073" s="99">
        <f>+VALUE(VLOOKUP(B1073,[1]Hoja1!B$2:C$33,2,0))</f>
        <v>20</v>
      </c>
      <c r="H1073" t="str">
        <f>+VLOOKUP(CONCATENATE(B1073,C1073),[1]Hoja1!$J:$K,2,0)</f>
        <v>20071</v>
      </c>
      <c r="I1073">
        <f>+COUNTIFS(BaseSAP!U:U,V!H1073,BaseSAP!C:C,V!$G$4)</f>
        <v>0</v>
      </c>
      <c r="L1073" s="12" t="s">
        <v>1101</v>
      </c>
      <c r="M1073">
        <v>0</v>
      </c>
    </row>
    <row r="1074" spans="1:13" x14ac:dyDescent="0.25">
      <c r="A1074" s="33" t="s">
        <v>146</v>
      </c>
      <c r="B1074" s="33" t="s">
        <v>1101</v>
      </c>
      <c r="C1074" s="33" t="s">
        <v>1172</v>
      </c>
      <c r="D1074" s="33">
        <v>0</v>
      </c>
      <c r="E1074" s="69">
        <v>0</v>
      </c>
      <c r="G1074" s="99">
        <f>+VALUE(VLOOKUP(B1074,[1]Hoja1!B$2:C$33,2,0))</f>
        <v>20</v>
      </c>
      <c r="H1074" t="str">
        <f>+VLOOKUP(CONCATENATE(B1074,C1074),[1]Hoja1!$J:$K,2,0)</f>
        <v>20072</v>
      </c>
      <c r="I1074">
        <f>+COUNTIFS(BaseSAP!U:U,V!H1074,BaseSAP!C:C,V!$G$4)</f>
        <v>0</v>
      </c>
      <c r="L1074" s="33" t="s">
        <v>1101</v>
      </c>
      <c r="M1074">
        <v>0</v>
      </c>
    </row>
    <row r="1075" spans="1:13" x14ac:dyDescent="0.25">
      <c r="A1075" s="31" t="s">
        <v>146</v>
      </c>
      <c r="B1075" s="31" t="s">
        <v>1101</v>
      </c>
      <c r="C1075" s="31" t="s">
        <v>1173</v>
      </c>
      <c r="D1075" s="31">
        <v>0</v>
      </c>
      <c r="E1075" s="54">
        <v>0</v>
      </c>
      <c r="G1075" s="99">
        <f>+VALUE(VLOOKUP(B1075,[1]Hoja1!B$2:C$33,2,0))</f>
        <v>20</v>
      </c>
      <c r="H1075" t="str">
        <f>+VLOOKUP(CONCATENATE(B1075,C1075),[1]Hoja1!$J:$K,2,0)</f>
        <v>20073</v>
      </c>
      <c r="I1075">
        <f>+COUNTIFS(BaseSAP!U:U,V!H1075,BaseSAP!C:C,V!$G$4)</f>
        <v>0</v>
      </c>
      <c r="L1075" s="31" t="s">
        <v>1101</v>
      </c>
      <c r="M1075">
        <v>0</v>
      </c>
    </row>
    <row r="1076" spans="1:13" x14ac:dyDescent="0.25">
      <c r="A1076" s="33" t="s">
        <v>146</v>
      </c>
      <c r="B1076" s="33" t="s">
        <v>1101</v>
      </c>
      <c r="C1076" s="33" t="s">
        <v>1174</v>
      </c>
      <c r="D1076" s="33">
        <v>0</v>
      </c>
      <c r="E1076" s="69">
        <v>0</v>
      </c>
      <c r="G1076" s="99">
        <f>+VALUE(VLOOKUP(B1076,[1]Hoja1!B$2:C$33,2,0))</f>
        <v>20</v>
      </c>
      <c r="H1076" t="str">
        <f>+VLOOKUP(CONCATENATE(B1076,C1076),[1]Hoja1!$J:$K,2,0)</f>
        <v>20074</v>
      </c>
      <c r="I1076">
        <f>+COUNTIFS(BaseSAP!U:U,V!H1076,BaseSAP!C:C,V!$G$4)</f>
        <v>0</v>
      </c>
      <c r="L1076" s="33" t="s">
        <v>1101</v>
      </c>
      <c r="M1076">
        <v>0</v>
      </c>
    </row>
    <row r="1077" spans="1:13" x14ac:dyDescent="0.25">
      <c r="A1077" s="31" t="s">
        <v>146</v>
      </c>
      <c r="B1077" s="31" t="s">
        <v>1101</v>
      </c>
      <c r="C1077" s="31" t="s">
        <v>1175</v>
      </c>
      <c r="D1077" s="31">
        <v>0</v>
      </c>
      <c r="E1077" s="54">
        <v>0</v>
      </c>
      <c r="G1077" s="99">
        <f>+VALUE(VLOOKUP(B1077,[1]Hoja1!B$2:C$33,2,0))</f>
        <v>20</v>
      </c>
      <c r="H1077" t="str">
        <f>+VLOOKUP(CONCATENATE(B1077,C1077),[1]Hoja1!$J:$K,2,0)</f>
        <v>20075</v>
      </c>
      <c r="I1077">
        <f>+COUNTIFS(BaseSAP!U:U,V!H1077,BaseSAP!C:C,V!$G$4)</f>
        <v>0</v>
      </c>
      <c r="L1077" s="31" t="s">
        <v>1101</v>
      </c>
      <c r="M1077">
        <v>0</v>
      </c>
    </row>
    <row r="1078" spans="1:13" x14ac:dyDescent="0.25">
      <c r="A1078" s="33" t="s">
        <v>146</v>
      </c>
      <c r="B1078" s="33" t="s">
        <v>1101</v>
      </c>
      <c r="C1078" s="33" t="s">
        <v>1176</v>
      </c>
      <c r="D1078" s="33">
        <v>0</v>
      </c>
      <c r="E1078" s="69">
        <v>0</v>
      </c>
      <c r="G1078" s="99">
        <f>+VALUE(VLOOKUP(B1078,[1]Hoja1!B$2:C$33,2,0))</f>
        <v>20</v>
      </c>
      <c r="H1078" t="str">
        <f>+VLOOKUP(CONCATENATE(B1078,C1078),[1]Hoja1!$J:$K,2,0)</f>
        <v>20076</v>
      </c>
      <c r="I1078">
        <f>+COUNTIFS(BaseSAP!U:U,V!H1078,BaseSAP!C:C,V!$G$4)</f>
        <v>0</v>
      </c>
      <c r="L1078" s="33" t="s">
        <v>1101</v>
      </c>
      <c r="M1078">
        <v>0</v>
      </c>
    </row>
    <row r="1079" spans="1:13" x14ac:dyDescent="0.25">
      <c r="A1079" s="12" t="s">
        <v>146</v>
      </c>
      <c r="B1079" s="12" t="s">
        <v>1101</v>
      </c>
      <c r="C1079" s="12" t="s">
        <v>1177</v>
      </c>
      <c r="D1079" s="12">
        <v>0</v>
      </c>
      <c r="E1079" s="70">
        <v>0</v>
      </c>
      <c r="G1079" s="99">
        <f>+VALUE(VLOOKUP(B1079,[1]Hoja1!B$2:C$33,2,0))</f>
        <v>20</v>
      </c>
      <c r="H1079" t="str">
        <f>+VLOOKUP(CONCATENATE(B1079,C1079),[1]Hoja1!$J:$K,2,0)</f>
        <v>20077</v>
      </c>
      <c r="I1079">
        <f>+COUNTIFS(BaseSAP!U:U,V!H1079,BaseSAP!C:C,V!$G$4)</f>
        <v>0</v>
      </c>
      <c r="L1079" s="12" t="s">
        <v>1101</v>
      </c>
      <c r="M1079">
        <v>0</v>
      </c>
    </row>
    <row r="1080" spans="1:13" x14ac:dyDescent="0.25">
      <c r="A1080" s="33" t="s">
        <v>146</v>
      </c>
      <c r="B1080" s="33" t="s">
        <v>1101</v>
      </c>
      <c r="C1080" s="33" t="s">
        <v>1178</v>
      </c>
      <c r="D1080" s="33">
        <v>0</v>
      </c>
      <c r="E1080" s="69">
        <v>0</v>
      </c>
      <c r="G1080" s="99">
        <f>+VALUE(VLOOKUP(B1080,[1]Hoja1!B$2:C$33,2,0))</f>
        <v>20</v>
      </c>
      <c r="H1080" t="str">
        <f>+VLOOKUP(CONCATENATE(B1080,C1080),[1]Hoja1!$J:$K,2,0)</f>
        <v>20078</v>
      </c>
      <c r="I1080">
        <f>+COUNTIFS(BaseSAP!U:U,V!H1080,BaseSAP!C:C,V!$G$4)</f>
        <v>0</v>
      </c>
      <c r="L1080" s="33" t="s">
        <v>1101</v>
      </c>
      <c r="M1080">
        <v>0</v>
      </c>
    </row>
    <row r="1081" spans="1:13" x14ac:dyDescent="0.25">
      <c r="A1081" s="12" t="s">
        <v>146</v>
      </c>
      <c r="B1081" s="12" t="s">
        <v>1101</v>
      </c>
      <c r="C1081" s="12" t="s">
        <v>1179</v>
      </c>
      <c r="D1081" s="12">
        <v>0</v>
      </c>
      <c r="E1081" s="70">
        <v>0</v>
      </c>
      <c r="G1081" s="99">
        <f>+VALUE(VLOOKUP(B1081,[1]Hoja1!B$2:C$33,2,0))</f>
        <v>20</v>
      </c>
      <c r="H1081" t="str">
        <f>+VLOOKUP(CONCATENATE(B1081,C1081),[1]Hoja1!$J:$K,2,0)</f>
        <v>20079</v>
      </c>
      <c r="I1081">
        <f>+COUNTIFS(BaseSAP!U:U,V!H1081,BaseSAP!C:C,V!$G$4)</f>
        <v>0</v>
      </c>
      <c r="L1081" s="12" t="s">
        <v>1101</v>
      </c>
      <c r="M1081">
        <v>0</v>
      </c>
    </row>
    <row r="1082" spans="1:13" x14ac:dyDescent="0.25">
      <c r="A1082" s="33" t="s">
        <v>146</v>
      </c>
      <c r="B1082" s="33" t="s">
        <v>1101</v>
      </c>
      <c r="C1082" s="33" t="s">
        <v>1180</v>
      </c>
      <c r="D1082" s="33">
        <v>0</v>
      </c>
      <c r="E1082" s="69">
        <v>0</v>
      </c>
      <c r="G1082" s="99">
        <f>+VALUE(VLOOKUP(B1082,[1]Hoja1!B$2:C$33,2,0))</f>
        <v>20</v>
      </c>
      <c r="H1082" t="str">
        <f>+VLOOKUP(CONCATENATE(B1082,C1082),[1]Hoja1!$J:$K,2,0)</f>
        <v>20080</v>
      </c>
      <c r="I1082">
        <f>+COUNTIFS(BaseSAP!U:U,V!H1082,BaseSAP!C:C,V!$G$4)</f>
        <v>0</v>
      </c>
      <c r="L1082" s="33" t="s">
        <v>1101</v>
      </c>
      <c r="M1082">
        <v>0</v>
      </c>
    </row>
    <row r="1083" spans="1:13" x14ac:dyDescent="0.25">
      <c r="A1083" s="12" t="s">
        <v>146</v>
      </c>
      <c r="B1083" s="12" t="s">
        <v>1101</v>
      </c>
      <c r="C1083" s="12" t="s">
        <v>1181</v>
      </c>
      <c r="D1083" s="12">
        <v>0</v>
      </c>
      <c r="E1083" s="70">
        <v>0</v>
      </c>
      <c r="G1083" s="99">
        <f>+VALUE(VLOOKUP(B1083,[1]Hoja1!B$2:C$33,2,0))</f>
        <v>20</v>
      </c>
      <c r="H1083" t="str">
        <f>+VLOOKUP(CONCATENATE(B1083,C1083),[1]Hoja1!$J:$K,2,0)</f>
        <v>20081</v>
      </c>
      <c r="I1083">
        <f>+COUNTIFS(BaseSAP!U:U,V!H1083,BaseSAP!C:C,V!$G$4)</f>
        <v>0</v>
      </c>
      <c r="L1083" s="12" t="s">
        <v>1101</v>
      </c>
      <c r="M1083">
        <v>0</v>
      </c>
    </row>
    <row r="1084" spans="1:13" x14ac:dyDescent="0.25">
      <c r="A1084" s="33" t="s">
        <v>146</v>
      </c>
      <c r="B1084" s="33" t="s">
        <v>1101</v>
      </c>
      <c r="C1084" s="33" t="s">
        <v>1182</v>
      </c>
      <c r="D1084" s="33">
        <v>0</v>
      </c>
      <c r="E1084" s="69">
        <v>0</v>
      </c>
      <c r="G1084" s="99">
        <f>+VALUE(VLOOKUP(B1084,[1]Hoja1!B$2:C$33,2,0))</f>
        <v>20</v>
      </c>
      <c r="H1084" t="str">
        <f>+VLOOKUP(CONCATENATE(B1084,C1084),[1]Hoja1!$J:$K,2,0)</f>
        <v>20082</v>
      </c>
      <c r="I1084">
        <f>+COUNTIFS(BaseSAP!U:U,V!H1084,BaseSAP!C:C,V!$G$4)</f>
        <v>0</v>
      </c>
      <c r="L1084" s="33" t="s">
        <v>1101</v>
      </c>
      <c r="M1084">
        <v>0</v>
      </c>
    </row>
    <row r="1085" spans="1:13" x14ac:dyDescent="0.25">
      <c r="A1085" s="31" t="s">
        <v>146</v>
      </c>
      <c r="B1085" s="31" t="s">
        <v>1101</v>
      </c>
      <c r="C1085" s="31" t="s">
        <v>1183</v>
      </c>
      <c r="D1085" s="31">
        <v>0</v>
      </c>
      <c r="E1085" s="54">
        <v>0</v>
      </c>
      <c r="G1085" s="99">
        <f>+VALUE(VLOOKUP(B1085,[1]Hoja1!B$2:C$33,2,0))</f>
        <v>20</v>
      </c>
      <c r="H1085" t="str">
        <f>+VLOOKUP(CONCATENATE(B1085,C1085),[1]Hoja1!$J:$K,2,0)</f>
        <v>20083</v>
      </c>
      <c r="I1085">
        <f>+COUNTIFS(BaseSAP!U:U,V!H1085,BaseSAP!C:C,V!$G$4)</f>
        <v>0</v>
      </c>
      <c r="L1085" s="31" t="s">
        <v>1101</v>
      </c>
      <c r="M1085">
        <v>0</v>
      </c>
    </row>
    <row r="1086" spans="1:13" x14ac:dyDescent="0.25">
      <c r="A1086" s="33" t="s">
        <v>146</v>
      </c>
      <c r="B1086" s="33" t="s">
        <v>1101</v>
      </c>
      <c r="C1086" s="33" t="s">
        <v>1184</v>
      </c>
      <c r="D1086" s="33">
        <v>0</v>
      </c>
      <c r="E1086" s="69">
        <v>0</v>
      </c>
      <c r="G1086" s="99">
        <f>+VALUE(VLOOKUP(B1086,[1]Hoja1!B$2:C$33,2,0))</f>
        <v>20</v>
      </c>
      <c r="H1086" t="str">
        <f>+VLOOKUP(CONCATENATE(B1086,C1086),[1]Hoja1!$J:$K,2,0)</f>
        <v>20084</v>
      </c>
      <c r="I1086">
        <f>+COUNTIFS(BaseSAP!U:U,V!H1086,BaseSAP!C:C,V!$G$4)</f>
        <v>0</v>
      </c>
      <c r="L1086" s="33" t="s">
        <v>1101</v>
      </c>
      <c r="M1086">
        <v>0</v>
      </c>
    </row>
    <row r="1087" spans="1:13" x14ac:dyDescent="0.25">
      <c r="A1087" s="12" t="s">
        <v>146</v>
      </c>
      <c r="B1087" s="12" t="s">
        <v>1101</v>
      </c>
      <c r="C1087" s="12" t="s">
        <v>1185</v>
      </c>
      <c r="D1087" s="12">
        <v>0</v>
      </c>
      <c r="E1087" s="70">
        <v>0</v>
      </c>
      <c r="G1087" s="99">
        <f>+VALUE(VLOOKUP(B1087,[1]Hoja1!B$2:C$33,2,0))</f>
        <v>20</v>
      </c>
      <c r="H1087" t="str">
        <f>+VLOOKUP(CONCATENATE(B1087,C1087),[1]Hoja1!$J:$K,2,0)</f>
        <v>20085</v>
      </c>
      <c r="I1087">
        <f>+COUNTIFS(BaseSAP!U:U,V!H1087,BaseSAP!C:C,V!$G$4)</f>
        <v>0</v>
      </c>
      <c r="L1087" s="12" t="s">
        <v>1101</v>
      </c>
      <c r="M1087">
        <v>0</v>
      </c>
    </row>
    <row r="1088" spans="1:13" x14ac:dyDescent="0.25">
      <c r="A1088" s="33" t="s">
        <v>146</v>
      </c>
      <c r="B1088" s="33" t="s">
        <v>1101</v>
      </c>
      <c r="C1088" s="33" t="s">
        <v>1186</v>
      </c>
      <c r="D1088" s="33">
        <v>0</v>
      </c>
      <c r="E1088" s="69">
        <v>0</v>
      </c>
      <c r="G1088" s="99">
        <f>+VALUE(VLOOKUP(B1088,[1]Hoja1!B$2:C$33,2,0))</f>
        <v>20</v>
      </c>
      <c r="H1088" t="str">
        <f>+VLOOKUP(CONCATENATE(B1088,C1088),[1]Hoja1!$J:$K,2,0)</f>
        <v>20086</v>
      </c>
      <c r="I1088">
        <f>+COUNTIFS(BaseSAP!U:U,V!H1088,BaseSAP!C:C,V!$G$4)</f>
        <v>0</v>
      </c>
      <c r="L1088" s="33" t="s">
        <v>1101</v>
      </c>
      <c r="M1088">
        <v>0</v>
      </c>
    </row>
    <row r="1089" spans="1:13" x14ac:dyDescent="0.25">
      <c r="A1089" s="12" t="s">
        <v>146</v>
      </c>
      <c r="B1089" s="12" t="s">
        <v>1101</v>
      </c>
      <c r="C1089" s="12" t="s">
        <v>1187</v>
      </c>
      <c r="D1089" s="12">
        <v>0</v>
      </c>
      <c r="E1089" s="70">
        <v>0</v>
      </c>
      <c r="G1089" s="99">
        <f>+VALUE(VLOOKUP(B1089,[1]Hoja1!B$2:C$33,2,0))</f>
        <v>20</v>
      </c>
      <c r="H1089" t="str">
        <f>+VLOOKUP(CONCATENATE(B1089,C1089),[1]Hoja1!$J:$K,2,0)</f>
        <v>20087</v>
      </c>
      <c r="I1089">
        <f>+COUNTIFS(BaseSAP!U:U,V!H1089,BaseSAP!C:C,V!$G$4)</f>
        <v>0</v>
      </c>
      <c r="L1089" s="12" t="s">
        <v>1101</v>
      </c>
      <c r="M1089">
        <v>0</v>
      </c>
    </row>
    <row r="1090" spans="1:13" x14ac:dyDescent="0.25">
      <c r="A1090" s="33" t="s">
        <v>146</v>
      </c>
      <c r="B1090" s="33" t="s">
        <v>1101</v>
      </c>
      <c r="C1090" s="33" t="s">
        <v>1188</v>
      </c>
      <c r="D1090" s="33">
        <v>0</v>
      </c>
      <c r="E1090" s="69">
        <v>0</v>
      </c>
      <c r="G1090" s="99">
        <f>+VALUE(VLOOKUP(B1090,[1]Hoja1!B$2:C$33,2,0))</f>
        <v>20</v>
      </c>
      <c r="H1090" t="str">
        <f>+VLOOKUP(CONCATENATE(B1090,C1090),[1]Hoja1!$J:$K,2,0)</f>
        <v>20088</v>
      </c>
      <c r="I1090">
        <f>+COUNTIFS(BaseSAP!U:U,V!H1090,BaseSAP!C:C,V!$G$4)</f>
        <v>0</v>
      </c>
      <c r="L1090" s="33" t="s">
        <v>1101</v>
      </c>
      <c r="M1090">
        <v>0</v>
      </c>
    </row>
    <row r="1091" spans="1:13" x14ac:dyDescent="0.25">
      <c r="A1091" s="12" t="s">
        <v>146</v>
      </c>
      <c r="B1091" s="12" t="s">
        <v>1101</v>
      </c>
      <c r="C1091" s="12" t="s">
        <v>1189</v>
      </c>
      <c r="D1091" s="12">
        <v>0</v>
      </c>
      <c r="E1091" s="70">
        <v>0</v>
      </c>
      <c r="G1091" s="99">
        <f>+VALUE(VLOOKUP(B1091,[1]Hoja1!B$2:C$33,2,0))</f>
        <v>20</v>
      </c>
      <c r="H1091" t="str">
        <f>+VLOOKUP(CONCATENATE(B1091,C1091),[1]Hoja1!$J:$K,2,0)</f>
        <v>20089</v>
      </c>
      <c r="I1091">
        <f>+COUNTIFS(BaseSAP!U:U,V!H1091,BaseSAP!C:C,V!$G$4)</f>
        <v>0</v>
      </c>
      <c r="L1091" s="12" t="s">
        <v>1101</v>
      </c>
      <c r="M1091">
        <v>0</v>
      </c>
    </row>
    <row r="1092" spans="1:13" x14ac:dyDescent="0.25">
      <c r="A1092" s="33" t="s">
        <v>146</v>
      </c>
      <c r="B1092" s="33" t="s">
        <v>1101</v>
      </c>
      <c r="C1092" s="33" t="s">
        <v>1190</v>
      </c>
      <c r="D1092" s="33">
        <v>0</v>
      </c>
      <c r="E1092" s="69">
        <v>0</v>
      </c>
      <c r="G1092" s="99">
        <f>+VALUE(VLOOKUP(B1092,[1]Hoja1!B$2:C$33,2,0))</f>
        <v>20</v>
      </c>
      <c r="H1092" t="str">
        <f>+VLOOKUP(CONCATENATE(B1092,C1092),[1]Hoja1!$J:$K,2,0)</f>
        <v>20090</v>
      </c>
      <c r="I1092">
        <f>+COUNTIFS(BaseSAP!U:U,V!H1092,BaseSAP!C:C,V!$G$4)</f>
        <v>0</v>
      </c>
      <c r="L1092" s="33" t="s">
        <v>1101</v>
      </c>
      <c r="M1092">
        <v>0</v>
      </c>
    </row>
    <row r="1093" spans="1:13" x14ac:dyDescent="0.25">
      <c r="A1093" s="31" t="s">
        <v>146</v>
      </c>
      <c r="B1093" s="31" t="s">
        <v>1101</v>
      </c>
      <c r="C1093" s="31" t="s">
        <v>1191</v>
      </c>
      <c r="D1093" s="31">
        <v>0</v>
      </c>
      <c r="E1093" s="54">
        <v>0</v>
      </c>
      <c r="G1093" s="99">
        <f>+VALUE(VLOOKUP(B1093,[1]Hoja1!B$2:C$33,2,0))</f>
        <v>20</v>
      </c>
      <c r="H1093" t="str">
        <f>+VLOOKUP(CONCATENATE(B1093,C1093),[1]Hoja1!$J:$K,2,0)</f>
        <v>20091</v>
      </c>
      <c r="I1093">
        <f>+COUNTIFS(BaseSAP!U:U,V!H1093,BaseSAP!C:C,V!$G$4)</f>
        <v>0</v>
      </c>
      <c r="L1093" s="31" t="s">
        <v>1101</v>
      </c>
      <c r="M1093">
        <v>0</v>
      </c>
    </row>
    <row r="1094" spans="1:13" x14ac:dyDescent="0.25">
      <c r="A1094" s="33" t="s">
        <v>146</v>
      </c>
      <c r="B1094" s="33" t="s">
        <v>1101</v>
      </c>
      <c r="C1094" s="33" t="s">
        <v>1192</v>
      </c>
      <c r="D1094" s="33">
        <v>0</v>
      </c>
      <c r="E1094" s="69">
        <v>0</v>
      </c>
      <c r="G1094" s="99">
        <f>+VALUE(VLOOKUP(B1094,[1]Hoja1!B$2:C$33,2,0))</f>
        <v>20</v>
      </c>
      <c r="H1094" t="str">
        <f>+VLOOKUP(CONCATENATE(B1094,C1094),[1]Hoja1!$J:$K,2,0)</f>
        <v>20092</v>
      </c>
      <c r="I1094">
        <f>+COUNTIFS(BaseSAP!U:U,V!H1094,BaseSAP!C:C,V!$G$4)</f>
        <v>0</v>
      </c>
      <c r="L1094" s="33" t="s">
        <v>1101</v>
      </c>
      <c r="M1094">
        <v>0</v>
      </c>
    </row>
    <row r="1095" spans="1:13" x14ac:dyDescent="0.25">
      <c r="A1095" s="31" t="s">
        <v>146</v>
      </c>
      <c r="B1095" s="31" t="s">
        <v>1101</v>
      </c>
      <c r="C1095" s="31" t="s">
        <v>1193</v>
      </c>
      <c r="D1095" s="31">
        <v>0</v>
      </c>
      <c r="E1095" s="54">
        <v>0</v>
      </c>
      <c r="G1095" s="99">
        <f>+VALUE(VLOOKUP(B1095,[1]Hoja1!B$2:C$33,2,0))</f>
        <v>20</v>
      </c>
      <c r="H1095" t="str">
        <f>+VLOOKUP(CONCATENATE(B1095,C1095),[1]Hoja1!$J:$K,2,0)</f>
        <v>20093</v>
      </c>
      <c r="I1095">
        <f>+COUNTIFS(BaseSAP!U:U,V!H1095,BaseSAP!C:C,V!$G$4)</f>
        <v>0</v>
      </c>
      <c r="L1095" s="31" t="s">
        <v>1101</v>
      </c>
      <c r="M1095">
        <v>0</v>
      </c>
    </row>
    <row r="1096" spans="1:13" x14ac:dyDescent="0.25">
      <c r="A1096" s="33" t="s">
        <v>146</v>
      </c>
      <c r="B1096" s="33" t="s">
        <v>1101</v>
      </c>
      <c r="C1096" s="33" t="s">
        <v>1194</v>
      </c>
      <c r="D1096" s="33">
        <v>0</v>
      </c>
      <c r="E1096" s="69">
        <v>0</v>
      </c>
      <c r="G1096" s="99">
        <f>+VALUE(VLOOKUP(B1096,[1]Hoja1!B$2:C$33,2,0))</f>
        <v>20</v>
      </c>
      <c r="H1096" t="str">
        <f>+VLOOKUP(CONCATENATE(B1096,C1096),[1]Hoja1!$J:$K,2,0)</f>
        <v>20094</v>
      </c>
      <c r="I1096">
        <f>+COUNTIFS(BaseSAP!U:U,V!H1096,BaseSAP!C:C,V!$G$4)</f>
        <v>0</v>
      </c>
      <c r="L1096" s="33" t="s">
        <v>1101</v>
      </c>
      <c r="M1096">
        <v>0</v>
      </c>
    </row>
    <row r="1097" spans="1:13" x14ac:dyDescent="0.25">
      <c r="A1097" s="12" t="s">
        <v>146</v>
      </c>
      <c r="B1097" s="12" t="s">
        <v>1101</v>
      </c>
      <c r="C1097" s="12" t="s">
        <v>1195</v>
      </c>
      <c r="D1097" s="12">
        <v>0</v>
      </c>
      <c r="E1097" s="70">
        <v>0</v>
      </c>
      <c r="G1097" s="99">
        <f>+VALUE(VLOOKUP(B1097,[1]Hoja1!B$2:C$33,2,0))</f>
        <v>20</v>
      </c>
      <c r="H1097" t="str">
        <f>+VLOOKUP(CONCATENATE(B1097,C1097),[1]Hoja1!$J:$K,2,0)</f>
        <v>20095</v>
      </c>
      <c r="I1097">
        <f>+COUNTIFS(BaseSAP!U:U,V!H1097,BaseSAP!C:C,V!$G$4)</f>
        <v>0</v>
      </c>
      <c r="L1097" s="12" t="s">
        <v>1101</v>
      </c>
      <c r="M1097">
        <v>0</v>
      </c>
    </row>
    <row r="1098" spans="1:13" x14ac:dyDescent="0.25">
      <c r="A1098" s="33" t="s">
        <v>146</v>
      </c>
      <c r="B1098" s="33" t="s">
        <v>1101</v>
      </c>
      <c r="C1098" s="33" t="s">
        <v>1196</v>
      </c>
      <c r="D1098" s="33">
        <v>0</v>
      </c>
      <c r="E1098" s="69">
        <v>0</v>
      </c>
      <c r="G1098" s="99">
        <f>+VALUE(VLOOKUP(B1098,[1]Hoja1!B$2:C$33,2,0))</f>
        <v>20</v>
      </c>
      <c r="H1098" t="str">
        <f>+VLOOKUP(CONCATENATE(B1098,C1098),[1]Hoja1!$J:$K,2,0)</f>
        <v>20096</v>
      </c>
      <c r="I1098">
        <f>+COUNTIFS(BaseSAP!U:U,V!H1098,BaseSAP!C:C,V!$G$4)</f>
        <v>0</v>
      </c>
      <c r="L1098" s="33" t="s">
        <v>1101</v>
      </c>
      <c r="M1098">
        <v>0</v>
      </c>
    </row>
    <row r="1099" spans="1:13" x14ac:dyDescent="0.25">
      <c r="A1099" s="12" t="s">
        <v>146</v>
      </c>
      <c r="B1099" s="12" t="s">
        <v>1101</v>
      </c>
      <c r="C1099" s="12" t="s">
        <v>1197</v>
      </c>
      <c r="D1099" s="12">
        <v>0</v>
      </c>
      <c r="E1099" s="70">
        <v>0</v>
      </c>
      <c r="G1099" s="99">
        <f>+VALUE(VLOOKUP(B1099,[1]Hoja1!B$2:C$33,2,0))</f>
        <v>20</v>
      </c>
      <c r="H1099" t="str">
        <f>+VLOOKUP(CONCATENATE(B1099,C1099),[1]Hoja1!$J:$K,2,0)</f>
        <v>20097</v>
      </c>
      <c r="I1099">
        <f>+COUNTIFS(BaseSAP!U:U,V!H1099,BaseSAP!C:C,V!$G$4)</f>
        <v>0</v>
      </c>
      <c r="L1099" s="12" t="s">
        <v>1101</v>
      </c>
      <c r="M1099">
        <v>0</v>
      </c>
    </row>
    <row r="1100" spans="1:13" x14ac:dyDescent="0.25">
      <c r="A1100" s="33" t="s">
        <v>146</v>
      </c>
      <c r="B1100" s="33" t="s">
        <v>1101</v>
      </c>
      <c r="C1100" s="33" t="s">
        <v>1198</v>
      </c>
      <c r="D1100" s="33">
        <v>0</v>
      </c>
      <c r="E1100" s="69">
        <v>0</v>
      </c>
      <c r="G1100" s="99">
        <f>+VALUE(VLOOKUP(B1100,[1]Hoja1!B$2:C$33,2,0))</f>
        <v>20</v>
      </c>
      <c r="H1100" t="str">
        <f>+VLOOKUP(CONCATENATE(B1100,C1100),[1]Hoja1!$J:$K,2,0)</f>
        <v>20098</v>
      </c>
      <c r="I1100">
        <f>+COUNTIFS(BaseSAP!U:U,V!H1100,BaseSAP!C:C,V!$G$4)</f>
        <v>0</v>
      </c>
      <c r="L1100" s="33" t="s">
        <v>1101</v>
      </c>
      <c r="M1100">
        <v>0</v>
      </c>
    </row>
    <row r="1101" spans="1:13" x14ac:dyDescent="0.25">
      <c r="A1101" s="12" t="s">
        <v>146</v>
      </c>
      <c r="B1101" s="12" t="s">
        <v>1101</v>
      </c>
      <c r="C1101" s="12" t="s">
        <v>1199</v>
      </c>
      <c r="D1101" s="12">
        <v>0</v>
      </c>
      <c r="E1101" s="70">
        <v>0</v>
      </c>
      <c r="G1101" s="99">
        <f>+VALUE(VLOOKUP(B1101,[1]Hoja1!B$2:C$33,2,0))</f>
        <v>20</v>
      </c>
      <c r="H1101" t="str">
        <f>+VLOOKUP(CONCATENATE(B1101,C1101),[1]Hoja1!$J:$K,2,0)</f>
        <v>20099</v>
      </c>
      <c r="I1101">
        <f>+COUNTIFS(BaseSAP!U:U,V!H1101,BaseSAP!C:C,V!$G$4)</f>
        <v>0</v>
      </c>
      <c r="L1101" s="12" t="s">
        <v>1101</v>
      </c>
      <c r="M1101">
        <v>0</v>
      </c>
    </row>
    <row r="1102" spans="1:13" x14ac:dyDescent="0.25">
      <c r="A1102" s="33" t="s">
        <v>146</v>
      </c>
      <c r="B1102" s="33" t="s">
        <v>1101</v>
      </c>
      <c r="C1102" s="33" t="s">
        <v>1200</v>
      </c>
      <c r="D1102" s="33">
        <v>0</v>
      </c>
      <c r="E1102" s="69">
        <v>0</v>
      </c>
      <c r="G1102" s="99">
        <f>+VALUE(VLOOKUP(B1102,[1]Hoja1!B$2:C$33,2,0))</f>
        <v>20</v>
      </c>
      <c r="H1102" t="str">
        <f>+VLOOKUP(CONCATENATE(B1102,C1102),[1]Hoja1!$J:$K,2,0)</f>
        <v>20100</v>
      </c>
      <c r="I1102">
        <f>+COUNTIFS(BaseSAP!U:U,V!H1102,BaseSAP!C:C,V!$G$4)</f>
        <v>0</v>
      </c>
      <c r="L1102" s="33" t="s">
        <v>1101</v>
      </c>
      <c r="M1102">
        <v>0</v>
      </c>
    </row>
    <row r="1103" spans="1:13" x14ac:dyDescent="0.25">
      <c r="A1103" s="31" t="s">
        <v>146</v>
      </c>
      <c r="B1103" s="31" t="s">
        <v>1101</v>
      </c>
      <c r="C1103" s="31" t="s">
        <v>1201</v>
      </c>
      <c r="D1103" s="31">
        <v>0</v>
      </c>
      <c r="E1103" s="54">
        <v>0</v>
      </c>
      <c r="G1103" s="99">
        <f>+VALUE(VLOOKUP(B1103,[1]Hoja1!B$2:C$33,2,0))</f>
        <v>20</v>
      </c>
      <c r="H1103" t="str">
        <f>+VLOOKUP(CONCATENATE(B1103,C1103),[1]Hoja1!$J:$K,2,0)</f>
        <v>20101</v>
      </c>
      <c r="I1103">
        <f>+COUNTIFS(BaseSAP!U:U,V!H1103,BaseSAP!C:C,V!$G$4)</f>
        <v>0</v>
      </c>
      <c r="L1103" s="31" t="s">
        <v>1101</v>
      </c>
      <c r="M1103">
        <v>0</v>
      </c>
    </row>
    <row r="1104" spans="1:13" x14ac:dyDescent="0.25">
      <c r="A1104" s="33" t="s">
        <v>146</v>
      </c>
      <c r="B1104" s="33" t="s">
        <v>1101</v>
      </c>
      <c r="C1104" s="33" t="s">
        <v>1202</v>
      </c>
      <c r="D1104" s="33">
        <v>0</v>
      </c>
      <c r="E1104" s="69">
        <v>0</v>
      </c>
      <c r="G1104" s="99">
        <f>+VALUE(VLOOKUP(B1104,[1]Hoja1!B$2:C$33,2,0))</f>
        <v>20</v>
      </c>
      <c r="H1104" t="str">
        <f>+VLOOKUP(CONCATENATE(B1104,C1104),[1]Hoja1!$J:$K,2,0)</f>
        <v>20102</v>
      </c>
      <c r="I1104">
        <f>+COUNTIFS(BaseSAP!U:U,V!H1104,BaseSAP!C:C,V!$G$4)</f>
        <v>0</v>
      </c>
      <c r="L1104" s="33" t="s">
        <v>1101</v>
      </c>
      <c r="M1104">
        <v>0</v>
      </c>
    </row>
    <row r="1105" spans="1:13" x14ac:dyDescent="0.25">
      <c r="A1105" s="12" t="s">
        <v>146</v>
      </c>
      <c r="B1105" s="12" t="s">
        <v>1101</v>
      </c>
      <c r="C1105" s="12" t="s">
        <v>1203</v>
      </c>
      <c r="D1105" s="12">
        <v>0</v>
      </c>
      <c r="E1105" s="70">
        <v>0</v>
      </c>
      <c r="G1105" s="99">
        <f>+VALUE(VLOOKUP(B1105,[1]Hoja1!B$2:C$33,2,0))</f>
        <v>20</v>
      </c>
      <c r="H1105" t="str">
        <f>+VLOOKUP(CONCATENATE(B1105,C1105),[1]Hoja1!$J:$K,2,0)</f>
        <v>20103</v>
      </c>
      <c r="I1105">
        <f>+COUNTIFS(BaseSAP!U:U,V!H1105,BaseSAP!C:C,V!$G$4)</f>
        <v>0</v>
      </c>
      <c r="L1105" s="12" t="s">
        <v>1101</v>
      </c>
      <c r="M1105">
        <v>0</v>
      </c>
    </row>
    <row r="1106" spans="1:13" x14ac:dyDescent="0.25">
      <c r="A1106" s="33" t="s">
        <v>146</v>
      </c>
      <c r="B1106" s="33" t="s">
        <v>1101</v>
      </c>
      <c r="C1106" s="33" t="s">
        <v>1204</v>
      </c>
      <c r="D1106" s="33">
        <v>0</v>
      </c>
      <c r="E1106" s="69">
        <v>0</v>
      </c>
      <c r="G1106" s="99">
        <f>+VALUE(VLOOKUP(B1106,[1]Hoja1!B$2:C$33,2,0))</f>
        <v>20</v>
      </c>
      <c r="H1106" t="str">
        <f>+VLOOKUP(CONCATENATE(B1106,C1106),[1]Hoja1!$J:$K,2,0)</f>
        <v>20104</v>
      </c>
      <c r="I1106">
        <f>+COUNTIFS(BaseSAP!U:U,V!H1106,BaseSAP!C:C,V!$G$4)</f>
        <v>0</v>
      </c>
      <c r="L1106" s="33" t="s">
        <v>1101</v>
      </c>
      <c r="M1106">
        <v>0</v>
      </c>
    </row>
    <row r="1107" spans="1:13" x14ac:dyDescent="0.25">
      <c r="A1107" s="12" t="s">
        <v>146</v>
      </c>
      <c r="B1107" s="12" t="s">
        <v>1101</v>
      </c>
      <c r="C1107" s="12" t="s">
        <v>1205</v>
      </c>
      <c r="D1107" s="12">
        <v>0</v>
      </c>
      <c r="E1107" s="70">
        <v>0</v>
      </c>
      <c r="G1107" s="99">
        <f>+VALUE(VLOOKUP(B1107,[1]Hoja1!B$2:C$33,2,0))</f>
        <v>20</v>
      </c>
      <c r="H1107" t="str">
        <f>+VLOOKUP(CONCATENATE(B1107,C1107),[1]Hoja1!$J:$K,2,0)</f>
        <v>20105</v>
      </c>
      <c r="I1107">
        <f>+COUNTIFS(BaseSAP!U:U,V!H1107,BaseSAP!C:C,V!$G$4)</f>
        <v>0</v>
      </c>
      <c r="L1107" s="12" t="s">
        <v>1101</v>
      </c>
      <c r="M1107">
        <v>0</v>
      </c>
    </row>
    <row r="1108" spans="1:13" x14ac:dyDescent="0.25">
      <c r="A1108" s="33" t="s">
        <v>146</v>
      </c>
      <c r="B1108" s="33" t="s">
        <v>1101</v>
      </c>
      <c r="C1108" s="33" t="s">
        <v>1206</v>
      </c>
      <c r="D1108" s="33">
        <v>0</v>
      </c>
      <c r="E1108" s="69">
        <v>0</v>
      </c>
      <c r="G1108" s="99">
        <f>+VALUE(VLOOKUP(B1108,[1]Hoja1!B$2:C$33,2,0))</f>
        <v>20</v>
      </c>
      <c r="H1108" t="str">
        <f>+VLOOKUP(CONCATENATE(B1108,C1108),[1]Hoja1!$J:$K,2,0)</f>
        <v>20106</v>
      </c>
      <c r="I1108">
        <f>+COUNTIFS(BaseSAP!U:U,V!H1108,BaseSAP!C:C,V!$G$4)</f>
        <v>0</v>
      </c>
      <c r="L1108" s="33" t="s">
        <v>1101</v>
      </c>
      <c r="M1108">
        <v>0</v>
      </c>
    </row>
    <row r="1109" spans="1:13" x14ac:dyDescent="0.25">
      <c r="A1109" s="12" t="s">
        <v>146</v>
      </c>
      <c r="B1109" s="12" t="s">
        <v>1101</v>
      </c>
      <c r="C1109" s="12" t="s">
        <v>1207</v>
      </c>
      <c r="D1109" s="12">
        <v>0</v>
      </c>
      <c r="E1109" s="70">
        <v>0</v>
      </c>
      <c r="G1109" s="99">
        <f>+VALUE(VLOOKUP(B1109,[1]Hoja1!B$2:C$33,2,0))</f>
        <v>20</v>
      </c>
      <c r="H1109" t="str">
        <f>+VLOOKUP(CONCATENATE(B1109,C1109),[1]Hoja1!$J:$K,2,0)</f>
        <v>20107</v>
      </c>
      <c r="I1109">
        <f>+COUNTIFS(BaseSAP!U:U,V!H1109,BaseSAP!C:C,V!$G$4)</f>
        <v>0</v>
      </c>
      <c r="L1109" s="12" t="s">
        <v>1101</v>
      </c>
      <c r="M1109">
        <v>0</v>
      </c>
    </row>
    <row r="1110" spans="1:13" x14ac:dyDescent="0.25">
      <c r="A1110" s="33" t="s">
        <v>146</v>
      </c>
      <c r="B1110" s="33" t="s">
        <v>1101</v>
      </c>
      <c r="C1110" s="33" t="s">
        <v>1208</v>
      </c>
      <c r="D1110" s="33">
        <v>0</v>
      </c>
      <c r="E1110" s="69">
        <v>0</v>
      </c>
      <c r="G1110" s="99">
        <f>+VALUE(VLOOKUP(B1110,[1]Hoja1!B$2:C$33,2,0))</f>
        <v>20</v>
      </c>
      <c r="H1110" t="str">
        <f>+VLOOKUP(CONCATENATE(B1110,C1110),[1]Hoja1!$J:$K,2,0)</f>
        <v>20108</v>
      </c>
      <c r="I1110">
        <f>+COUNTIFS(BaseSAP!U:U,V!H1110,BaseSAP!C:C,V!$G$4)</f>
        <v>0</v>
      </c>
      <c r="L1110" s="33" t="s">
        <v>1101</v>
      </c>
      <c r="M1110">
        <v>0</v>
      </c>
    </row>
    <row r="1111" spans="1:13" x14ac:dyDescent="0.25">
      <c r="A1111" s="31" t="s">
        <v>146</v>
      </c>
      <c r="B1111" s="31" t="s">
        <v>1101</v>
      </c>
      <c r="C1111" s="31" t="s">
        <v>1209</v>
      </c>
      <c r="D1111" s="31">
        <v>0</v>
      </c>
      <c r="E1111" s="54">
        <v>0</v>
      </c>
      <c r="G1111" s="99">
        <f>+VALUE(VLOOKUP(B1111,[1]Hoja1!B$2:C$33,2,0))</f>
        <v>20</v>
      </c>
      <c r="H1111" t="str">
        <f>+VLOOKUP(CONCATENATE(B1111,C1111),[1]Hoja1!$J:$K,2,0)</f>
        <v>20109</v>
      </c>
      <c r="I1111">
        <f>+COUNTIFS(BaseSAP!U:U,V!H1111,BaseSAP!C:C,V!$G$4)</f>
        <v>0</v>
      </c>
      <c r="L1111" s="31" t="s">
        <v>1101</v>
      </c>
      <c r="M1111">
        <v>0</v>
      </c>
    </row>
    <row r="1112" spans="1:13" x14ac:dyDescent="0.25">
      <c r="A1112" s="33" t="s">
        <v>146</v>
      </c>
      <c r="B1112" s="33" t="s">
        <v>1101</v>
      </c>
      <c r="C1112" s="33" t="s">
        <v>1210</v>
      </c>
      <c r="D1112" s="33">
        <v>0</v>
      </c>
      <c r="E1112" s="69">
        <v>0</v>
      </c>
      <c r="G1112" s="99">
        <f>+VALUE(VLOOKUP(B1112,[1]Hoja1!B$2:C$33,2,0))</f>
        <v>20</v>
      </c>
      <c r="H1112" t="str">
        <f>+VLOOKUP(CONCATENATE(B1112,C1112),[1]Hoja1!$J:$K,2,0)</f>
        <v>20110</v>
      </c>
      <c r="I1112">
        <f>+COUNTIFS(BaseSAP!U:U,V!H1112,BaseSAP!C:C,V!$G$4)</f>
        <v>0</v>
      </c>
      <c r="L1112" s="33" t="s">
        <v>1101</v>
      </c>
      <c r="M1112">
        <v>0</v>
      </c>
    </row>
    <row r="1113" spans="1:13" x14ac:dyDescent="0.25">
      <c r="A1113" s="31" t="s">
        <v>146</v>
      </c>
      <c r="B1113" s="31" t="s">
        <v>1101</v>
      </c>
      <c r="C1113" s="31" t="s">
        <v>1211</v>
      </c>
      <c r="D1113" s="31">
        <v>0</v>
      </c>
      <c r="E1113" s="54">
        <v>0</v>
      </c>
      <c r="G1113" s="99">
        <f>+VALUE(VLOOKUP(B1113,[1]Hoja1!B$2:C$33,2,0))</f>
        <v>20</v>
      </c>
      <c r="H1113" t="str">
        <f>+VLOOKUP(CONCATENATE(B1113,C1113),[1]Hoja1!$J:$K,2,0)</f>
        <v>20111</v>
      </c>
      <c r="I1113">
        <f>+COUNTIFS(BaseSAP!U:U,V!H1113,BaseSAP!C:C,V!$G$4)</f>
        <v>0</v>
      </c>
      <c r="L1113" s="31" t="s">
        <v>1101</v>
      </c>
      <c r="M1113">
        <v>0</v>
      </c>
    </row>
    <row r="1114" spans="1:13" x14ac:dyDescent="0.25">
      <c r="A1114" s="33" t="s">
        <v>146</v>
      </c>
      <c r="B1114" s="33" t="s">
        <v>1101</v>
      </c>
      <c r="C1114" s="33" t="s">
        <v>1212</v>
      </c>
      <c r="D1114" s="33">
        <v>0</v>
      </c>
      <c r="E1114" s="69">
        <v>0</v>
      </c>
      <c r="G1114" s="99">
        <f>+VALUE(VLOOKUP(B1114,[1]Hoja1!B$2:C$33,2,0))</f>
        <v>20</v>
      </c>
      <c r="H1114" t="str">
        <f>+VLOOKUP(CONCATENATE(B1114,C1114),[1]Hoja1!$J:$K,2,0)</f>
        <v>20112</v>
      </c>
      <c r="I1114">
        <f>+COUNTIFS(BaseSAP!U:U,V!H1114,BaseSAP!C:C,V!$G$4)</f>
        <v>0</v>
      </c>
      <c r="L1114" s="33" t="s">
        <v>1101</v>
      </c>
      <c r="M1114">
        <v>0</v>
      </c>
    </row>
    <row r="1115" spans="1:13" x14ac:dyDescent="0.25">
      <c r="A1115" s="12" t="s">
        <v>146</v>
      </c>
      <c r="B1115" s="12" t="s">
        <v>1101</v>
      </c>
      <c r="C1115" s="12" t="s">
        <v>1213</v>
      </c>
      <c r="D1115" s="12">
        <v>0</v>
      </c>
      <c r="E1115" s="70">
        <v>0</v>
      </c>
      <c r="G1115" s="99">
        <f>+VALUE(VLOOKUP(B1115,[1]Hoja1!B$2:C$33,2,0))</f>
        <v>20</v>
      </c>
      <c r="H1115" t="str">
        <f>+VLOOKUP(CONCATENATE(B1115,C1115),[1]Hoja1!$J:$K,2,0)</f>
        <v>20113</v>
      </c>
      <c r="I1115">
        <f>+COUNTIFS(BaseSAP!U:U,V!H1115,BaseSAP!C:C,V!$G$4)</f>
        <v>0</v>
      </c>
      <c r="L1115" s="12" t="s">
        <v>1101</v>
      </c>
      <c r="M1115">
        <v>0</v>
      </c>
    </row>
    <row r="1116" spans="1:13" x14ac:dyDescent="0.25">
      <c r="A1116" s="33" t="s">
        <v>146</v>
      </c>
      <c r="B1116" s="33" t="s">
        <v>1101</v>
      </c>
      <c r="C1116" s="33" t="s">
        <v>1214</v>
      </c>
      <c r="D1116" s="33">
        <v>0</v>
      </c>
      <c r="E1116" s="69">
        <v>0</v>
      </c>
      <c r="G1116" s="99">
        <f>+VALUE(VLOOKUP(B1116,[1]Hoja1!B$2:C$33,2,0))</f>
        <v>20</v>
      </c>
      <c r="H1116" t="str">
        <f>+VLOOKUP(CONCATENATE(B1116,C1116),[1]Hoja1!$J:$K,2,0)</f>
        <v>20114</v>
      </c>
      <c r="I1116">
        <f>+COUNTIFS(BaseSAP!U:U,V!H1116,BaseSAP!C:C,V!$G$4)</f>
        <v>0</v>
      </c>
      <c r="L1116" s="33" t="s">
        <v>1101</v>
      </c>
      <c r="M1116">
        <v>0</v>
      </c>
    </row>
    <row r="1117" spans="1:13" x14ac:dyDescent="0.25">
      <c r="A1117" s="12" t="s">
        <v>146</v>
      </c>
      <c r="B1117" s="12" t="s">
        <v>1101</v>
      </c>
      <c r="C1117" s="12" t="s">
        <v>1215</v>
      </c>
      <c r="D1117" s="12">
        <v>0</v>
      </c>
      <c r="E1117" s="70">
        <v>0</v>
      </c>
      <c r="G1117" s="99">
        <f>+VALUE(VLOOKUP(B1117,[1]Hoja1!B$2:C$33,2,0))</f>
        <v>20</v>
      </c>
      <c r="H1117" t="str">
        <f>+VLOOKUP(CONCATENATE(B1117,C1117),[1]Hoja1!$J:$K,2,0)</f>
        <v>20115</v>
      </c>
      <c r="I1117">
        <f>+COUNTIFS(BaseSAP!U:U,V!H1117,BaseSAP!C:C,V!$G$4)</f>
        <v>0</v>
      </c>
      <c r="L1117" s="12" t="s">
        <v>1101</v>
      </c>
      <c r="M1117">
        <v>0</v>
      </c>
    </row>
    <row r="1118" spans="1:13" x14ac:dyDescent="0.25">
      <c r="A1118" s="33" t="s">
        <v>146</v>
      </c>
      <c r="B1118" s="33" t="s">
        <v>1101</v>
      </c>
      <c r="C1118" s="33" t="s">
        <v>1216</v>
      </c>
      <c r="D1118" s="33">
        <v>0</v>
      </c>
      <c r="E1118" s="69">
        <v>0</v>
      </c>
      <c r="G1118" s="99">
        <f>+VALUE(VLOOKUP(B1118,[1]Hoja1!B$2:C$33,2,0))</f>
        <v>20</v>
      </c>
      <c r="H1118" t="str">
        <f>+VLOOKUP(CONCATENATE(B1118,C1118),[1]Hoja1!$J:$K,2,0)</f>
        <v>20116</v>
      </c>
      <c r="I1118">
        <f>+COUNTIFS(BaseSAP!U:U,V!H1118,BaseSAP!C:C,V!$G$4)</f>
        <v>0</v>
      </c>
      <c r="L1118" s="33" t="s">
        <v>1101</v>
      </c>
      <c r="M1118">
        <v>0</v>
      </c>
    </row>
    <row r="1119" spans="1:13" x14ac:dyDescent="0.25">
      <c r="A1119" s="12" t="s">
        <v>146</v>
      </c>
      <c r="B1119" s="12" t="s">
        <v>1101</v>
      </c>
      <c r="C1119" s="12" t="s">
        <v>1217</v>
      </c>
      <c r="D1119" s="12">
        <v>0</v>
      </c>
      <c r="E1119" s="70">
        <v>0</v>
      </c>
      <c r="G1119" s="99">
        <f>+VALUE(VLOOKUP(B1119,[1]Hoja1!B$2:C$33,2,0))</f>
        <v>20</v>
      </c>
      <c r="H1119" t="str">
        <f>+VLOOKUP(CONCATENATE(B1119,C1119),[1]Hoja1!$J:$K,2,0)</f>
        <v>20117</v>
      </c>
      <c r="I1119">
        <f>+COUNTIFS(BaseSAP!U:U,V!H1119,BaseSAP!C:C,V!$G$4)</f>
        <v>0</v>
      </c>
      <c r="L1119" s="12" t="s">
        <v>1101</v>
      </c>
      <c r="M1119">
        <v>0</v>
      </c>
    </row>
    <row r="1120" spans="1:13" x14ac:dyDescent="0.25">
      <c r="A1120" s="33" t="s">
        <v>146</v>
      </c>
      <c r="B1120" s="33" t="s">
        <v>1101</v>
      </c>
      <c r="C1120" s="33" t="s">
        <v>1218</v>
      </c>
      <c r="D1120" s="33">
        <v>0</v>
      </c>
      <c r="E1120" s="69">
        <v>0</v>
      </c>
      <c r="G1120" s="99">
        <f>+VALUE(VLOOKUP(B1120,[1]Hoja1!B$2:C$33,2,0))</f>
        <v>20</v>
      </c>
      <c r="H1120" t="str">
        <f>+VLOOKUP(CONCATENATE(B1120,C1120),[1]Hoja1!$J:$K,2,0)</f>
        <v>20118</v>
      </c>
      <c r="I1120">
        <f>+COUNTIFS(BaseSAP!U:U,V!H1120,BaseSAP!C:C,V!$G$4)</f>
        <v>0</v>
      </c>
      <c r="L1120" s="33" t="s">
        <v>1101</v>
      </c>
      <c r="M1120">
        <v>0</v>
      </c>
    </row>
    <row r="1121" spans="1:13" x14ac:dyDescent="0.25">
      <c r="A1121" s="31" t="s">
        <v>146</v>
      </c>
      <c r="B1121" s="31" t="s">
        <v>1101</v>
      </c>
      <c r="C1121" s="31" t="s">
        <v>1219</v>
      </c>
      <c r="D1121" s="31">
        <v>0</v>
      </c>
      <c r="E1121" s="54">
        <v>0</v>
      </c>
      <c r="G1121" s="99">
        <f>+VALUE(VLOOKUP(B1121,[1]Hoja1!B$2:C$33,2,0))</f>
        <v>20</v>
      </c>
      <c r="H1121" t="str">
        <f>+VLOOKUP(CONCATENATE(B1121,C1121),[1]Hoja1!$J:$K,2,0)</f>
        <v>20119</v>
      </c>
      <c r="I1121">
        <f>+COUNTIFS(BaseSAP!U:U,V!H1121,BaseSAP!C:C,V!$G$4)</f>
        <v>0</v>
      </c>
      <c r="L1121" s="31" t="s">
        <v>1101</v>
      </c>
      <c r="M1121">
        <v>0</v>
      </c>
    </row>
    <row r="1122" spans="1:13" x14ac:dyDescent="0.25">
      <c r="A1122" s="33" t="s">
        <v>146</v>
      </c>
      <c r="B1122" s="33" t="s">
        <v>1101</v>
      </c>
      <c r="C1122" s="33" t="s">
        <v>1220</v>
      </c>
      <c r="D1122" s="33">
        <v>0</v>
      </c>
      <c r="E1122" s="69">
        <v>0</v>
      </c>
      <c r="G1122" s="99">
        <f>+VALUE(VLOOKUP(B1122,[1]Hoja1!B$2:C$33,2,0))</f>
        <v>20</v>
      </c>
      <c r="H1122" t="str">
        <f>+VLOOKUP(CONCATENATE(B1122,C1122),[1]Hoja1!$J:$K,2,0)</f>
        <v>20120</v>
      </c>
      <c r="I1122">
        <f>+COUNTIFS(BaseSAP!U:U,V!H1122,BaseSAP!C:C,V!$G$4)</f>
        <v>0</v>
      </c>
      <c r="L1122" s="33" t="s">
        <v>1101</v>
      </c>
      <c r="M1122">
        <v>0</v>
      </c>
    </row>
    <row r="1123" spans="1:13" x14ac:dyDescent="0.25">
      <c r="A1123" s="12" t="s">
        <v>146</v>
      </c>
      <c r="B1123" s="12" t="s">
        <v>1101</v>
      </c>
      <c r="C1123" s="12" t="s">
        <v>1221</v>
      </c>
      <c r="D1123" s="12">
        <v>0</v>
      </c>
      <c r="E1123" s="70">
        <v>0</v>
      </c>
      <c r="G1123" s="99">
        <f>+VALUE(VLOOKUP(B1123,[1]Hoja1!B$2:C$33,2,0))</f>
        <v>20</v>
      </c>
      <c r="H1123" t="str">
        <f>+VLOOKUP(CONCATENATE(B1123,C1123),[1]Hoja1!$J:$K,2,0)</f>
        <v>20121</v>
      </c>
      <c r="I1123">
        <f>+COUNTIFS(BaseSAP!U:U,V!H1123,BaseSAP!C:C,V!$G$4)</f>
        <v>0</v>
      </c>
      <c r="L1123" s="12" t="s">
        <v>1101</v>
      </c>
      <c r="M1123">
        <v>0</v>
      </c>
    </row>
    <row r="1124" spans="1:13" x14ac:dyDescent="0.25">
      <c r="A1124" s="33" t="s">
        <v>146</v>
      </c>
      <c r="B1124" s="33" t="s">
        <v>1101</v>
      </c>
      <c r="C1124" s="33" t="s">
        <v>1222</v>
      </c>
      <c r="D1124" s="33">
        <v>0</v>
      </c>
      <c r="E1124" s="69">
        <v>0</v>
      </c>
      <c r="G1124" s="99">
        <f>+VALUE(VLOOKUP(B1124,[1]Hoja1!B$2:C$33,2,0))</f>
        <v>20</v>
      </c>
      <c r="H1124" t="str">
        <f>+VLOOKUP(CONCATENATE(B1124,C1124),[1]Hoja1!$J:$K,2,0)</f>
        <v>20122</v>
      </c>
      <c r="I1124">
        <f>+COUNTIFS(BaseSAP!U:U,V!H1124,BaseSAP!C:C,V!$G$4)</f>
        <v>0</v>
      </c>
      <c r="L1124" s="33" t="s">
        <v>1101</v>
      </c>
      <c r="M1124">
        <v>0</v>
      </c>
    </row>
    <row r="1125" spans="1:13" x14ac:dyDescent="0.25">
      <c r="A1125" s="12" t="s">
        <v>146</v>
      </c>
      <c r="B1125" s="12" t="s">
        <v>1101</v>
      </c>
      <c r="C1125" s="12" t="s">
        <v>1223</v>
      </c>
      <c r="D1125" s="12">
        <v>0</v>
      </c>
      <c r="E1125" s="70">
        <v>0</v>
      </c>
      <c r="G1125" s="99">
        <f>+VALUE(VLOOKUP(B1125,[1]Hoja1!B$2:C$33,2,0))</f>
        <v>20</v>
      </c>
      <c r="H1125" t="str">
        <f>+VLOOKUP(CONCATENATE(B1125,C1125),[1]Hoja1!$J:$K,2,0)</f>
        <v>20123</v>
      </c>
      <c r="I1125">
        <f>+COUNTIFS(BaseSAP!U:U,V!H1125,BaseSAP!C:C,V!$G$4)</f>
        <v>0</v>
      </c>
      <c r="L1125" s="12" t="s">
        <v>1101</v>
      </c>
      <c r="M1125">
        <v>0</v>
      </c>
    </row>
    <row r="1126" spans="1:13" x14ac:dyDescent="0.25">
      <c r="A1126" s="33" t="s">
        <v>146</v>
      </c>
      <c r="B1126" s="33" t="s">
        <v>1101</v>
      </c>
      <c r="C1126" s="33" t="s">
        <v>1224</v>
      </c>
      <c r="D1126" s="33">
        <v>0</v>
      </c>
      <c r="E1126" s="69">
        <v>0</v>
      </c>
      <c r="G1126" s="99">
        <f>+VALUE(VLOOKUP(B1126,[1]Hoja1!B$2:C$33,2,0))</f>
        <v>20</v>
      </c>
      <c r="H1126" t="str">
        <f>+VLOOKUP(CONCATENATE(B1126,C1126),[1]Hoja1!$J:$K,2,0)</f>
        <v>20124</v>
      </c>
      <c r="I1126">
        <f>+COUNTIFS(BaseSAP!U:U,V!H1126,BaseSAP!C:C,V!$G$4)</f>
        <v>0</v>
      </c>
      <c r="L1126" s="33" t="s">
        <v>1101</v>
      </c>
      <c r="M1126">
        <v>0</v>
      </c>
    </row>
    <row r="1127" spans="1:13" x14ac:dyDescent="0.25">
      <c r="A1127" s="12" t="s">
        <v>146</v>
      </c>
      <c r="B1127" s="12" t="s">
        <v>1101</v>
      </c>
      <c r="C1127" s="12" t="s">
        <v>1225</v>
      </c>
      <c r="D1127" s="12">
        <v>0</v>
      </c>
      <c r="E1127" s="70">
        <v>0</v>
      </c>
      <c r="G1127" s="99">
        <f>+VALUE(VLOOKUP(B1127,[1]Hoja1!B$2:C$33,2,0))</f>
        <v>20</v>
      </c>
      <c r="H1127" t="str">
        <f>+VLOOKUP(CONCATENATE(B1127,C1127),[1]Hoja1!$J:$K,2,0)</f>
        <v>20125</v>
      </c>
      <c r="I1127">
        <f>+COUNTIFS(BaseSAP!U:U,V!H1127,BaseSAP!C:C,V!$G$4)</f>
        <v>0</v>
      </c>
      <c r="L1127" s="12" t="s">
        <v>1101</v>
      </c>
      <c r="M1127">
        <v>0</v>
      </c>
    </row>
    <row r="1128" spans="1:13" x14ac:dyDescent="0.25">
      <c r="A1128" s="33" t="s">
        <v>146</v>
      </c>
      <c r="B1128" s="33" t="s">
        <v>1101</v>
      </c>
      <c r="C1128" s="33" t="s">
        <v>1226</v>
      </c>
      <c r="D1128" s="33">
        <v>0</v>
      </c>
      <c r="E1128" s="69">
        <v>0</v>
      </c>
      <c r="G1128" s="99">
        <f>+VALUE(VLOOKUP(B1128,[1]Hoja1!B$2:C$33,2,0))</f>
        <v>20</v>
      </c>
      <c r="H1128" t="str">
        <f>+VLOOKUP(CONCATENATE(B1128,C1128),[1]Hoja1!$J:$K,2,0)</f>
        <v>20126</v>
      </c>
      <c r="I1128">
        <f>+COUNTIFS(BaseSAP!U:U,V!H1128,BaseSAP!C:C,V!$G$4)</f>
        <v>0</v>
      </c>
      <c r="L1128" s="33" t="s">
        <v>1101</v>
      </c>
      <c r="M1128">
        <v>0</v>
      </c>
    </row>
    <row r="1129" spans="1:13" x14ac:dyDescent="0.25">
      <c r="A1129" s="31" t="s">
        <v>146</v>
      </c>
      <c r="B1129" s="31" t="s">
        <v>1101</v>
      </c>
      <c r="C1129" s="31" t="s">
        <v>1227</v>
      </c>
      <c r="D1129" s="31">
        <v>0</v>
      </c>
      <c r="E1129" s="54">
        <v>0</v>
      </c>
      <c r="G1129" s="99">
        <f>+VALUE(VLOOKUP(B1129,[1]Hoja1!B$2:C$33,2,0))</f>
        <v>20</v>
      </c>
      <c r="H1129" t="str">
        <f>+VLOOKUP(CONCATENATE(B1129,C1129),[1]Hoja1!$J:$K,2,0)</f>
        <v>20127</v>
      </c>
      <c r="I1129">
        <f>+COUNTIFS(BaseSAP!U:U,V!H1129,BaseSAP!C:C,V!$G$4)</f>
        <v>0</v>
      </c>
      <c r="L1129" s="31" t="s">
        <v>1101</v>
      </c>
      <c r="M1129">
        <v>0</v>
      </c>
    </row>
    <row r="1130" spans="1:13" x14ac:dyDescent="0.25">
      <c r="A1130" s="33" t="s">
        <v>146</v>
      </c>
      <c r="B1130" s="33" t="s">
        <v>1101</v>
      </c>
      <c r="C1130" s="33" t="s">
        <v>1228</v>
      </c>
      <c r="D1130" s="33">
        <v>0</v>
      </c>
      <c r="E1130" s="69">
        <v>0</v>
      </c>
      <c r="G1130" s="99">
        <f>+VALUE(VLOOKUP(B1130,[1]Hoja1!B$2:C$33,2,0))</f>
        <v>20</v>
      </c>
      <c r="H1130" t="str">
        <f>+VLOOKUP(CONCATENATE(B1130,C1130),[1]Hoja1!$J:$K,2,0)</f>
        <v>20128</v>
      </c>
      <c r="I1130">
        <f>+COUNTIFS(BaseSAP!U:U,V!H1130,BaseSAP!C:C,V!$G$4)</f>
        <v>0</v>
      </c>
      <c r="L1130" s="33" t="s">
        <v>1101</v>
      </c>
      <c r="M1130">
        <v>0</v>
      </c>
    </row>
    <row r="1131" spans="1:13" x14ac:dyDescent="0.25">
      <c r="A1131" s="31" t="s">
        <v>146</v>
      </c>
      <c r="B1131" s="31" t="s">
        <v>1101</v>
      </c>
      <c r="C1131" s="31" t="s">
        <v>1229</v>
      </c>
      <c r="D1131" s="31">
        <v>0</v>
      </c>
      <c r="E1131" s="54">
        <v>0</v>
      </c>
      <c r="G1131" s="99">
        <f>+VALUE(VLOOKUP(B1131,[1]Hoja1!B$2:C$33,2,0))</f>
        <v>20</v>
      </c>
      <c r="H1131" t="str">
        <f>+VLOOKUP(CONCATENATE(B1131,C1131),[1]Hoja1!$J:$K,2,0)</f>
        <v>20129</v>
      </c>
      <c r="I1131">
        <f>+COUNTIFS(BaseSAP!U:U,V!H1131,BaseSAP!C:C,V!$G$4)</f>
        <v>0</v>
      </c>
      <c r="L1131" s="31" t="s">
        <v>1101</v>
      </c>
      <c r="M1131">
        <v>0</v>
      </c>
    </row>
    <row r="1132" spans="1:13" x14ac:dyDescent="0.25">
      <c r="A1132" s="33" t="s">
        <v>146</v>
      </c>
      <c r="B1132" s="33" t="s">
        <v>1101</v>
      </c>
      <c r="C1132" s="33" t="s">
        <v>1230</v>
      </c>
      <c r="D1132" s="33">
        <v>0</v>
      </c>
      <c r="E1132" s="69">
        <v>0</v>
      </c>
      <c r="G1132" s="99">
        <f>+VALUE(VLOOKUP(B1132,[1]Hoja1!B$2:C$33,2,0))</f>
        <v>20</v>
      </c>
      <c r="H1132" t="str">
        <f>+VLOOKUP(CONCATENATE(B1132,C1132),[1]Hoja1!$J:$K,2,0)</f>
        <v>20130</v>
      </c>
      <c r="I1132">
        <f>+COUNTIFS(BaseSAP!U:U,V!H1132,BaseSAP!C:C,V!$G$4)</f>
        <v>0</v>
      </c>
      <c r="L1132" s="33" t="s">
        <v>1101</v>
      </c>
      <c r="M1132">
        <v>0</v>
      </c>
    </row>
    <row r="1133" spans="1:13" x14ac:dyDescent="0.25">
      <c r="A1133" s="12" t="s">
        <v>146</v>
      </c>
      <c r="B1133" s="12" t="s">
        <v>1101</v>
      </c>
      <c r="C1133" s="12" t="s">
        <v>1231</v>
      </c>
      <c r="D1133" s="12">
        <v>0</v>
      </c>
      <c r="E1133" s="70">
        <v>0</v>
      </c>
      <c r="G1133" s="99">
        <f>+VALUE(VLOOKUP(B1133,[1]Hoja1!B$2:C$33,2,0))</f>
        <v>20</v>
      </c>
      <c r="H1133" t="str">
        <f>+VLOOKUP(CONCATENATE(B1133,C1133),[1]Hoja1!$J:$K,2,0)</f>
        <v>20131</v>
      </c>
      <c r="I1133">
        <f>+COUNTIFS(BaseSAP!U:U,V!H1133,BaseSAP!C:C,V!$G$4)</f>
        <v>0</v>
      </c>
      <c r="L1133" s="12" t="s">
        <v>1101</v>
      </c>
      <c r="M1133">
        <v>0</v>
      </c>
    </row>
    <row r="1134" spans="1:13" x14ac:dyDescent="0.25">
      <c r="A1134" s="33" t="s">
        <v>146</v>
      </c>
      <c r="B1134" s="33" t="s">
        <v>1101</v>
      </c>
      <c r="C1134" s="33" t="s">
        <v>1232</v>
      </c>
      <c r="D1134" s="33">
        <v>0</v>
      </c>
      <c r="E1134" s="69">
        <v>0</v>
      </c>
      <c r="G1134" s="99">
        <f>+VALUE(VLOOKUP(B1134,[1]Hoja1!B$2:C$33,2,0))</f>
        <v>20</v>
      </c>
      <c r="H1134" t="str">
        <f>+VLOOKUP(CONCATENATE(B1134,C1134),[1]Hoja1!$J:$K,2,0)</f>
        <v>20132</v>
      </c>
      <c r="I1134">
        <f>+COUNTIFS(BaseSAP!U:U,V!H1134,BaseSAP!C:C,V!$G$4)</f>
        <v>0</v>
      </c>
      <c r="L1134" s="33" t="s">
        <v>1101</v>
      </c>
      <c r="M1134">
        <v>0</v>
      </c>
    </row>
    <row r="1135" spans="1:13" x14ac:dyDescent="0.25">
      <c r="A1135" s="12" t="s">
        <v>146</v>
      </c>
      <c r="B1135" s="12" t="s">
        <v>1101</v>
      </c>
      <c r="C1135" s="12" t="s">
        <v>1233</v>
      </c>
      <c r="D1135" s="12">
        <v>0</v>
      </c>
      <c r="E1135" s="70">
        <v>0</v>
      </c>
      <c r="G1135" s="99">
        <f>+VALUE(VLOOKUP(B1135,[1]Hoja1!B$2:C$33,2,0))</f>
        <v>20</v>
      </c>
      <c r="H1135" t="str">
        <f>+VLOOKUP(CONCATENATE(B1135,C1135),[1]Hoja1!$J:$K,2,0)</f>
        <v>20133</v>
      </c>
      <c r="I1135">
        <f>+COUNTIFS(BaseSAP!U:U,V!H1135,BaseSAP!C:C,V!$G$4)</f>
        <v>0</v>
      </c>
      <c r="L1135" s="12" t="s">
        <v>1101</v>
      </c>
      <c r="M1135">
        <v>0</v>
      </c>
    </row>
    <row r="1136" spans="1:13" x14ac:dyDescent="0.25">
      <c r="A1136" s="33" t="s">
        <v>146</v>
      </c>
      <c r="B1136" s="33" t="s">
        <v>1101</v>
      </c>
      <c r="C1136" s="33" t="s">
        <v>1234</v>
      </c>
      <c r="D1136" s="33">
        <v>0</v>
      </c>
      <c r="E1136" s="69">
        <v>0</v>
      </c>
      <c r="G1136" s="99">
        <f>+VALUE(VLOOKUP(B1136,[1]Hoja1!B$2:C$33,2,0))</f>
        <v>20</v>
      </c>
      <c r="H1136" t="str">
        <f>+VLOOKUP(CONCATENATE(B1136,C1136),[1]Hoja1!$J:$K,2,0)</f>
        <v>20134</v>
      </c>
      <c r="I1136">
        <f>+COUNTIFS(BaseSAP!U:U,V!H1136,BaseSAP!C:C,V!$G$4)</f>
        <v>0</v>
      </c>
      <c r="L1136" s="33" t="s">
        <v>1101</v>
      </c>
      <c r="M1136">
        <v>0</v>
      </c>
    </row>
    <row r="1137" spans="1:13" x14ac:dyDescent="0.25">
      <c r="A1137" s="12" t="s">
        <v>146</v>
      </c>
      <c r="B1137" s="12" t="s">
        <v>1101</v>
      </c>
      <c r="C1137" s="12" t="s">
        <v>1235</v>
      </c>
      <c r="D1137" s="12">
        <v>0</v>
      </c>
      <c r="E1137" s="70">
        <v>0</v>
      </c>
      <c r="G1137" s="99">
        <f>+VALUE(VLOOKUP(B1137,[1]Hoja1!B$2:C$33,2,0))</f>
        <v>20</v>
      </c>
      <c r="H1137" t="str">
        <f>+VLOOKUP(CONCATENATE(B1137,C1137),[1]Hoja1!$J:$K,2,0)</f>
        <v>20135</v>
      </c>
      <c r="I1137">
        <f>+COUNTIFS(BaseSAP!U:U,V!H1137,BaseSAP!C:C,V!$G$4)</f>
        <v>0</v>
      </c>
      <c r="L1137" s="12" t="s">
        <v>1101</v>
      </c>
      <c r="M1137">
        <v>0</v>
      </c>
    </row>
    <row r="1138" spans="1:13" x14ac:dyDescent="0.25">
      <c r="A1138" s="33" t="s">
        <v>146</v>
      </c>
      <c r="B1138" s="33" t="s">
        <v>1101</v>
      </c>
      <c r="C1138" s="33" t="s">
        <v>1236</v>
      </c>
      <c r="D1138" s="33">
        <v>0</v>
      </c>
      <c r="E1138" s="69">
        <v>0</v>
      </c>
      <c r="G1138" s="99">
        <f>+VALUE(VLOOKUP(B1138,[1]Hoja1!B$2:C$33,2,0))</f>
        <v>20</v>
      </c>
      <c r="H1138" t="str">
        <f>+VLOOKUP(CONCATENATE(B1138,C1138),[1]Hoja1!$J:$K,2,0)</f>
        <v>20136</v>
      </c>
      <c r="I1138">
        <f>+COUNTIFS(BaseSAP!U:U,V!H1138,BaseSAP!C:C,V!$G$4)</f>
        <v>0</v>
      </c>
      <c r="L1138" s="33" t="s">
        <v>1101</v>
      </c>
      <c r="M1138">
        <v>0</v>
      </c>
    </row>
    <row r="1139" spans="1:13" x14ac:dyDescent="0.25">
      <c r="A1139" s="31" t="s">
        <v>146</v>
      </c>
      <c r="B1139" s="31" t="s">
        <v>1101</v>
      </c>
      <c r="C1139" s="31" t="s">
        <v>1237</v>
      </c>
      <c r="D1139" s="31">
        <v>0</v>
      </c>
      <c r="E1139" s="54">
        <v>0</v>
      </c>
      <c r="G1139" s="99">
        <f>+VALUE(VLOOKUP(B1139,[1]Hoja1!B$2:C$33,2,0))</f>
        <v>20</v>
      </c>
      <c r="H1139" t="str">
        <f>+VLOOKUP(CONCATENATE(B1139,C1139),[1]Hoja1!$J:$K,2,0)</f>
        <v>20137</v>
      </c>
      <c r="I1139">
        <f>+COUNTIFS(BaseSAP!U:U,V!H1139,BaseSAP!C:C,V!$G$4)</f>
        <v>0</v>
      </c>
      <c r="L1139" s="31" t="s">
        <v>1101</v>
      </c>
      <c r="M1139">
        <v>0</v>
      </c>
    </row>
    <row r="1140" spans="1:13" x14ac:dyDescent="0.25">
      <c r="A1140" s="33" t="s">
        <v>146</v>
      </c>
      <c r="B1140" s="33" t="s">
        <v>1101</v>
      </c>
      <c r="C1140" s="33" t="s">
        <v>1238</v>
      </c>
      <c r="D1140" s="33">
        <v>0</v>
      </c>
      <c r="E1140" s="69">
        <v>0</v>
      </c>
      <c r="G1140" s="99">
        <f>+VALUE(VLOOKUP(B1140,[1]Hoja1!B$2:C$33,2,0))</f>
        <v>20</v>
      </c>
      <c r="H1140" t="str">
        <f>+VLOOKUP(CONCATENATE(B1140,C1140),[1]Hoja1!$J:$K,2,0)</f>
        <v>20138</v>
      </c>
      <c r="I1140">
        <f>+COUNTIFS(BaseSAP!U:U,V!H1140,BaseSAP!C:C,V!$G$4)</f>
        <v>0</v>
      </c>
      <c r="L1140" s="33" t="s">
        <v>1101</v>
      </c>
      <c r="M1140">
        <v>0</v>
      </c>
    </row>
    <row r="1141" spans="1:13" x14ac:dyDescent="0.25">
      <c r="A1141" s="12" t="s">
        <v>146</v>
      </c>
      <c r="B1141" s="12" t="s">
        <v>1101</v>
      </c>
      <c r="C1141" s="12" t="s">
        <v>1239</v>
      </c>
      <c r="D1141" s="12">
        <v>0</v>
      </c>
      <c r="E1141" s="70">
        <v>0</v>
      </c>
      <c r="G1141" s="99">
        <f>+VALUE(VLOOKUP(B1141,[1]Hoja1!B$2:C$33,2,0))</f>
        <v>20</v>
      </c>
      <c r="H1141" t="str">
        <f>+VLOOKUP(CONCATENATE(B1141,C1141),[1]Hoja1!$J:$K,2,0)</f>
        <v>20139</v>
      </c>
      <c r="I1141">
        <f>+COUNTIFS(BaseSAP!U:U,V!H1141,BaseSAP!C:C,V!$G$4)</f>
        <v>0</v>
      </c>
      <c r="L1141" s="12" t="s">
        <v>1101</v>
      </c>
      <c r="M1141">
        <v>0</v>
      </c>
    </row>
    <row r="1142" spans="1:13" x14ac:dyDescent="0.25">
      <c r="A1142" s="33" t="s">
        <v>146</v>
      </c>
      <c r="B1142" s="33" t="s">
        <v>1101</v>
      </c>
      <c r="C1142" s="33" t="s">
        <v>1240</v>
      </c>
      <c r="D1142" s="33">
        <v>0</v>
      </c>
      <c r="E1142" s="69">
        <v>0</v>
      </c>
      <c r="G1142" s="99">
        <f>+VALUE(VLOOKUP(B1142,[1]Hoja1!B$2:C$33,2,0))</f>
        <v>20</v>
      </c>
      <c r="H1142" t="str">
        <f>+VLOOKUP(CONCATENATE(B1142,C1142),[1]Hoja1!$J:$K,2,0)</f>
        <v>20140</v>
      </c>
      <c r="I1142">
        <f>+COUNTIFS(BaseSAP!U:U,V!H1142,BaseSAP!C:C,V!$G$4)</f>
        <v>0</v>
      </c>
      <c r="L1142" s="33" t="s">
        <v>1101</v>
      </c>
      <c r="M1142">
        <v>0</v>
      </c>
    </row>
    <row r="1143" spans="1:13" x14ac:dyDescent="0.25">
      <c r="A1143" s="12" t="s">
        <v>146</v>
      </c>
      <c r="B1143" s="12" t="s">
        <v>1101</v>
      </c>
      <c r="C1143" s="12" t="s">
        <v>1241</v>
      </c>
      <c r="D1143" s="12">
        <v>0</v>
      </c>
      <c r="E1143" s="70">
        <v>0</v>
      </c>
      <c r="G1143" s="99">
        <f>+VALUE(VLOOKUP(B1143,[1]Hoja1!B$2:C$33,2,0))</f>
        <v>20</v>
      </c>
      <c r="H1143" t="str">
        <f>+VLOOKUP(CONCATENATE(B1143,C1143),[1]Hoja1!$J:$K,2,0)</f>
        <v>20141</v>
      </c>
      <c r="I1143">
        <f>+COUNTIFS(BaseSAP!U:U,V!H1143,BaseSAP!C:C,V!$G$4)</f>
        <v>0</v>
      </c>
      <c r="L1143" s="12" t="s">
        <v>1101</v>
      </c>
      <c r="M1143">
        <v>0</v>
      </c>
    </row>
    <row r="1144" spans="1:13" x14ac:dyDescent="0.25">
      <c r="A1144" s="33" t="s">
        <v>146</v>
      </c>
      <c r="B1144" s="33" t="s">
        <v>1101</v>
      </c>
      <c r="C1144" s="33" t="s">
        <v>1242</v>
      </c>
      <c r="D1144" s="33">
        <v>0</v>
      </c>
      <c r="E1144" s="69">
        <v>0</v>
      </c>
      <c r="G1144" s="99">
        <f>+VALUE(VLOOKUP(B1144,[1]Hoja1!B$2:C$33,2,0))</f>
        <v>20</v>
      </c>
      <c r="H1144" t="str">
        <f>+VLOOKUP(CONCATENATE(B1144,C1144),[1]Hoja1!$J:$K,2,0)</f>
        <v>20142</v>
      </c>
      <c r="I1144">
        <f>+COUNTIFS(BaseSAP!U:U,V!H1144,BaseSAP!C:C,V!$G$4)</f>
        <v>0</v>
      </c>
      <c r="L1144" s="33" t="s">
        <v>1101</v>
      </c>
      <c r="M1144">
        <v>0</v>
      </c>
    </row>
    <row r="1145" spans="1:13" x14ac:dyDescent="0.25">
      <c r="A1145" s="12" t="s">
        <v>146</v>
      </c>
      <c r="B1145" s="12" t="s">
        <v>1101</v>
      </c>
      <c r="C1145" s="12" t="s">
        <v>1243</v>
      </c>
      <c r="D1145" s="12">
        <v>0</v>
      </c>
      <c r="E1145" s="70">
        <v>0</v>
      </c>
      <c r="G1145" s="99">
        <f>+VALUE(VLOOKUP(B1145,[1]Hoja1!B$2:C$33,2,0))</f>
        <v>20</v>
      </c>
      <c r="H1145" t="str">
        <f>+VLOOKUP(CONCATENATE(B1145,C1145),[1]Hoja1!$J:$K,2,0)</f>
        <v>20143</v>
      </c>
      <c r="I1145">
        <f>+COUNTIFS(BaseSAP!U:U,V!H1145,BaseSAP!C:C,V!$G$4)</f>
        <v>0</v>
      </c>
      <c r="L1145" s="12" t="s">
        <v>1101</v>
      </c>
      <c r="M1145">
        <v>0</v>
      </c>
    </row>
    <row r="1146" spans="1:13" x14ac:dyDescent="0.25">
      <c r="A1146" s="33" t="s">
        <v>146</v>
      </c>
      <c r="B1146" s="33" t="s">
        <v>1101</v>
      </c>
      <c r="C1146" s="33" t="s">
        <v>1244</v>
      </c>
      <c r="D1146" s="33">
        <v>0</v>
      </c>
      <c r="E1146" s="69">
        <v>0</v>
      </c>
      <c r="G1146" s="99">
        <f>+VALUE(VLOOKUP(B1146,[1]Hoja1!B$2:C$33,2,0))</f>
        <v>20</v>
      </c>
      <c r="H1146" t="str">
        <f>+VLOOKUP(CONCATENATE(B1146,C1146),[1]Hoja1!$J:$K,2,0)</f>
        <v>20144</v>
      </c>
      <c r="I1146">
        <f>+COUNTIFS(BaseSAP!U:U,V!H1146,BaseSAP!C:C,V!$G$4)</f>
        <v>0</v>
      </c>
      <c r="L1146" s="33" t="s">
        <v>1101</v>
      </c>
      <c r="M1146">
        <v>0</v>
      </c>
    </row>
    <row r="1147" spans="1:13" x14ac:dyDescent="0.25">
      <c r="A1147" s="31" t="s">
        <v>146</v>
      </c>
      <c r="B1147" s="31" t="s">
        <v>1101</v>
      </c>
      <c r="C1147" s="31" t="s">
        <v>1245</v>
      </c>
      <c r="D1147" s="31">
        <v>0</v>
      </c>
      <c r="E1147" s="54">
        <v>0</v>
      </c>
      <c r="G1147" s="99">
        <f>+VALUE(VLOOKUP(B1147,[1]Hoja1!B$2:C$33,2,0))</f>
        <v>20</v>
      </c>
      <c r="H1147" t="str">
        <f>+VLOOKUP(CONCATENATE(B1147,C1147),[1]Hoja1!$J:$K,2,0)</f>
        <v>20145</v>
      </c>
      <c r="I1147">
        <f>+COUNTIFS(BaseSAP!U:U,V!H1147,BaseSAP!C:C,V!$G$4)</f>
        <v>0</v>
      </c>
      <c r="L1147" s="31" t="s">
        <v>1101</v>
      </c>
      <c r="M1147">
        <v>0</v>
      </c>
    </row>
    <row r="1148" spans="1:13" x14ac:dyDescent="0.25">
      <c r="A1148" s="33" t="s">
        <v>146</v>
      </c>
      <c r="B1148" s="33" t="s">
        <v>1101</v>
      </c>
      <c r="C1148" s="33" t="s">
        <v>1246</v>
      </c>
      <c r="D1148" s="33">
        <v>0</v>
      </c>
      <c r="E1148" s="69">
        <v>0</v>
      </c>
      <c r="G1148" s="99">
        <f>+VALUE(VLOOKUP(B1148,[1]Hoja1!B$2:C$33,2,0))</f>
        <v>20</v>
      </c>
      <c r="H1148" t="str">
        <f>+VLOOKUP(CONCATENATE(B1148,C1148),[1]Hoja1!$J:$K,2,0)</f>
        <v>20146</v>
      </c>
      <c r="I1148">
        <f>+COUNTIFS(BaseSAP!U:U,V!H1148,BaseSAP!C:C,V!$G$4)</f>
        <v>0</v>
      </c>
      <c r="L1148" s="33" t="s">
        <v>1101</v>
      </c>
      <c r="M1148">
        <v>0</v>
      </c>
    </row>
    <row r="1149" spans="1:13" x14ac:dyDescent="0.25">
      <c r="A1149" s="31" t="s">
        <v>146</v>
      </c>
      <c r="B1149" s="31" t="s">
        <v>1101</v>
      </c>
      <c r="C1149" s="31" t="s">
        <v>1247</v>
      </c>
      <c r="D1149" s="31">
        <v>0</v>
      </c>
      <c r="E1149" s="54">
        <v>0</v>
      </c>
      <c r="G1149" s="99">
        <f>+VALUE(VLOOKUP(B1149,[1]Hoja1!B$2:C$33,2,0))</f>
        <v>20</v>
      </c>
      <c r="H1149" t="str">
        <f>+VLOOKUP(CONCATENATE(B1149,C1149),[1]Hoja1!$J:$K,2,0)</f>
        <v>20147</v>
      </c>
      <c r="I1149">
        <f>+COUNTIFS(BaseSAP!U:U,V!H1149,BaseSAP!C:C,V!$G$4)</f>
        <v>0</v>
      </c>
      <c r="L1149" s="31" t="s">
        <v>1101</v>
      </c>
      <c r="M1149">
        <v>0</v>
      </c>
    </row>
    <row r="1150" spans="1:13" x14ac:dyDescent="0.25">
      <c r="A1150" s="33" t="s">
        <v>146</v>
      </c>
      <c r="B1150" s="33" t="s">
        <v>1101</v>
      </c>
      <c r="C1150" s="33" t="s">
        <v>1248</v>
      </c>
      <c r="D1150" s="33">
        <v>0</v>
      </c>
      <c r="E1150" s="69">
        <v>0</v>
      </c>
      <c r="G1150" s="99">
        <f>+VALUE(VLOOKUP(B1150,[1]Hoja1!B$2:C$33,2,0))</f>
        <v>20</v>
      </c>
      <c r="H1150" t="str">
        <f>+VLOOKUP(CONCATENATE(B1150,C1150),[1]Hoja1!$J:$K,2,0)</f>
        <v>20148</v>
      </c>
      <c r="I1150">
        <f>+COUNTIFS(BaseSAP!U:U,V!H1150,BaseSAP!C:C,V!$G$4)</f>
        <v>0</v>
      </c>
      <c r="L1150" s="33" t="s">
        <v>1101</v>
      </c>
      <c r="M1150">
        <v>0</v>
      </c>
    </row>
    <row r="1151" spans="1:13" x14ac:dyDescent="0.25">
      <c r="A1151" s="12" t="s">
        <v>146</v>
      </c>
      <c r="B1151" s="12" t="s">
        <v>1101</v>
      </c>
      <c r="C1151" s="12" t="s">
        <v>1249</v>
      </c>
      <c r="D1151" s="12">
        <v>0</v>
      </c>
      <c r="E1151" s="70">
        <v>0</v>
      </c>
      <c r="G1151" s="99">
        <f>+VALUE(VLOOKUP(B1151,[1]Hoja1!B$2:C$33,2,0))</f>
        <v>20</v>
      </c>
      <c r="H1151" t="str">
        <f>+VLOOKUP(CONCATENATE(B1151,C1151),[1]Hoja1!$J:$K,2,0)</f>
        <v>20149</v>
      </c>
      <c r="I1151">
        <f>+COUNTIFS(BaseSAP!U:U,V!H1151,BaseSAP!C:C,V!$G$4)</f>
        <v>0</v>
      </c>
      <c r="L1151" s="12" t="s">
        <v>1101</v>
      </c>
      <c r="M1151">
        <v>0</v>
      </c>
    </row>
    <row r="1152" spans="1:13" x14ac:dyDescent="0.25">
      <c r="A1152" s="33" t="s">
        <v>146</v>
      </c>
      <c r="B1152" s="33" t="s">
        <v>1101</v>
      </c>
      <c r="C1152" s="33" t="s">
        <v>1250</v>
      </c>
      <c r="D1152" s="33">
        <v>0</v>
      </c>
      <c r="E1152" s="69">
        <v>0</v>
      </c>
      <c r="G1152" s="99">
        <f>+VALUE(VLOOKUP(B1152,[1]Hoja1!B$2:C$33,2,0))</f>
        <v>20</v>
      </c>
      <c r="H1152" t="str">
        <f>+VLOOKUP(CONCATENATE(B1152,C1152),[1]Hoja1!$J:$K,2,0)</f>
        <v>20150</v>
      </c>
      <c r="I1152">
        <f>+COUNTIFS(BaseSAP!U:U,V!H1152,BaseSAP!C:C,V!$G$4)</f>
        <v>0</v>
      </c>
      <c r="L1152" s="33" t="s">
        <v>1101</v>
      </c>
      <c r="M1152">
        <v>0</v>
      </c>
    </row>
    <row r="1153" spans="1:13" x14ac:dyDescent="0.25">
      <c r="A1153" s="12" t="s">
        <v>146</v>
      </c>
      <c r="B1153" s="12" t="s">
        <v>1101</v>
      </c>
      <c r="C1153" s="12" t="s">
        <v>1251</v>
      </c>
      <c r="D1153" s="12">
        <v>0</v>
      </c>
      <c r="E1153" s="70">
        <v>0</v>
      </c>
      <c r="G1153" s="99">
        <f>+VALUE(VLOOKUP(B1153,[1]Hoja1!B$2:C$33,2,0))</f>
        <v>20</v>
      </c>
      <c r="H1153" t="str">
        <f>+VLOOKUP(CONCATENATE(B1153,C1153),[1]Hoja1!$J:$K,2,0)</f>
        <v>20151</v>
      </c>
      <c r="I1153">
        <f>+COUNTIFS(BaseSAP!U:U,V!H1153,BaseSAP!C:C,V!$G$4)</f>
        <v>0</v>
      </c>
      <c r="L1153" s="12" t="s">
        <v>1101</v>
      </c>
      <c r="M1153">
        <v>0</v>
      </c>
    </row>
    <row r="1154" spans="1:13" x14ac:dyDescent="0.25">
      <c r="A1154" s="33" t="s">
        <v>146</v>
      </c>
      <c r="B1154" s="33" t="s">
        <v>1101</v>
      </c>
      <c r="C1154" s="33" t="s">
        <v>1252</v>
      </c>
      <c r="D1154" s="33">
        <v>0</v>
      </c>
      <c r="E1154" s="69">
        <v>0</v>
      </c>
      <c r="G1154" s="99">
        <f>+VALUE(VLOOKUP(B1154,[1]Hoja1!B$2:C$33,2,0))</f>
        <v>20</v>
      </c>
      <c r="H1154" t="str">
        <f>+VLOOKUP(CONCATENATE(B1154,C1154),[1]Hoja1!$J:$K,2,0)</f>
        <v>20152</v>
      </c>
      <c r="I1154">
        <f>+COUNTIFS(BaseSAP!U:U,V!H1154,BaseSAP!C:C,V!$G$4)</f>
        <v>0</v>
      </c>
      <c r="L1154" s="33" t="s">
        <v>1101</v>
      </c>
      <c r="M1154">
        <v>0</v>
      </c>
    </row>
    <row r="1155" spans="1:13" x14ac:dyDescent="0.25">
      <c r="A1155" s="12" t="s">
        <v>146</v>
      </c>
      <c r="B1155" s="12" t="s">
        <v>1101</v>
      </c>
      <c r="C1155" s="12" t="s">
        <v>1253</v>
      </c>
      <c r="D1155" s="12">
        <v>0</v>
      </c>
      <c r="E1155" s="70">
        <v>0</v>
      </c>
      <c r="G1155" s="99">
        <f>+VALUE(VLOOKUP(B1155,[1]Hoja1!B$2:C$33,2,0))</f>
        <v>20</v>
      </c>
      <c r="H1155" t="str">
        <f>+VLOOKUP(CONCATENATE(B1155,C1155),[1]Hoja1!$J:$K,2,0)</f>
        <v>20153</v>
      </c>
      <c r="I1155">
        <f>+COUNTIFS(BaseSAP!U:U,V!H1155,BaseSAP!C:C,V!$G$4)</f>
        <v>0</v>
      </c>
      <c r="L1155" s="12" t="s">
        <v>1101</v>
      </c>
      <c r="M1155">
        <v>0</v>
      </c>
    </row>
    <row r="1156" spans="1:13" x14ac:dyDescent="0.25">
      <c r="A1156" s="33" t="s">
        <v>146</v>
      </c>
      <c r="B1156" s="33" t="s">
        <v>1101</v>
      </c>
      <c r="C1156" s="33" t="s">
        <v>1254</v>
      </c>
      <c r="D1156" s="33">
        <v>0</v>
      </c>
      <c r="E1156" s="69">
        <v>0</v>
      </c>
      <c r="G1156" s="99">
        <f>+VALUE(VLOOKUP(B1156,[1]Hoja1!B$2:C$33,2,0))</f>
        <v>20</v>
      </c>
      <c r="H1156" t="str">
        <f>+VLOOKUP(CONCATENATE(B1156,C1156),[1]Hoja1!$J:$K,2,0)</f>
        <v>20154</v>
      </c>
      <c r="I1156">
        <f>+COUNTIFS(BaseSAP!U:U,V!H1156,BaseSAP!C:C,V!$G$4)</f>
        <v>0</v>
      </c>
      <c r="L1156" s="33" t="s">
        <v>1101</v>
      </c>
      <c r="M1156">
        <v>0</v>
      </c>
    </row>
    <row r="1157" spans="1:13" x14ac:dyDescent="0.25">
      <c r="A1157" s="31" t="s">
        <v>146</v>
      </c>
      <c r="B1157" s="31" t="s">
        <v>1101</v>
      </c>
      <c r="C1157" s="31" t="s">
        <v>1255</v>
      </c>
      <c r="D1157" s="31">
        <v>0</v>
      </c>
      <c r="E1157" s="54">
        <v>0</v>
      </c>
      <c r="G1157" s="99">
        <f>+VALUE(VLOOKUP(B1157,[1]Hoja1!B$2:C$33,2,0))</f>
        <v>20</v>
      </c>
      <c r="H1157" t="str">
        <f>+VLOOKUP(CONCATENATE(B1157,C1157),[1]Hoja1!$J:$K,2,0)</f>
        <v>20155</v>
      </c>
      <c r="I1157">
        <f>+COUNTIFS(BaseSAP!U:U,V!H1157,BaseSAP!C:C,V!$G$4)</f>
        <v>0</v>
      </c>
      <c r="L1157" s="31" t="s">
        <v>1101</v>
      </c>
      <c r="M1157">
        <v>0</v>
      </c>
    </row>
    <row r="1158" spans="1:13" x14ac:dyDescent="0.25">
      <c r="A1158" s="33" t="s">
        <v>146</v>
      </c>
      <c r="B1158" s="33" t="s">
        <v>1101</v>
      </c>
      <c r="C1158" s="33" t="s">
        <v>1256</v>
      </c>
      <c r="D1158" s="33">
        <v>0</v>
      </c>
      <c r="E1158" s="69">
        <v>0</v>
      </c>
      <c r="G1158" s="99">
        <f>+VALUE(VLOOKUP(B1158,[1]Hoja1!B$2:C$33,2,0))</f>
        <v>20</v>
      </c>
      <c r="H1158" t="str">
        <f>+VLOOKUP(CONCATENATE(B1158,C1158),[1]Hoja1!$J:$K,2,0)</f>
        <v>20156</v>
      </c>
      <c r="I1158">
        <f>+COUNTIFS(BaseSAP!U:U,V!H1158,BaseSAP!C:C,V!$G$4)</f>
        <v>0</v>
      </c>
      <c r="L1158" s="33" t="s">
        <v>1101</v>
      </c>
      <c r="M1158">
        <v>0</v>
      </c>
    </row>
    <row r="1159" spans="1:13" x14ac:dyDescent="0.25">
      <c r="A1159" s="12" t="s">
        <v>146</v>
      </c>
      <c r="B1159" s="12" t="s">
        <v>1101</v>
      </c>
      <c r="C1159" s="12" t="s">
        <v>1257</v>
      </c>
      <c r="D1159" s="12">
        <v>0</v>
      </c>
      <c r="E1159" s="70">
        <v>0</v>
      </c>
      <c r="G1159" s="99">
        <f>+VALUE(VLOOKUP(B1159,[1]Hoja1!B$2:C$33,2,0))</f>
        <v>20</v>
      </c>
      <c r="H1159" t="str">
        <f>+VLOOKUP(CONCATENATE(B1159,C1159),[1]Hoja1!$J:$K,2,0)</f>
        <v>20157</v>
      </c>
      <c r="I1159">
        <f>+COUNTIFS(BaseSAP!U:U,V!H1159,BaseSAP!C:C,V!$G$4)</f>
        <v>0</v>
      </c>
      <c r="L1159" s="12" t="s">
        <v>1101</v>
      </c>
      <c r="M1159">
        <v>0</v>
      </c>
    </row>
    <row r="1160" spans="1:13" x14ac:dyDescent="0.25">
      <c r="A1160" s="33" t="s">
        <v>146</v>
      </c>
      <c r="B1160" s="33" t="s">
        <v>1101</v>
      </c>
      <c r="C1160" s="33" t="s">
        <v>1258</v>
      </c>
      <c r="D1160" s="33">
        <v>0</v>
      </c>
      <c r="E1160" s="69">
        <v>0</v>
      </c>
      <c r="G1160" s="99">
        <f>+VALUE(VLOOKUP(B1160,[1]Hoja1!B$2:C$33,2,0))</f>
        <v>20</v>
      </c>
      <c r="H1160" t="str">
        <f>+VLOOKUP(CONCATENATE(B1160,C1160),[1]Hoja1!$J:$K,2,0)</f>
        <v>20158</v>
      </c>
      <c r="I1160">
        <f>+COUNTIFS(BaseSAP!U:U,V!H1160,BaseSAP!C:C,V!$G$4)</f>
        <v>0</v>
      </c>
      <c r="L1160" s="33" t="s">
        <v>1101</v>
      </c>
      <c r="M1160">
        <v>0</v>
      </c>
    </row>
    <row r="1161" spans="1:13" x14ac:dyDescent="0.25">
      <c r="A1161" s="12" t="s">
        <v>146</v>
      </c>
      <c r="B1161" s="12" t="s">
        <v>1101</v>
      </c>
      <c r="C1161" s="12" t="s">
        <v>1259</v>
      </c>
      <c r="D1161" s="12">
        <v>0</v>
      </c>
      <c r="E1161" s="70">
        <v>0</v>
      </c>
      <c r="G1161" s="99">
        <f>+VALUE(VLOOKUP(B1161,[1]Hoja1!B$2:C$33,2,0))</f>
        <v>20</v>
      </c>
      <c r="H1161" t="str">
        <f>+VLOOKUP(CONCATENATE(B1161,C1161),[1]Hoja1!$J:$K,2,0)</f>
        <v>20159</v>
      </c>
      <c r="I1161">
        <f>+COUNTIFS(BaseSAP!U:U,V!H1161,BaseSAP!C:C,V!$G$4)</f>
        <v>0</v>
      </c>
      <c r="L1161" s="12" t="s">
        <v>1101</v>
      </c>
      <c r="M1161">
        <v>0</v>
      </c>
    </row>
    <row r="1162" spans="1:13" x14ac:dyDescent="0.25">
      <c r="A1162" s="33" t="s">
        <v>146</v>
      </c>
      <c r="B1162" s="33" t="s">
        <v>1101</v>
      </c>
      <c r="C1162" s="33" t="s">
        <v>1260</v>
      </c>
      <c r="D1162" s="33">
        <v>0</v>
      </c>
      <c r="E1162" s="69">
        <v>0</v>
      </c>
      <c r="G1162" s="99">
        <f>+VALUE(VLOOKUP(B1162,[1]Hoja1!B$2:C$33,2,0))</f>
        <v>20</v>
      </c>
      <c r="H1162" t="str">
        <f>+VLOOKUP(CONCATENATE(B1162,C1162),[1]Hoja1!$J:$K,2,0)</f>
        <v>20160</v>
      </c>
      <c r="I1162">
        <f>+COUNTIFS(BaseSAP!U:U,V!H1162,BaseSAP!C:C,V!$G$4)</f>
        <v>0</v>
      </c>
      <c r="L1162" s="33" t="s">
        <v>1101</v>
      </c>
      <c r="M1162">
        <v>0</v>
      </c>
    </row>
    <row r="1163" spans="1:13" x14ac:dyDescent="0.25">
      <c r="A1163" s="12" t="s">
        <v>146</v>
      </c>
      <c r="B1163" s="12" t="s">
        <v>1101</v>
      </c>
      <c r="C1163" s="12" t="s">
        <v>1261</v>
      </c>
      <c r="D1163" s="12">
        <v>0</v>
      </c>
      <c r="E1163" s="70">
        <v>0</v>
      </c>
      <c r="G1163" s="99">
        <f>+VALUE(VLOOKUP(B1163,[1]Hoja1!B$2:C$33,2,0))</f>
        <v>20</v>
      </c>
      <c r="H1163" t="str">
        <f>+VLOOKUP(CONCATENATE(B1163,C1163),[1]Hoja1!$J:$K,2,0)</f>
        <v>20161</v>
      </c>
      <c r="I1163">
        <f>+COUNTIFS(BaseSAP!U:U,V!H1163,BaseSAP!C:C,V!$G$4)</f>
        <v>0</v>
      </c>
      <c r="L1163" s="12" t="s">
        <v>1101</v>
      </c>
      <c r="M1163">
        <v>0</v>
      </c>
    </row>
    <row r="1164" spans="1:13" x14ac:dyDescent="0.25">
      <c r="A1164" s="33" t="s">
        <v>146</v>
      </c>
      <c r="B1164" s="33" t="s">
        <v>1101</v>
      </c>
      <c r="C1164" s="33" t="s">
        <v>1262</v>
      </c>
      <c r="D1164" s="33">
        <v>0</v>
      </c>
      <c r="E1164" s="69">
        <v>0</v>
      </c>
      <c r="G1164" s="99">
        <f>+VALUE(VLOOKUP(B1164,[1]Hoja1!B$2:C$33,2,0))</f>
        <v>20</v>
      </c>
      <c r="H1164" t="str">
        <f>+VLOOKUP(CONCATENATE(B1164,C1164),[1]Hoja1!$J:$K,2,0)</f>
        <v>20162</v>
      </c>
      <c r="I1164">
        <f>+COUNTIFS(BaseSAP!U:U,V!H1164,BaseSAP!C:C,V!$G$4)</f>
        <v>0</v>
      </c>
      <c r="L1164" s="33" t="s">
        <v>1101</v>
      </c>
      <c r="M1164">
        <v>0</v>
      </c>
    </row>
    <row r="1165" spans="1:13" x14ac:dyDescent="0.25">
      <c r="A1165" s="31" t="s">
        <v>146</v>
      </c>
      <c r="B1165" s="31" t="s">
        <v>1101</v>
      </c>
      <c r="C1165" s="31" t="s">
        <v>1263</v>
      </c>
      <c r="D1165" s="31">
        <v>0</v>
      </c>
      <c r="E1165" s="54">
        <v>0</v>
      </c>
      <c r="G1165" s="99">
        <f>+VALUE(VLOOKUP(B1165,[1]Hoja1!B$2:C$33,2,0))</f>
        <v>20</v>
      </c>
      <c r="H1165" t="str">
        <f>+VLOOKUP(CONCATENATE(B1165,C1165),[1]Hoja1!$J:$K,2,0)</f>
        <v>20163</v>
      </c>
      <c r="I1165">
        <f>+COUNTIFS(BaseSAP!U:U,V!H1165,BaseSAP!C:C,V!$G$4)</f>
        <v>0</v>
      </c>
      <c r="L1165" s="31" t="s">
        <v>1101</v>
      </c>
      <c r="M1165">
        <v>0</v>
      </c>
    </row>
    <row r="1166" spans="1:13" x14ac:dyDescent="0.25">
      <c r="A1166" s="33" t="s">
        <v>146</v>
      </c>
      <c r="B1166" s="33" t="s">
        <v>1101</v>
      </c>
      <c r="C1166" s="33" t="s">
        <v>1264</v>
      </c>
      <c r="D1166" s="33">
        <v>0</v>
      </c>
      <c r="E1166" s="69">
        <v>0</v>
      </c>
      <c r="G1166" s="99">
        <f>+VALUE(VLOOKUP(B1166,[1]Hoja1!B$2:C$33,2,0))</f>
        <v>20</v>
      </c>
      <c r="H1166" t="str">
        <f>+VLOOKUP(CONCATENATE(B1166,C1166),[1]Hoja1!$J:$K,2,0)</f>
        <v>20164</v>
      </c>
      <c r="I1166">
        <f>+COUNTIFS(BaseSAP!U:U,V!H1166,BaseSAP!C:C,V!$G$4)</f>
        <v>0</v>
      </c>
      <c r="L1166" s="33" t="s">
        <v>1101</v>
      </c>
      <c r="M1166">
        <v>0</v>
      </c>
    </row>
    <row r="1167" spans="1:13" x14ac:dyDescent="0.25">
      <c r="A1167" s="31" t="s">
        <v>146</v>
      </c>
      <c r="B1167" s="31" t="s">
        <v>1101</v>
      </c>
      <c r="C1167" s="31" t="s">
        <v>1265</v>
      </c>
      <c r="D1167" s="31">
        <v>0</v>
      </c>
      <c r="E1167" s="54">
        <v>0</v>
      </c>
      <c r="G1167" s="99">
        <f>+VALUE(VLOOKUP(B1167,[1]Hoja1!B$2:C$33,2,0))</f>
        <v>20</v>
      </c>
      <c r="H1167" t="str">
        <f>+VLOOKUP(CONCATENATE(B1167,C1167),[1]Hoja1!$J:$K,2,0)</f>
        <v>20165</v>
      </c>
      <c r="I1167">
        <f>+COUNTIFS(BaseSAP!U:U,V!H1167,BaseSAP!C:C,V!$G$4)</f>
        <v>0</v>
      </c>
      <c r="L1167" s="31" t="s">
        <v>1101</v>
      </c>
      <c r="M1167">
        <v>0</v>
      </c>
    </row>
    <row r="1168" spans="1:13" x14ac:dyDescent="0.25">
      <c r="A1168" s="33" t="s">
        <v>146</v>
      </c>
      <c r="B1168" s="33" t="s">
        <v>1101</v>
      </c>
      <c r="C1168" s="33" t="s">
        <v>1266</v>
      </c>
      <c r="D1168" s="33">
        <v>0</v>
      </c>
      <c r="E1168" s="69">
        <v>0</v>
      </c>
      <c r="G1168" s="99">
        <f>+VALUE(VLOOKUP(B1168,[1]Hoja1!B$2:C$33,2,0))</f>
        <v>20</v>
      </c>
      <c r="H1168" t="str">
        <f>+VLOOKUP(CONCATENATE(B1168,C1168),[1]Hoja1!$J:$K,2,0)</f>
        <v>20166</v>
      </c>
      <c r="I1168">
        <f>+COUNTIFS(BaseSAP!U:U,V!H1168,BaseSAP!C:C,V!$G$4)</f>
        <v>0</v>
      </c>
      <c r="L1168" s="33" t="s">
        <v>1101</v>
      </c>
      <c r="M1168">
        <v>0</v>
      </c>
    </row>
    <row r="1169" spans="1:13" x14ac:dyDescent="0.25">
      <c r="A1169" s="12" t="s">
        <v>146</v>
      </c>
      <c r="B1169" s="12" t="s">
        <v>1101</v>
      </c>
      <c r="C1169" s="12" t="s">
        <v>1267</v>
      </c>
      <c r="D1169" s="12">
        <v>0</v>
      </c>
      <c r="E1169" s="70">
        <v>0</v>
      </c>
      <c r="G1169" s="99">
        <f>+VALUE(VLOOKUP(B1169,[1]Hoja1!B$2:C$33,2,0))</f>
        <v>20</v>
      </c>
      <c r="H1169" t="str">
        <f>+VLOOKUP(CONCATENATE(B1169,C1169),[1]Hoja1!$J:$K,2,0)</f>
        <v>20167</v>
      </c>
      <c r="I1169">
        <f>+COUNTIFS(BaseSAP!U:U,V!H1169,BaseSAP!C:C,V!$G$4)</f>
        <v>0</v>
      </c>
      <c r="L1169" s="12" t="s">
        <v>1101</v>
      </c>
      <c r="M1169">
        <v>0</v>
      </c>
    </row>
    <row r="1170" spans="1:13" x14ac:dyDescent="0.25">
      <c r="A1170" s="33" t="s">
        <v>146</v>
      </c>
      <c r="B1170" s="33" t="s">
        <v>1101</v>
      </c>
      <c r="C1170" s="33" t="s">
        <v>1268</v>
      </c>
      <c r="D1170" s="33">
        <v>0</v>
      </c>
      <c r="E1170" s="69">
        <v>0</v>
      </c>
      <c r="G1170" s="99">
        <f>+VALUE(VLOOKUP(B1170,[1]Hoja1!B$2:C$33,2,0))</f>
        <v>20</v>
      </c>
      <c r="H1170" t="str">
        <f>+VLOOKUP(CONCATENATE(B1170,C1170),[1]Hoja1!$J:$K,2,0)</f>
        <v>20168</v>
      </c>
      <c r="I1170">
        <f>+COUNTIFS(BaseSAP!U:U,V!H1170,BaseSAP!C:C,V!$G$4)</f>
        <v>0</v>
      </c>
      <c r="L1170" s="33" t="s">
        <v>1101</v>
      </c>
      <c r="M1170">
        <v>0</v>
      </c>
    </row>
    <row r="1171" spans="1:13" x14ac:dyDescent="0.25">
      <c r="A1171" s="12" t="s">
        <v>146</v>
      </c>
      <c r="B1171" s="12" t="s">
        <v>1101</v>
      </c>
      <c r="C1171" s="12" t="s">
        <v>1269</v>
      </c>
      <c r="D1171" s="12">
        <v>0</v>
      </c>
      <c r="E1171" s="70">
        <v>0</v>
      </c>
      <c r="G1171" s="99">
        <f>+VALUE(VLOOKUP(B1171,[1]Hoja1!B$2:C$33,2,0))</f>
        <v>20</v>
      </c>
      <c r="H1171" t="str">
        <f>+VLOOKUP(CONCATENATE(B1171,C1171),[1]Hoja1!$J:$K,2,0)</f>
        <v>20169</v>
      </c>
      <c r="I1171">
        <f>+COUNTIFS(BaseSAP!U:U,V!H1171,BaseSAP!C:C,V!$G$4)</f>
        <v>0</v>
      </c>
      <c r="L1171" s="12" t="s">
        <v>1101</v>
      </c>
      <c r="M1171">
        <v>0</v>
      </c>
    </row>
    <row r="1172" spans="1:13" x14ac:dyDescent="0.25">
      <c r="A1172" s="33" t="s">
        <v>146</v>
      </c>
      <c r="B1172" s="33" t="s">
        <v>1101</v>
      </c>
      <c r="C1172" s="33" t="s">
        <v>1270</v>
      </c>
      <c r="D1172" s="33">
        <v>0</v>
      </c>
      <c r="E1172" s="69">
        <v>0</v>
      </c>
      <c r="G1172" s="99">
        <f>+VALUE(VLOOKUP(B1172,[1]Hoja1!B$2:C$33,2,0))</f>
        <v>20</v>
      </c>
      <c r="H1172" t="str">
        <f>+VLOOKUP(CONCATENATE(B1172,C1172),[1]Hoja1!$J:$K,2,0)</f>
        <v>20170</v>
      </c>
      <c r="I1172">
        <f>+COUNTIFS(BaseSAP!U:U,V!H1172,BaseSAP!C:C,V!$G$4)</f>
        <v>0</v>
      </c>
      <c r="L1172" s="33" t="s">
        <v>1101</v>
      </c>
      <c r="M1172">
        <v>0</v>
      </c>
    </row>
    <row r="1173" spans="1:13" x14ac:dyDescent="0.25">
      <c r="A1173" s="12" t="s">
        <v>146</v>
      </c>
      <c r="B1173" s="12" t="s">
        <v>1101</v>
      </c>
      <c r="C1173" s="12" t="s">
        <v>1271</v>
      </c>
      <c r="D1173" s="12">
        <v>0</v>
      </c>
      <c r="E1173" s="70">
        <v>0</v>
      </c>
      <c r="G1173" s="99">
        <f>+VALUE(VLOOKUP(B1173,[1]Hoja1!B$2:C$33,2,0))</f>
        <v>20</v>
      </c>
      <c r="H1173" t="str">
        <f>+VLOOKUP(CONCATENATE(B1173,C1173),[1]Hoja1!$J:$K,2,0)</f>
        <v>20171</v>
      </c>
      <c r="I1173">
        <f>+COUNTIFS(BaseSAP!U:U,V!H1173,BaseSAP!C:C,V!$G$4)</f>
        <v>0</v>
      </c>
      <c r="L1173" s="12" t="s">
        <v>1101</v>
      </c>
      <c r="M1173">
        <v>0</v>
      </c>
    </row>
    <row r="1174" spans="1:13" x14ac:dyDescent="0.25">
      <c r="A1174" s="33" t="s">
        <v>146</v>
      </c>
      <c r="B1174" s="33" t="s">
        <v>1101</v>
      </c>
      <c r="C1174" s="33" t="s">
        <v>1272</v>
      </c>
      <c r="D1174" s="33">
        <v>0</v>
      </c>
      <c r="E1174" s="69">
        <v>0</v>
      </c>
      <c r="G1174" s="99">
        <f>+VALUE(VLOOKUP(B1174,[1]Hoja1!B$2:C$33,2,0))</f>
        <v>20</v>
      </c>
      <c r="H1174" t="str">
        <f>+VLOOKUP(CONCATENATE(B1174,C1174),[1]Hoja1!$J:$K,2,0)</f>
        <v>20172</v>
      </c>
      <c r="I1174">
        <f>+COUNTIFS(BaseSAP!U:U,V!H1174,BaseSAP!C:C,V!$G$4)</f>
        <v>0</v>
      </c>
      <c r="L1174" s="33" t="s">
        <v>1101</v>
      </c>
      <c r="M1174">
        <v>0</v>
      </c>
    </row>
    <row r="1175" spans="1:13" x14ac:dyDescent="0.25">
      <c r="A1175" s="31" t="s">
        <v>146</v>
      </c>
      <c r="B1175" s="31" t="s">
        <v>1101</v>
      </c>
      <c r="C1175" s="31" t="s">
        <v>1273</v>
      </c>
      <c r="D1175" s="31">
        <v>0</v>
      </c>
      <c r="E1175" s="54">
        <v>0</v>
      </c>
      <c r="G1175" s="99">
        <f>+VALUE(VLOOKUP(B1175,[1]Hoja1!B$2:C$33,2,0))</f>
        <v>20</v>
      </c>
      <c r="H1175" t="str">
        <f>+VLOOKUP(CONCATENATE(B1175,C1175),[1]Hoja1!$J:$K,2,0)</f>
        <v>20173</v>
      </c>
      <c r="I1175">
        <f>+COUNTIFS(BaseSAP!U:U,V!H1175,BaseSAP!C:C,V!$G$4)</f>
        <v>0</v>
      </c>
      <c r="L1175" s="31" t="s">
        <v>1101</v>
      </c>
      <c r="M1175">
        <v>0</v>
      </c>
    </row>
    <row r="1176" spans="1:13" x14ac:dyDescent="0.25">
      <c r="A1176" s="33" t="s">
        <v>146</v>
      </c>
      <c r="B1176" s="33" t="s">
        <v>1101</v>
      </c>
      <c r="C1176" s="33" t="s">
        <v>1274</v>
      </c>
      <c r="D1176" s="33">
        <v>0</v>
      </c>
      <c r="E1176" s="69">
        <v>0</v>
      </c>
      <c r="G1176" s="99">
        <f>+VALUE(VLOOKUP(B1176,[1]Hoja1!B$2:C$33,2,0))</f>
        <v>20</v>
      </c>
      <c r="H1176" t="str">
        <f>+VLOOKUP(CONCATENATE(B1176,C1176),[1]Hoja1!$J:$K,2,0)</f>
        <v>20174</v>
      </c>
      <c r="I1176">
        <f>+COUNTIFS(BaseSAP!U:U,V!H1176,BaseSAP!C:C,V!$G$4)</f>
        <v>0</v>
      </c>
      <c r="L1176" s="33" t="s">
        <v>1101</v>
      </c>
      <c r="M1176">
        <v>0</v>
      </c>
    </row>
    <row r="1177" spans="1:13" x14ac:dyDescent="0.25">
      <c r="A1177" s="12" t="s">
        <v>146</v>
      </c>
      <c r="B1177" s="12" t="s">
        <v>1101</v>
      </c>
      <c r="C1177" s="12" t="s">
        <v>1275</v>
      </c>
      <c r="D1177" s="12">
        <v>0</v>
      </c>
      <c r="E1177" s="70">
        <v>0</v>
      </c>
      <c r="G1177" s="99">
        <f>+VALUE(VLOOKUP(B1177,[1]Hoja1!B$2:C$33,2,0))</f>
        <v>20</v>
      </c>
      <c r="H1177" t="str">
        <f>+VLOOKUP(CONCATENATE(B1177,C1177),[1]Hoja1!$J:$K,2,0)</f>
        <v>20175</v>
      </c>
      <c r="I1177">
        <f>+COUNTIFS(BaseSAP!U:U,V!H1177,BaseSAP!C:C,V!$G$4)</f>
        <v>0</v>
      </c>
      <c r="L1177" s="12" t="s">
        <v>1101</v>
      </c>
      <c r="M1177">
        <v>0</v>
      </c>
    </row>
    <row r="1178" spans="1:13" x14ac:dyDescent="0.25">
      <c r="A1178" s="33" t="s">
        <v>146</v>
      </c>
      <c r="B1178" s="33" t="s">
        <v>1101</v>
      </c>
      <c r="C1178" s="33" t="s">
        <v>1276</v>
      </c>
      <c r="D1178" s="33">
        <v>0</v>
      </c>
      <c r="E1178" s="69">
        <v>0</v>
      </c>
      <c r="G1178" s="99">
        <f>+VALUE(VLOOKUP(B1178,[1]Hoja1!B$2:C$33,2,0))</f>
        <v>20</v>
      </c>
      <c r="H1178" t="str">
        <f>+VLOOKUP(CONCATENATE(B1178,C1178),[1]Hoja1!$J:$K,2,0)</f>
        <v>20176</v>
      </c>
      <c r="I1178">
        <f>+COUNTIFS(BaseSAP!U:U,V!H1178,BaseSAP!C:C,V!$G$4)</f>
        <v>0</v>
      </c>
      <c r="L1178" s="33" t="s">
        <v>1101</v>
      </c>
      <c r="M1178">
        <v>0</v>
      </c>
    </row>
    <row r="1179" spans="1:13" x14ac:dyDescent="0.25">
      <c r="A1179" s="12" t="s">
        <v>146</v>
      </c>
      <c r="B1179" s="12" t="s">
        <v>1101</v>
      </c>
      <c r="C1179" s="12" t="s">
        <v>1277</v>
      </c>
      <c r="D1179" s="12">
        <v>0</v>
      </c>
      <c r="E1179" s="70">
        <v>0</v>
      </c>
      <c r="G1179" s="99">
        <f>+VALUE(VLOOKUP(B1179,[1]Hoja1!B$2:C$33,2,0))</f>
        <v>20</v>
      </c>
      <c r="H1179" t="str">
        <f>+VLOOKUP(CONCATENATE(B1179,C1179),[1]Hoja1!$J:$K,2,0)</f>
        <v>20177</v>
      </c>
      <c r="I1179">
        <f>+COUNTIFS(BaseSAP!U:U,V!H1179,BaseSAP!C:C,V!$G$4)</f>
        <v>0</v>
      </c>
      <c r="L1179" s="12" t="s">
        <v>1101</v>
      </c>
      <c r="M1179">
        <v>0</v>
      </c>
    </row>
    <row r="1180" spans="1:13" x14ac:dyDescent="0.25">
      <c r="A1180" s="33" t="s">
        <v>146</v>
      </c>
      <c r="B1180" s="33" t="s">
        <v>1101</v>
      </c>
      <c r="C1180" s="33" t="s">
        <v>1278</v>
      </c>
      <c r="D1180" s="33">
        <v>0</v>
      </c>
      <c r="E1180" s="69">
        <v>0</v>
      </c>
      <c r="G1180" s="99">
        <f>+VALUE(VLOOKUP(B1180,[1]Hoja1!B$2:C$33,2,0))</f>
        <v>20</v>
      </c>
      <c r="H1180" t="str">
        <f>+VLOOKUP(CONCATENATE(B1180,C1180),[1]Hoja1!$J:$K,2,0)</f>
        <v>20178</v>
      </c>
      <c r="I1180">
        <f>+COUNTIFS(BaseSAP!U:U,V!H1180,BaseSAP!C:C,V!$G$4)</f>
        <v>0</v>
      </c>
      <c r="L1180" s="33" t="s">
        <v>1101</v>
      </c>
      <c r="M1180">
        <v>0</v>
      </c>
    </row>
    <row r="1181" spans="1:13" x14ac:dyDescent="0.25">
      <c r="A1181" s="12" t="s">
        <v>146</v>
      </c>
      <c r="B1181" s="12" t="s">
        <v>1101</v>
      </c>
      <c r="C1181" s="12" t="s">
        <v>1279</v>
      </c>
      <c r="D1181" s="12">
        <v>0</v>
      </c>
      <c r="E1181" s="70">
        <v>0</v>
      </c>
      <c r="G1181" s="99">
        <f>+VALUE(VLOOKUP(B1181,[1]Hoja1!B$2:C$33,2,0))</f>
        <v>20</v>
      </c>
      <c r="H1181" t="str">
        <f>+VLOOKUP(CONCATENATE(B1181,C1181),[1]Hoja1!$J:$K,2,0)</f>
        <v>20179</v>
      </c>
      <c r="I1181">
        <f>+COUNTIFS(BaseSAP!U:U,V!H1181,BaseSAP!C:C,V!$G$4)</f>
        <v>0</v>
      </c>
      <c r="L1181" s="12" t="s">
        <v>1101</v>
      </c>
      <c r="M1181">
        <v>0</v>
      </c>
    </row>
    <row r="1182" spans="1:13" x14ac:dyDescent="0.25">
      <c r="A1182" s="33" t="s">
        <v>146</v>
      </c>
      <c r="B1182" s="33" t="s">
        <v>1101</v>
      </c>
      <c r="C1182" s="33" t="s">
        <v>1280</v>
      </c>
      <c r="D1182" s="33">
        <v>0</v>
      </c>
      <c r="E1182" s="69">
        <v>0</v>
      </c>
      <c r="G1182" s="99">
        <f>+VALUE(VLOOKUP(B1182,[1]Hoja1!B$2:C$33,2,0))</f>
        <v>20</v>
      </c>
      <c r="H1182" t="str">
        <f>+VLOOKUP(CONCATENATE(B1182,C1182),[1]Hoja1!$J:$K,2,0)</f>
        <v>20180</v>
      </c>
      <c r="I1182">
        <f>+COUNTIFS(BaseSAP!U:U,V!H1182,BaseSAP!C:C,V!$G$4)</f>
        <v>0</v>
      </c>
      <c r="L1182" s="33" t="s">
        <v>1101</v>
      </c>
      <c r="M1182">
        <v>0</v>
      </c>
    </row>
    <row r="1183" spans="1:13" x14ac:dyDescent="0.25">
      <c r="A1183" s="31" t="s">
        <v>146</v>
      </c>
      <c r="B1183" s="31" t="s">
        <v>1101</v>
      </c>
      <c r="C1183" s="31" t="s">
        <v>1281</v>
      </c>
      <c r="D1183" s="31">
        <v>0</v>
      </c>
      <c r="E1183" s="54">
        <v>0</v>
      </c>
      <c r="G1183" s="99">
        <f>+VALUE(VLOOKUP(B1183,[1]Hoja1!B$2:C$33,2,0))</f>
        <v>20</v>
      </c>
      <c r="H1183" t="str">
        <f>+VLOOKUP(CONCATENATE(B1183,C1183),[1]Hoja1!$J:$K,2,0)</f>
        <v>20181</v>
      </c>
      <c r="I1183">
        <f>+COUNTIFS(BaseSAP!U:U,V!H1183,BaseSAP!C:C,V!$G$4)</f>
        <v>0</v>
      </c>
      <c r="L1183" s="31" t="s">
        <v>1101</v>
      </c>
      <c r="M1183">
        <v>0</v>
      </c>
    </row>
    <row r="1184" spans="1:13" x14ac:dyDescent="0.25">
      <c r="A1184" s="33" t="s">
        <v>146</v>
      </c>
      <c r="B1184" s="33" t="s">
        <v>1101</v>
      </c>
      <c r="C1184" s="33" t="s">
        <v>1282</v>
      </c>
      <c r="D1184" s="33">
        <v>0</v>
      </c>
      <c r="E1184" s="69">
        <v>0</v>
      </c>
      <c r="G1184" s="99">
        <f>+VALUE(VLOOKUP(B1184,[1]Hoja1!B$2:C$33,2,0))</f>
        <v>20</v>
      </c>
      <c r="H1184" t="str">
        <f>+VLOOKUP(CONCATENATE(B1184,C1184),[1]Hoja1!$J:$K,2,0)</f>
        <v>20182</v>
      </c>
      <c r="I1184">
        <f>+COUNTIFS(BaseSAP!U:U,V!H1184,BaseSAP!C:C,V!$G$4)</f>
        <v>0</v>
      </c>
      <c r="L1184" s="33" t="s">
        <v>1101</v>
      </c>
      <c r="M1184">
        <v>0</v>
      </c>
    </row>
    <row r="1185" spans="1:13" x14ac:dyDescent="0.25">
      <c r="A1185" s="31" t="s">
        <v>146</v>
      </c>
      <c r="B1185" s="31" t="s">
        <v>1101</v>
      </c>
      <c r="C1185" s="31" t="s">
        <v>1283</v>
      </c>
      <c r="D1185" s="31">
        <v>0</v>
      </c>
      <c r="E1185" s="54">
        <v>0</v>
      </c>
      <c r="G1185" s="99">
        <f>+VALUE(VLOOKUP(B1185,[1]Hoja1!B$2:C$33,2,0))</f>
        <v>20</v>
      </c>
      <c r="H1185" t="str">
        <f>+VLOOKUP(CONCATENATE(B1185,C1185),[1]Hoja1!$J:$K,2,0)</f>
        <v>20183</v>
      </c>
      <c r="I1185">
        <f>+COUNTIFS(BaseSAP!U:U,V!H1185,BaseSAP!C:C,V!$G$4)</f>
        <v>0</v>
      </c>
      <c r="L1185" s="31" t="s">
        <v>1101</v>
      </c>
      <c r="M1185">
        <v>0</v>
      </c>
    </row>
    <row r="1186" spans="1:13" x14ac:dyDescent="0.25">
      <c r="A1186" s="33" t="s">
        <v>146</v>
      </c>
      <c r="B1186" s="33" t="s">
        <v>1101</v>
      </c>
      <c r="C1186" s="33" t="s">
        <v>1284</v>
      </c>
      <c r="D1186" s="33">
        <v>0</v>
      </c>
      <c r="E1186" s="69">
        <v>0</v>
      </c>
      <c r="G1186" s="99">
        <f>+VALUE(VLOOKUP(B1186,[1]Hoja1!B$2:C$33,2,0))</f>
        <v>20</v>
      </c>
      <c r="H1186" t="str">
        <f>+VLOOKUP(CONCATENATE(B1186,C1186),[1]Hoja1!$J:$K,2,0)</f>
        <v>20184</v>
      </c>
      <c r="I1186">
        <f>+COUNTIFS(BaseSAP!U:U,V!H1186,BaseSAP!C:C,V!$G$4)</f>
        <v>0</v>
      </c>
      <c r="L1186" s="33" t="s">
        <v>1101</v>
      </c>
      <c r="M1186">
        <v>0</v>
      </c>
    </row>
    <row r="1187" spans="1:13" x14ac:dyDescent="0.25">
      <c r="A1187" s="12" t="s">
        <v>146</v>
      </c>
      <c r="B1187" s="12" t="s">
        <v>1101</v>
      </c>
      <c r="C1187" s="12" t="s">
        <v>1285</v>
      </c>
      <c r="D1187" s="12">
        <v>0</v>
      </c>
      <c r="E1187" s="70">
        <v>0</v>
      </c>
      <c r="G1187" s="99">
        <f>+VALUE(VLOOKUP(B1187,[1]Hoja1!B$2:C$33,2,0))</f>
        <v>20</v>
      </c>
      <c r="H1187" t="str">
        <f>+VLOOKUP(CONCATENATE(B1187,C1187),[1]Hoja1!$J:$K,2,0)</f>
        <v>20185</v>
      </c>
      <c r="I1187">
        <f>+COUNTIFS(BaseSAP!U:U,V!H1187,BaseSAP!C:C,V!$G$4)</f>
        <v>0</v>
      </c>
      <c r="L1187" s="12" t="s">
        <v>1101</v>
      </c>
      <c r="M1187">
        <v>0</v>
      </c>
    </row>
    <row r="1188" spans="1:13" x14ac:dyDescent="0.25">
      <c r="A1188" s="33" t="s">
        <v>146</v>
      </c>
      <c r="B1188" s="33" t="s">
        <v>1101</v>
      </c>
      <c r="C1188" s="33" t="s">
        <v>1286</v>
      </c>
      <c r="D1188" s="33">
        <v>0</v>
      </c>
      <c r="E1188" s="69">
        <v>0</v>
      </c>
      <c r="G1188" s="99">
        <f>+VALUE(VLOOKUP(B1188,[1]Hoja1!B$2:C$33,2,0))</f>
        <v>20</v>
      </c>
      <c r="H1188" t="str">
        <f>+VLOOKUP(CONCATENATE(B1188,C1188),[1]Hoja1!$J:$K,2,0)</f>
        <v>20186</v>
      </c>
      <c r="I1188">
        <f>+COUNTIFS(BaseSAP!U:U,V!H1188,BaseSAP!C:C,V!$G$4)</f>
        <v>0</v>
      </c>
      <c r="L1188" s="33" t="s">
        <v>1101</v>
      </c>
      <c r="M1188">
        <v>0</v>
      </c>
    </row>
    <row r="1189" spans="1:13" x14ac:dyDescent="0.25">
      <c r="A1189" s="12" t="s">
        <v>146</v>
      </c>
      <c r="B1189" s="12" t="s">
        <v>1101</v>
      </c>
      <c r="C1189" s="12" t="s">
        <v>1287</v>
      </c>
      <c r="D1189" s="12">
        <v>0</v>
      </c>
      <c r="E1189" s="70">
        <v>0</v>
      </c>
      <c r="G1189" s="99">
        <f>+VALUE(VLOOKUP(B1189,[1]Hoja1!B$2:C$33,2,0))</f>
        <v>20</v>
      </c>
      <c r="H1189" t="str">
        <f>+VLOOKUP(CONCATENATE(B1189,C1189),[1]Hoja1!$J:$K,2,0)</f>
        <v>20187</v>
      </c>
      <c r="I1189">
        <f>+COUNTIFS(BaseSAP!U:U,V!H1189,BaseSAP!C:C,V!$G$4)</f>
        <v>0</v>
      </c>
      <c r="L1189" s="12" t="s">
        <v>1101</v>
      </c>
      <c r="M1189">
        <v>0</v>
      </c>
    </row>
    <row r="1190" spans="1:13" x14ac:dyDescent="0.25">
      <c r="A1190" s="33" t="s">
        <v>146</v>
      </c>
      <c r="B1190" s="33" t="s">
        <v>1101</v>
      </c>
      <c r="C1190" s="33" t="s">
        <v>1288</v>
      </c>
      <c r="D1190" s="33">
        <v>0</v>
      </c>
      <c r="E1190" s="69">
        <v>0</v>
      </c>
      <c r="G1190" s="99">
        <f>+VALUE(VLOOKUP(B1190,[1]Hoja1!B$2:C$33,2,0))</f>
        <v>20</v>
      </c>
      <c r="H1190" t="str">
        <f>+VLOOKUP(CONCATENATE(B1190,C1190),[1]Hoja1!$J:$K,2,0)</f>
        <v>20188</v>
      </c>
      <c r="I1190">
        <f>+COUNTIFS(BaseSAP!U:U,V!H1190,BaseSAP!C:C,V!$G$4)</f>
        <v>0</v>
      </c>
      <c r="L1190" s="33" t="s">
        <v>1101</v>
      </c>
      <c r="M1190">
        <v>0</v>
      </c>
    </row>
    <row r="1191" spans="1:13" x14ac:dyDescent="0.25">
      <c r="A1191" s="12" t="s">
        <v>146</v>
      </c>
      <c r="B1191" s="12" t="s">
        <v>1101</v>
      </c>
      <c r="C1191" s="12" t="s">
        <v>1289</v>
      </c>
      <c r="D1191" s="12">
        <v>0</v>
      </c>
      <c r="E1191" s="70">
        <v>0</v>
      </c>
      <c r="G1191" s="99">
        <f>+VALUE(VLOOKUP(B1191,[1]Hoja1!B$2:C$33,2,0))</f>
        <v>20</v>
      </c>
      <c r="H1191" t="str">
        <f>+VLOOKUP(CONCATENATE(B1191,C1191),[1]Hoja1!$J:$K,2,0)</f>
        <v>20189</v>
      </c>
      <c r="I1191">
        <f>+COUNTIFS(BaseSAP!U:U,V!H1191,BaseSAP!C:C,V!$G$4)</f>
        <v>0</v>
      </c>
      <c r="L1191" s="12" t="s">
        <v>1101</v>
      </c>
      <c r="M1191">
        <v>0</v>
      </c>
    </row>
    <row r="1192" spans="1:13" x14ac:dyDescent="0.25">
      <c r="A1192" s="33" t="s">
        <v>146</v>
      </c>
      <c r="B1192" s="33" t="s">
        <v>1101</v>
      </c>
      <c r="C1192" s="33" t="s">
        <v>1290</v>
      </c>
      <c r="D1192" s="33">
        <v>0</v>
      </c>
      <c r="E1192" s="69">
        <v>0</v>
      </c>
      <c r="G1192" s="99">
        <f>+VALUE(VLOOKUP(B1192,[1]Hoja1!B$2:C$33,2,0))</f>
        <v>20</v>
      </c>
      <c r="H1192" t="str">
        <f>+VLOOKUP(CONCATENATE(B1192,C1192),[1]Hoja1!$J:$K,2,0)</f>
        <v>20190</v>
      </c>
      <c r="I1192">
        <f>+COUNTIFS(BaseSAP!U:U,V!H1192,BaseSAP!C:C,V!$G$4)</f>
        <v>0</v>
      </c>
      <c r="L1192" s="33" t="s">
        <v>1101</v>
      </c>
      <c r="M1192">
        <v>0</v>
      </c>
    </row>
    <row r="1193" spans="1:13" x14ac:dyDescent="0.25">
      <c r="A1193" s="31" t="s">
        <v>146</v>
      </c>
      <c r="B1193" s="31" t="s">
        <v>1101</v>
      </c>
      <c r="C1193" s="31" t="s">
        <v>1291</v>
      </c>
      <c r="D1193" s="31">
        <v>0</v>
      </c>
      <c r="E1193" s="54">
        <v>0</v>
      </c>
      <c r="G1193" s="99">
        <f>+VALUE(VLOOKUP(B1193,[1]Hoja1!B$2:C$33,2,0))</f>
        <v>20</v>
      </c>
      <c r="H1193" t="str">
        <f>+VLOOKUP(CONCATENATE(B1193,C1193),[1]Hoja1!$J:$K,2,0)</f>
        <v>20191</v>
      </c>
      <c r="I1193">
        <f>+COUNTIFS(BaseSAP!U:U,V!H1193,BaseSAP!C:C,V!$G$4)</f>
        <v>0</v>
      </c>
      <c r="L1193" s="31" t="s">
        <v>1101</v>
      </c>
      <c r="M1193">
        <v>0</v>
      </c>
    </row>
    <row r="1194" spans="1:13" x14ac:dyDescent="0.25">
      <c r="A1194" s="33" t="s">
        <v>146</v>
      </c>
      <c r="B1194" s="33" t="s">
        <v>1101</v>
      </c>
      <c r="C1194" s="33" t="s">
        <v>1292</v>
      </c>
      <c r="D1194" s="33">
        <v>0</v>
      </c>
      <c r="E1194" s="69">
        <v>0</v>
      </c>
      <c r="G1194" s="99">
        <f>+VALUE(VLOOKUP(B1194,[1]Hoja1!B$2:C$33,2,0))</f>
        <v>20</v>
      </c>
      <c r="H1194" t="str">
        <f>+VLOOKUP(CONCATENATE(B1194,C1194),[1]Hoja1!$J:$K,2,0)</f>
        <v>20192</v>
      </c>
      <c r="I1194">
        <f>+COUNTIFS(BaseSAP!U:U,V!H1194,BaseSAP!C:C,V!$G$4)</f>
        <v>0</v>
      </c>
      <c r="L1194" s="33" t="s">
        <v>1101</v>
      </c>
      <c r="M1194">
        <v>0</v>
      </c>
    </row>
    <row r="1195" spans="1:13" x14ac:dyDescent="0.25">
      <c r="A1195" s="12" t="s">
        <v>146</v>
      </c>
      <c r="B1195" s="12" t="s">
        <v>1101</v>
      </c>
      <c r="C1195" s="12" t="s">
        <v>1293</v>
      </c>
      <c r="D1195" s="12">
        <v>0</v>
      </c>
      <c r="E1195" s="70">
        <v>0</v>
      </c>
      <c r="G1195" s="99">
        <f>+VALUE(VLOOKUP(B1195,[1]Hoja1!B$2:C$33,2,0))</f>
        <v>20</v>
      </c>
      <c r="H1195" t="str">
        <f>+VLOOKUP(CONCATENATE(B1195,C1195),[1]Hoja1!$J:$K,2,0)</f>
        <v>20193</v>
      </c>
      <c r="I1195">
        <f>+COUNTIFS(BaseSAP!U:U,V!H1195,BaseSAP!C:C,V!$G$4)</f>
        <v>0</v>
      </c>
      <c r="L1195" s="12" t="s">
        <v>1101</v>
      </c>
      <c r="M1195">
        <v>0</v>
      </c>
    </row>
    <row r="1196" spans="1:13" x14ac:dyDescent="0.25">
      <c r="A1196" s="33" t="s">
        <v>146</v>
      </c>
      <c r="B1196" s="33" t="s">
        <v>1101</v>
      </c>
      <c r="C1196" s="33" t="s">
        <v>446</v>
      </c>
      <c r="D1196" s="33">
        <v>0</v>
      </c>
      <c r="E1196" s="69">
        <v>0</v>
      </c>
      <c r="G1196" s="99">
        <f>+VALUE(VLOOKUP(B1196,[1]Hoja1!B$2:C$33,2,0))</f>
        <v>20</v>
      </c>
      <c r="H1196" t="str">
        <f>+VLOOKUP(CONCATENATE(B1196,C1196),[1]Hoja1!$J:$K,2,0)</f>
        <v>20194</v>
      </c>
      <c r="I1196">
        <f>+COUNTIFS(BaseSAP!U:U,V!H1196,BaseSAP!C:C,V!$G$4)</f>
        <v>0</v>
      </c>
      <c r="L1196" s="33" t="s">
        <v>1101</v>
      </c>
      <c r="M1196">
        <v>0</v>
      </c>
    </row>
    <row r="1197" spans="1:13" x14ac:dyDescent="0.25">
      <c r="A1197" s="12" t="s">
        <v>146</v>
      </c>
      <c r="B1197" s="12" t="s">
        <v>1101</v>
      </c>
      <c r="C1197" s="12" t="s">
        <v>1294</v>
      </c>
      <c r="D1197" s="12">
        <v>0</v>
      </c>
      <c r="E1197" s="70">
        <v>0</v>
      </c>
      <c r="G1197" s="99">
        <f>+VALUE(VLOOKUP(B1197,[1]Hoja1!B$2:C$33,2,0))</f>
        <v>20</v>
      </c>
      <c r="H1197" t="str">
        <f>+VLOOKUP(CONCATENATE(B1197,C1197),[1]Hoja1!$J:$K,2,0)</f>
        <v>20195</v>
      </c>
      <c r="I1197">
        <f>+COUNTIFS(BaseSAP!U:U,V!H1197,BaseSAP!C:C,V!$G$4)</f>
        <v>0</v>
      </c>
      <c r="L1197" s="12" t="s">
        <v>1101</v>
      </c>
      <c r="M1197">
        <v>0</v>
      </c>
    </row>
    <row r="1198" spans="1:13" x14ac:dyDescent="0.25">
      <c r="A1198" s="33" t="s">
        <v>146</v>
      </c>
      <c r="B1198" s="33" t="s">
        <v>1101</v>
      </c>
      <c r="C1198" s="33" t="s">
        <v>1295</v>
      </c>
      <c r="D1198" s="33">
        <v>0</v>
      </c>
      <c r="E1198" s="69">
        <v>0</v>
      </c>
      <c r="G1198" s="99">
        <f>+VALUE(VLOOKUP(B1198,[1]Hoja1!B$2:C$33,2,0))</f>
        <v>20</v>
      </c>
      <c r="H1198" t="str">
        <f>+VLOOKUP(CONCATENATE(B1198,C1198),[1]Hoja1!$J:$K,2,0)</f>
        <v>20196</v>
      </c>
      <c r="I1198">
        <f>+COUNTIFS(BaseSAP!U:U,V!H1198,BaseSAP!C:C,V!$G$4)</f>
        <v>0</v>
      </c>
      <c r="L1198" s="33" t="s">
        <v>1101</v>
      </c>
      <c r="M1198">
        <v>0</v>
      </c>
    </row>
    <row r="1199" spans="1:13" x14ac:dyDescent="0.25">
      <c r="A1199" s="12" t="s">
        <v>146</v>
      </c>
      <c r="B1199" s="12" t="s">
        <v>1101</v>
      </c>
      <c r="C1199" s="12" t="s">
        <v>1296</v>
      </c>
      <c r="D1199" s="12">
        <v>0</v>
      </c>
      <c r="E1199" s="70">
        <v>0</v>
      </c>
      <c r="G1199" s="99">
        <f>+VALUE(VLOOKUP(B1199,[1]Hoja1!B$2:C$33,2,0))</f>
        <v>20</v>
      </c>
      <c r="H1199" t="str">
        <f>+VLOOKUP(CONCATENATE(B1199,C1199),[1]Hoja1!$J:$K,2,0)</f>
        <v>20197</v>
      </c>
      <c r="I1199">
        <f>+COUNTIFS(BaseSAP!U:U,V!H1199,BaseSAP!C:C,V!$G$4)</f>
        <v>0</v>
      </c>
      <c r="L1199" s="12" t="s">
        <v>1101</v>
      </c>
      <c r="M1199">
        <v>0</v>
      </c>
    </row>
    <row r="1200" spans="1:13" x14ac:dyDescent="0.25">
      <c r="A1200" s="33" t="s">
        <v>146</v>
      </c>
      <c r="B1200" s="33" t="s">
        <v>1101</v>
      </c>
      <c r="C1200" s="33" t="s">
        <v>1297</v>
      </c>
      <c r="D1200" s="33">
        <v>0</v>
      </c>
      <c r="E1200" s="69">
        <v>0</v>
      </c>
      <c r="G1200" s="99">
        <f>+VALUE(VLOOKUP(B1200,[1]Hoja1!B$2:C$33,2,0))</f>
        <v>20</v>
      </c>
      <c r="H1200" t="str">
        <f>+VLOOKUP(CONCATENATE(B1200,C1200),[1]Hoja1!$J:$K,2,0)</f>
        <v>20198</v>
      </c>
      <c r="I1200">
        <f>+COUNTIFS(BaseSAP!U:U,V!H1200,BaseSAP!C:C,V!$G$4)</f>
        <v>0</v>
      </c>
      <c r="L1200" s="33" t="s">
        <v>1101</v>
      </c>
      <c r="M1200">
        <v>0</v>
      </c>
    </row>
    <row r="1201" spans="1:13" x14ac:dyDescent="0.25">
      <c r="A1201" s="31" t="s">
        <v>146</v>
      </c>
      <c r="B1201" s="31" t="s">
        <v>1101</v>
      </c>
      <c r="C1201" s="31" t="s">
        <v>1298</v>
      </c>
      <c r="D1201" s="31">
        <v>0</v>
      </c>
      <c r="E1201" s="54">
        <v>0</v>
      </c>
      <c r="G1201" s="99">
        <f>+VALUE(VLOOKUP(B1201,[1]Hoja1!B$2:C$33,2,0))</f>
        <v>20</v>
      </c>
      <c r="H1201" t="str">
        <f>+VLOOKUP(CONCATENATE(B1201,C1201),[1]Hoja1!$J:$K,2,0)</f>
        <v>20199</v>
      </c>
      <c r="I1201">
        <f>+COUNTIFS(BaseSAP!U:U,V!H1201,BaseSAP!C:C,V!$G$4)</f>
        <v>0</v>
      </c>
      <c r="L1201" s="31" t="s">
        <v>1101</v>
      </c>
      <c r="M1201">
        <v>0</v>
      </c>
    </row>
    <row r="1202" spans="1:13" x14ac:dyDescent="0.25">
      <c r="A1202" s="33" t="s">
        <v>146</v>
      </c>
      <c r="B1202" s="33" t="s">
        <v>1101</v>
      </c>
      <c r="C1202" s="33" t="s">
        <v>1299</v>
      </c>
      <c r="D1202" s="33">
        <v>0</v>
      </c>
      <c r="E1202" s="69">
        <v>0</v>
      </c>
      <c r="G1202" s="99">
        <f>+VALUE(VLOOKUP(B1202,[1]Hoja1!B$2:C$33,2,0))</f>
        <v>20</v>
      </c>
      <c r="H1202" t="str">
        <f>+VLOOKUP(CONCATENATE(B1202,C1202),[1]Hoja1!$J:$K,2,0)</f>
        <v>20200</v>
      </c>
      <c r="I1202">
        <f>+COUNTIFS(BaseSAP!U:U,V!H1202,BaseSAP!C:C,V!$G$4)</f>
        <v>0</v>
      </c>
      <c r="L1202" s="33" t="s">
        <v>1101</v>
      </c>
      <c r="M1202">
        <v>0</v>
      </c>
    </row>
    <row r="1203" spans="1:13" x14ac:dyDescent="0.25">
      <c r="A1203" s="31" t="s">
        <v>146</v>
      </c>
      <c r="B1203" s="31" t="s">
        <v>1101</v>
      </c>
      <c r="C1203" s="31" t="s">
        <v>1300</v>
      </c>
      <c r="D1203" s="31">
        <v>0</v>
      </c>
      <c r="E1203" s="54">
        <v>0</v>
      </c>
      <c r="G1203" s="99">
        <f>+VALUE(VLOOKUP(B1203,[1]Hoja1!B$2:C$33,2,0))</f>
        <v>20</v>
      </c>
      <c r="H1203" t="str">
        <f>+VLOOKUP(CONCATENATE(B1203,C1203),[1]Hoja1!$J:$K,2,0)</f>
        <v>20201</v>
      </c>
      <c r="I1203">
        <f>+COUNTIFS(BaseSAP!U:U,V!H1203,BaseSAP!C:C,V!$G$4)</f>
        <v>0</v>
      </c>
      <c r="L1203" s="31" t="s">
        <v>1101</v>
      </c>
      <c r="M1203">
        <v>0</v>
      </c>
    </row>
    <row r="1204" spans="1:13" x14ac:dyDescent="0.25">
      <c r="A1204" s="33" t="s">
        <v>146</v>
      </c>
      <c r="B1204" s="33" t="s">
        <v>1101</v>
      </c>
      <c r="C1204" s="33" t="s">
        <v>1301</v>
      </c>
      <c r="D1204" s="33">
        <v>0</v>
      </c>
      <c r="E1204" s="69">
        <v>0</v>
      </c>
      <c r="G1204" s="99">
        <f>+VALUE(VLOOKUP(B1204,[1]Hoja1!B$2:C$33,2,0))</f>
        <v>20</v>
      </c>
      <c r="H1204" t="str">
        <f>+VLOOKUP(CONCATENATE(B1204,C1204),[1]Hoja1!$J:$K,2,0)</f>
        <v>20202</v>
      </c>
      <c r="I1204">
        <f>+COUNTIFS(BaseSAP!U:U,V!H1204,BaseSAP!C:C,V!$G$4)</f>
        <v>0</v>
      </c>
      <c r="L1204" s="33" t="s">
        <v>1101</v>
      </c>
      <c r="M1204">
        <v>0</v>
      </c>
    </row>
    <row r="1205" spans="1:13" x14ac:dyDescent="0.25">
      <c r="A1205" s="12" t="s">
        <v>146</v>
      </c>
      <c r="B1205" s="12" t="s">
        <v>1101</v>
      </c>
      <c r="C1205" s="12" t="s">
        <v>1302</v>
      </c>
      <c r="D1205" s="12">
        <v>0</v>
      </c>
      <c r="E1205" s="70">
        <v>0</v>
      </c>
      <c r="G1205" s="99">
        <f>+VALUE(VLOOKUP(B1205,[1]Hoja1!B$2:C$33,2,0))</f>
        <v>20</v>
      </c>
      <c r="H1205" t="str">
        <f>+VLOOKUP(CONCATENATE(B1205,C1205),[1]Hoja1!$J:$K,2,0)</f>
        <v>20203</v>
      </c>
      <c r="I1205">
        <f>+COUNTIFS(BaseSAP!U:U,V!H1205,BaseSAP!C:C,V!$G$4)</f>
        <v>0</v>
      </c>
      <c r="L1205" s="12" t="s">
        <v>1101</v>
      </c>
      <c r="M1205">
        <v>0</v>
      </c>
    </row>
    <row r="1206" spans="1:13" x14ac:dyDescent="0.25">
      <c r="A1206" s="33" t="s">
        <v>146</v>
      </c>
      <c r="B1206" s="33" t="s">
        <v>1101</v>
      </c>
      <c r="C1206" s="33" t="s">
        <v>1303</v>
      </c>
      <c r="D1206" s="33">
        <v>0</v>
      </c>
      <c r="E1206" s="69">
        <v>0</v>
      </c>
      <c r="G1206" s="99">
        <f>+VALUE(VLOOKUP(B1206,[1]Hoja1!B$2:C$33,2,0))</f>
        <v>20</v>
      </c>
      <c r="H1206" t="str">
        <f>+VLOOKUP(CONCATENATE(B1206,C1206),[1]Hoja1!$J:$K,2,0)</f>
        <v>20204</v>
      </c>
      <c r="I1206">
        <f>+COUNTIFS(BaseSAP!U:U,V!H1206,BaseSAP!C:C,V!$G$4)</f>
        <v>0</v>
      </c>
      <c r="L1206" s="33" t="s">
        <v>1101</v>
      </c>
      <c r="M1206">
        <v>0</v>
      </c>
    </row>
    <row r="1207" spans="1:13" x14ac:dyDescent="0.25">
      <c r="A1207" s="12" t="s">
        <v>146</v>
      </c>
      <c r="B1207" s="12" t="s">
        <v>1101</v>
      </c>
      <c r="C1207" s="12" t="s">
        <v>1304</v>
      </c>
      <c r="D1207" s="12">
        <v>0</v>
      </c>
      <c r="E1207" s="70">
        <v>0</v>
      </c>
      <c r="G1207" s="99">
        <f>+VALUE(VLOOKUP(B1207,[1]Hoja1!B$2:C$33,2,0))</f>
        <v>20</v>
      </c>
      <c r="H1207" t="str">
        <f>+VLOOKUP(CONCATENATE(B1207,C1207),[1]Hoja1!$J:$K,2,0)</f>
        <v>20205</v>
      </c>
      <c r="I1207">
        <f>+COUNTIFS(BaseSAP!U:U,V!H1207,BaseSAP!C:C,V!$G$4)</f>
        <v>0</v>
      </c>
      <c r="L1207" s="12" t="s">
        <v>1101</v>
      </c>
      <c r="M1207">
        <v>0</v>
      </c>
    </row>
    <row r="1208" spans="1:13" x14ac:dyDescent="0.25">
      <c r="A1208" s="33" t="s">
        <v>146</v>
      </c>
      <c r="B1208" s="33" t="s">
        <v>1101</v>
      </c>
      <c r="C1208" s="33" t="s">
        <v>1305</v>
      </c>
      <c r="D1208" s="33">
        <v>0</v>
      </c>
      <c r="E1208" s="69">
        <v>0</v>
      </c>
      <c r="G1208" s="99">
        <f>+VALUE(VLOOKUP(B1208,[1]Hoja1!B$2:C$33,2,0))</f>
        <v>20</v>
      </c>
      <c r="H1208" t="str">
        <f>+VLOOKUP(CONCATENATE(B1208,C1208),[1]Hoja1!$J:$K,2,0)</f>
        <v>20206</v>
      </c>
      <c r="I1208">
        <f>+COUNTIFS(BaseSAP!U:U,V!H1208,BaseSAP!C:C,V!$G$4)</f>
        <v>0</v>
      </c>
      <c r="L1208" s="33" t="s">
        <v>1101</v>
      </c>
      <c r="M1208">
        <v>0</v>
      </c>
    </row>
    <row r="1209" spans="1:13" x14ac:dyDescent="0.25">
      <c r="A1209" s="12" t="s">
        <v>146</v>
      </c>
      <c r="B1209" s="12" t="s">
        <v>1101</v>
      </c>
      <c r="C1209" s="12" t="s">
        <v>1306</v>
      </c>
      <c r="D1209" s="12">
        <v>0</v>
      </c>
      <c r="E1209" s="70">
        <v>0</v>
      </c>
      <c r="G1209" s="99">
        <f>+VALUE(VLOOKUP(B1209,[1]Hoja1!B$2:C$33,2,0))</f>
        <v>20</v>
      </c>
      <c r="H1209" t="str">
        <f>+VLOOKUP(CONCATENATE(B1209,C1209),[1]Hoja1!$J:$K,2,0)</f>
        <v>20207</v>
      </c>
      <c r="I1209">
        <f>+COUNTIFS(BaseSAP!U:U,V!H1209,BaseSAP!C:C,V!$G$4)</f>
        <v>0</v>
      </c>
      <c r="L1209" s="12" t="s">
        <v>1101</v>
      </c>
      <c r="M1209">
        <v>0</v>
      </c>
    </row>
    <row r="1210" spans="1:13" x14ac:dyDescent="0.25">
      <c r="A1210" s="33" t="s">
        <v>146</v>
      </c>
      <c r="B1210" s="33" t="s">
        <v>1101</v>
      </c>
      <c r="C1210" s="33" t="s">
        <v>1307</v>
      </c>
      <c r="D1210" s="33">
        <v>0</v>
      </c>
      <c r="E1210" s="69">
        <v>0</v>
      </c>
      <c r="G1210" s="99">
        <f>+VALUE(VLOOKUP(B1210,[1]Hoja1!B$2:C$33,2,0))</f>
        <v>20</v>
      </c>
      <c r="H1210" t="str">
        <f>+VLOOKUP(CONCATENATE(B1210,C1210),[1]Hoja1!$J:$K,2,0)</f>
        <v>20208</v>
      </c>
      <c r="I1210">
        <f>+COUNTIFS(BaseSAP!U:U,V!H1210,BaseSAP!C:C,V!$G$4)</f>
        <v>0</v>
      </c>
      <c r="L1210" s="33" t="s">
        <v>1101</v>
      </c>
      <c r="M1210">
        <v>0</v>
      </c>
    </row>
    <row r="1211" spans="1:13" x14ac:dyDescent="0.25">
      <c r="A1211" s="31" t="s">
        <v>146</v>
      </c>
      <c r="B1211" s="31" t="s">
        <v>1101</v>
      </c>
      <c r="C1211" s="31" t="s">
        <v>1307</v>
      </c>
      <c r="D1211" s="31">
        <v>0</v>
      </c>
      <c r="E1211" s="54">
        <v>0</v>
      </c>
      <c r="G1211" s="99">
        <f>+VALUE(VLOOKUP(B1211,[1]Hoja1!B$2:C$33,2,0))</f>
        <v>20</v>
      </c>
      <c r="H1211" t="str">
        <f>+VLOOKUP(CONCATENATE(B1211,C1211),[1]Hoja1!$J:$K,2,0)</f>
        <v>20208</v>
      </c>
      <c r="I1211">
        <f>+COUNTIFS(BaseSAP!U:U,V!H1211,BaseSAP!C:C,V!$G$4)</f>
        <v>0</v>
      </c>
      <c r="L1211" s="31" t="s">
        <v>1101</v>
      </c>
      <c r="M1211">
        <v>0</v>
      </c>
    </row>
    <row r="1212" spans="1:13" x14ac:dyDescent="0.25">
      <c r="A1212" s="33" t="s">
        <v>146</v>
      </c>
      <c r="B1212" s="33" t="s">
        <v>1101</v>
      </c>
      <c r="C1212" s="33" t="s">
        <v>1308</v>
      </c>
      <c r="D1212" s="33">
        <v>0</v>
      </c>
      <c r="E1212" s="69">
        <v>0</v>
      </c>
      <c r="G1212" s="99">
        <f>+VALUE(VLOOKUP(B1212,[1]Hoja1!B$2:C$33,2,0))</f>
        <v>20</v>
      </c>
      <c r="H1212" t="str">
        <f>+VLOOKUP(CONCATENATE(B1212,C1212),[1]Hoja1!$J:$K,2,0)</f>
        <v>20210</v>
      </c>
      <c r="I1212">
        <f>+COUNTIFS(BaseSAP!U:U,V!H1212,BaseSAP!C:C,V!$G$4)</f>
        <v>0</v>
      </c>
      <c r="L1212" s="33" t="s">
        <v>1101</v>
      </c>
      <c r="M1212">
        <v>0</v>
      </c>
    </row>
    <row r="1213" spans="1:13" x14ac:dyDescent="0.25">
      <c r="A1213" s="12" t="s">
        <v>146</v>
      </c>
      <c r="B1213" s="12" t="s">
        <v>1101</v>
      </c>
      <c r="C1213" s="12" t="s">
        <v>1309</v>
      </c>
      <c r="D1213" s="12">
        <v>0</v>
      </c>
      <c r="E1213" s="70">
        <v>0</v>
      </c>
      <c r="G1213" s="99">
        <f>+VALUE(VLOOKUP(B1213,[1]Hoja1!B$2:C$33,2,0))</f>
        <v>20</v>
      </c>
      <c r="H1213" t="str">
        <f>+VLOOKUP(CONCATENATE(B1213,C1213),[1]Hoja1!$J:$K,2,0)</f>
        <v>20211</v>
      </c>
      <c r="I1213">
        <f>+COUNTIFS(BaseSAP!U:U,V!H1213,BaseSAP!C:C,V!$G$4)</f>
        <v>0</v>
      </c>
      <c r="L1213" s="12" t="s">
        <v>1101</v>
      </c>
      <c r="M1213">
        <v>0</v>
      </c>
    </row>
    <row r="1214" spans="1:13" x14ac:dyDescent="0.25">
      <c r="A1214" s="33" t="s">
        <v>146</v>
      </c>
      <c r="B1214" s="33" t="s">
        <v>1101</v>
      </c>
      <c r="C1214" s="33" t="s">
        <v>1310</v>
      </c>
      <c r="D1214" s="33">
        <v>0</v>
      </c>
      <c r="E1214" s="69">
        <v>0</v>
      </c>
      <c r="G1214" s="99">
        <f>+VALUE(VLOOKUP(B1214,[1]Hoja1!B$2:C$33,2,0))</f>
        <v>20</v>
      </c>
      <c r="H1214" t="str">
        <f>+VLOOKUP(CONCATENATE(B1214,C1214),[1]Hoja1!$J:$K,2,0)</f>
        <v>20212</v>
      </c>
      <c r="I1214">
        <f>+COUNTIFS(BaseSAP!U:U,V!H1214,BaseSAP!C:C,V!$G$4)</f>
        <v>0</v>
      </c>
      <c r="L1214" s="33" t="s">
        <v>1101</v>
      </c>
      <c r="M1214">
        <v>0</v>
      </c>
    </row>
    <row r="1215" spans="1:13" x14ac:dyDescent="0.25">
      <c r="A1215" s="12" t="s">
        <v>146</v>
      </c>
      <c r="B1215" s="12" t="s">
        <v>1101</v>
      </c>
      <c r="C1215" s="12" t="s">
        <v>1311</v>
      </c>
      <c r="D1215" s="12">
        <v>0</v>
      </c>
      <c r="E1215" s="70">
        <v>0</v>
      </c>
      <c r="G1215" s="99">
        <f>+VALUE(VLOOKUP(B1215,[1]Hoja1!B$2:C$33,2,0))</f>
        <v>20</v>
      </c>
      <c r="H1215" t="str">
        <f>+VLOOKUP(CONCATENATE(B1215,C1215),[1]Hoja1!$J:$K,2,0)</f>
        <v>20213</v>
      </c>
      <c r="I1215">
        <f>+COUNTIFS(BaseSAP!U:U,V!H1215,BaseSAP!C:C,V!$G$4)</f>
        <v>0</v>
      </c>
      <c r="L1215" s="12" t="s">
        <v>1101</v>
      </c>
      <c r="M1215">
        <v>0</v>
      </c>
    </row>
    <row r="1216" spans="1:13" x14ac:dyDescent="0.25">
      <c r="A1216" s="33" t="s">
        <v>146</v>
      </c>
      <c r="B1216" s="33" t="s">
        <v>1101</v>
      </c>
      <c r="C1216" s="33" t="s">
        <v>1312</v>
      </c>
      <c r="D1216" s="33">
        <v>0</v>
      </c>
      <c r="E1216" s="69">
        <v>0</v>
      </c>
      <c r="G1216" s="99">
        <f>+VALUE(VLOOKUP(B1216,[1]Hoja1!B$2:C$33,2,0))</f>
        <v>20</v>
      </c>
      <c r="H1216" t="str">
        <f>+VLOOKUP(CONCATENATE(B1216,C1216),[1]Hoja1!$J:$K,2,0)</f>
        <v>20214</v>
      </c>
      <c r="I1216">
        <f>+COUNTIFS(BaseSAP!U:U,V!H1216,BaseSAP!C:C,V!$G$4)</f>
        <v>0</v>
      </c>
      <c r="L1216" s="33" t="s">
        <v>1101</v>
      </c>
      <c r="M1216">
        <v>0</v>
      </c>
    </row>
    <row r="1217" spans="1:13" x14ac:dyDescent="0.25">
      <c r="A1217" s="12" t="s">
        <v>146</v>
      </c>
      <c r="B1217" s="12" t="s">
        <v>1101</v>
      </c>
      <c r="C1217" s="12" t="s">
        <v>1313</v>
      </c>
      <c r="D1217" s="12">
        <v>0</v>
      </c>
      <c r="E1217" s="70">
        <v>0</v>
      </c>
      <c r="G1217" s="99">
        <f>+VALUE(VLOOKUP(B1217,[1]Hoja1!B$2:C$33,2,0))</f>
        <v>20</v>
      </c>
      <c r="H1217" t="str">
        <f>+VLOOKUP(CONCATENATE(B1217,C1217),[1]Hoja1!$J:$K,2,0)</f>
        <v>20215</v>
      </c>
      <c r="I1217">
        <f>+COUNTIFS(BaseSAP!U:U,V!H1217,BaseSAP!C:C,V!$G$4)</f>
        <v>0</v>
      </c>
      <c r="L1217" s="12" t="s">
        <v>1101</v>
      </c>
      <c r="M1217">
        <v>0</v>
      </c>
    </row>
    <row r="1218" spans="1:13" x14ac:dyDescent="0.25">
      <c r="A1218" s="33" t="s">
        <v>146</v>
      </c>
      <c r="B1218" s="33" t="s">
        <v>1101</v>
      </c>
      <c r="C1218" s="33" t="s">
        <v>1314</v>
      </c>
      <c r="D1218" s="33">
        <v>0</v>
      </c>
      <c r="E1218" s="69">
        <v>0</v>
      </c>
      <c r="G1218" s="99">
        <f>+VALUE(VLOOKUP(B1218,[1]Hoja1!B$2:C$33,2,0))</f>
        <v>20</v>
      </c>
      <c r="H1218" t="str">
        <f>+VLOOKUP(CONCATENATE(B1218,C1218),[1]Hoja1!$J:$K,2,0)</f>
        <v>20216</v>
      </c>
      <c r="I1218">
        <f>+COUNTIFS(BaseSAP!U:U,V!H1218,BaseSAP!C:C,V!$G$4)</f>
        <v>0</v>
      </c>
      <c r="L1218" s="33" t="s">
        <v>1101</v>
      </c>
      <c r="M1218">
        <v>0</v>
      </c>
    </row>
    <row r="1219" spans="1:13" x14ac:dyDescent="0.25">
      <c r="A1219" s="31" t="s">
        <v>146</v>
      </c>
      <c r="B1219" s="31" t="s">
        <v>1101</v>
      </c>
      <c r="C1219" s="31" t="s">
        <v>1315</v>
      </c>
      <c r="D1219" s="31">
        <v>0</v>
      </c>
      <c r="E1219" s="54">
        <v>0</v>
      </c>
      <c r="G1219" s="99">
        <f>+VALUE(VLOOKUP(B1219,[1]Hoja1!B$2:C$33,2,0))</f>
        <v>20</v>
      </c>
      <c r="H1219" t="str">
        <f>+VLOOKUP(CONCATENATE(B1219,C1219),[1]Hoja1!$J:$K,2,0)</f>
        <v>20217</v>
      </c>
      <c r="I1219">
        <f>+COUNTIFS(BaseSAP!U:U,V!H1219,BaseSAP!C:C,V!$G$4)</f>
        <v>0</v>
      </c>
      <c r="L1219" s="31" t="s">
        <v>1101</v>
      </c>
      <c r="M1219">
        <v>0</v>
      </c>
    </row>
    <row r="1220" spans="1:13" x14ac:dyDescent="0.25">
      <c r="A1220" s="33" t="s">
        <v>146</v>
      </c>
      <c r="B1220" s="33" t="s">
        <v>1101</v>
      </c>
      <c r="C1220" s="33" t="s">
        <v>1316</v>
      </c>
      <c r="D1220" s="33">
        <v>0</v>
      </c>
      <c r="E1220" s="69">
        <v>0</v>
      </c>
      <c r="G1220" s="99">
        <f>+VALUE(VLOOKUP(B1220,[1]Hoja1!B$2:C$33,2,0))</f>
        <v>20</v>
      </c>
      <c r="H1220" t="str">
        <f>+VLOOKUP(CONCATENATE(B1220,C1220),[1]Hoja1!$J:$K,2,0)</f>
        <v>20218</v>
      </c>
      <c r="I1220">
        <f>+COUNTIFS(BaseSAP!U:U,V!H1220,BaseSAP!C:C,V!$G$4)</f>
        <v>0</v>
      </c>
      <c r="L1220" s="33" t="s">
        <v>1101</v>
      </c>
      <c r="M1220">
        <v>0</v>
      </c>
    </row>
    <row r="1221" spans="1:13" x14ac:dyDescent="0.25">
      <c r="A1221" s="31" t="s">
        <v>146</v>
      </c>
      <c r="B1221" s="31" t="s">
        <v>1101</v>
      </c>
      <c r="C1221" s="31" t="s">
        <v>1317</v>
      </c>
      <c r="D1221" s="31">
        <v>0</v>
      </c>
      <c r="E1221" s="54">
        <v>0</v>
      </c>
      <c r="G1221" s="99">
        <f>+VALUE(VLOOKUP(B1221,[1]Hoja1!B$2:C$33,2,0))</f>
        <v>20</v>
      </c>
      <c r="H1221" t="str">
        <f>+VLOOKUP(CONCATENATE(B1221,C1221),[1]Hoja1!$J:$K,2,0)</f>
        <v>20219</v>
      </c>
      <c r="I1221">
        <f>+COUNTIFS(BaseSAP!U:U,V!H1221,BaseSAP!C:C,V!$G$4)</f>
        <v>0</v>
      </c>
      <c r="L1221" s="31" t="s">
        <v>1101</v>
      </c>
      <c r="M1221">
        <v>0</v>
      </c>
    </row>
    <row r="1222" spans="1:13" x14ac:dyDescent="0.25">
      <c r="A1222" s="33" t="s">
        <v>146</v>
      </c>
      <c r="B1222" s="33" t="s">
        <v>1101</v>
      </c>
      <c r="C1222" s="33" t="s">
        <v>1318</v>
      </c>
      <c r="D1222" s="33">
        <v>0</v>
      </c>
      <c r="E1222" s="69">
        <v>0</v>
      </c>
      <c r="G1222" s="99">
        <f>+VALUE(VLOOKUP(B1222,[1]Hoja1!B$2:C$33,2,0))</f>
        <v>20</v>
      </c>
      <c r="H1222" t="str">
        <f>+VLOOKUP(CONCATENATE(B1222,C1222),[1]Hoja1!$J:$K,2,0)</f>
        <v>20220</v>
      </c>
      <c r="I1222">
        <f>+COUNTIFS(BaseSAP!U:U,V!H1222,BaseSAP!C:C,V!$G$4)</f>
        <v>0</v>
      </c>
      <c r="L1222" s="33" t="s">
        <v>1101</v>
      </c>
      <c r="M1222">
        <v>0</v>
      </c>
    </row>
    <row r="1223" spans="1:13" x14ac:dyDescent="0.25">
      <c r="A1223" s="12" t="s">
        <v>146</v>
      </c>
      <c r="B1223" s="12" t="s">
        <v>1101</v>
      </c>
      <c r="C1223" s="12" t="s">
        <v>1319</v>
      </c>
      <c r="D1223" s="12">
        <v>0</v>
      </c>
      <c r="E1223" s="70">
        <v>0</v>
      </c>
      <c r="G1223" s="99">
        <f>+VALUE(VLOOKUP(B1223,[1]Hoja1!B$2:C$33,2,0))</f>
        <v>20</v>
      </c>
      <c r="H1223" t="str">
        <f>+VLOOKUP(CONCATENATE(B1223,C1223),[1]Hoja1!$J:$K,2,0)</f>
        <v>20221</v>
      </c>
      <c r="I1223">
        <f>+COUNTIFS(BaseSAP!U:U,V!H1223,BaseSAP!C:C,V!$G$4)</f>
        <v>0</v>
      </c>
      <c r="L1223" s="12" t="s">
        <v>1101</v>
      </c>
      <c r="M1223">
        <v>0</v>
      </c>
    </row>
    <row r="1224" spans="1:13" x14ac:dyDescent="0.25">
      <c r="A1224" s="33" t="s">
        <v>146</v>
      </c>
      <c r="B1224" s="33" t="s">
        <v>1101</v>
      </c>
      <c r="C1224" s="33" t="s">
        <v>1320</v>
      </c>
      <c r="D1224" s="33">
        <v>0</v>
      </c>
      <c r="E1224" s="69">
        <v>0</v>
      </c>
      <c r="G1224" s="99">
        <f>+VALUE(VLOOKUP(B1224,[1]Hoja1!B$2:C$33,2,0))</f>
        <v>20</v>
      </c>
      <c r="H1224" t="str">
        <f>+VLOOKUP(CONCATENATE(B1224,C1224),[1]Hoja1!$J:$K,2,0)</f>
        <v>20222</v>
      </c>
      <c r="I1224">
        <f>+COUNTIFS(BaseSAP!U:U,V!H1224,BaseSAP!C:C,V!$G$4)</f>
        <v>0</v>
      </c>
      <c r="L1224" s="33" t="s">
        <v>1101</v>
      </c>
      <c r="M1224">
        <v>0</v>
      </c>
    </row>
    <row r="1225" spans="1:13" x14ac:dyDescent="0.25">
      <c r="A1225" s="12" t="s">
        <v>146</v>
      </c>
      <c r="B1225" s="12" t="s">
        <v>1101</v>
      </c>
      <c r="C1225" s="12" t="s">
        <v>1321</v>
      </c>
      <c r="D1225" s="12">
        <v>0</v>
      </c>
      <c r="E1225" s="70">
        <v>0</v>
      </c>
      <c r="G1225" s="99">
        <f>+VALUE(VLOOKUP(B1225,[1]Hoja1!B$2:C$33,2,0))</f>
        <v>20</v>
      </c>
      <c r="H1225" t="str">
        <f>+VLOOKUP(CONCATENATE(B1225,C1225),[1]Hoja1!$J:$K,2,0)</f>
        <v>20223</v>
      </c>
      <c r="I1225">
        <f>+COUNTIFS(BaseSAP!U:U,V!H1225,BaseSAP!C:C,V!$G$4)</f>
        <v>0</v>
      </c>
      <c r="L1225" s="12" t="s">
        <v>1101</v>
      </c>
      <c r="M1225">
        <v>0</v>
      </c>
    </row>
    <row r="1226" spans="1:13" x14ac:dyDescent="0.25">
      <c r="A1226" s="33" t="s">
        <v>146</v>
      </c>
      <c r="B1226" s="33" t="s">
        <v>1101</v>
      </c>
      <c r="C1226" s="33" t="s">
        <v>1322</v>
      </c>
      <c r="D1226" s="33">
        <v>0</v>
      </c>
      <c r="E1226" s="69">
        <v>0</v>
      </c>
      <c r="G1226" s="99">
        <f>+VALUE(VLOOKUP(B1226,[1]Hoja1!B$2:C$33,2,0))</f>
        <v>20</v>
      </c>
      <c r="H1226" t="str">
        <f>+VLOOKUP(CONCATENATE(B1226,C1226),[1]Hoja1!$J:$K,2,0)</f>
        <v>20224</v>
      </c>
      <c r="I1226">
        <f>+COUNTIFS(BaseSAP!U:U,V!H1226,BaseSAP!C:C,V!$G$4)</f>
        <v>0</v>
      </c>
      <c r="L1226" s="33" t="s">
        <v>1101</v>
      </c>
      <c r="M1226">
        <v>0</v>
      </c>
    </row>
    <row r="1227" spans="1:13" x14ac:dyDescent="0.25">
      <c r="A1227" s="12" t="s">
        <v>146</v>
      </c>
      <c r="B1227" s="12" t="s">
        <v>1101</v>
      </c>
      <c r="C1227" s="12" t="s">
        <v>1323</v>
      </c>
      <c r="D1227" s="12">
        <v>0</v>
      </c>
      <c r="E1227" s="70">
        <v>0</v>
      </c>
      <c r="G1227" s="99">
        <f>+VALUE(VLOOKUP(B1227,[1]Hoja1!B$2:C$33,2,0))</f>
        <v>20</v>
      </c>
      <c r="H1227" t="str">
        <f>+VLOOKUP(CONCATENATE(B1227,C1227),[1]Hoja1!$J:$K,2,0)</f>
        <v>20225</v>
      </c>
      <c r="I1227">
        <f>+COUNTIFS(BaseSAP!U:U,V!H1227,BaseSAP!C:C,V!$G$4)</f>
        <v>0</v>
      </c>
      <c r="L1227" s="12" t="s">
        <v>1101</v>
      </c>
      <c r="M1227">
        <v>0</v>
      </c>
    </row>
    <row r="1228" spans="1:13" x14ac:dyDescent="0.25">
      <c r="A1228" s="33" t="s">
        <v>146</v>
      </c>
      <c r="B1228" s="33" t="s">
        <v>1101</v>
      </c>
      <c r="C1228" s="33" t="s">
        <v>1324</v>
      </c>
      <c r="D1228" s="33">
        <v>0</v>
      </c>
      <c r="E1228" s="69">
        <v>0</v>
      </c>
      <c r="G1228" s="99">
        <f>+VALUE(VLOOKUP(B1228,[1]Hoja1!B$2:C$33,2,0))</f>
        <v>20</v>
      </c>
      <c r="H1228" t="str">
        <f>+VLOOKUP(CONCATENATE(B1228,C1228),[1]Hoja1!$J:$K,2,0)</f>
        <v>20226</v>
      </c>
      <c r="I1228">
        <f>+COUNTIFS(BaseSAP!U:U,V!H1228,BaseSAP!C:C,V!$G$4)</f>
        <v>0</v>
      </c>
      <c r="L1228" s="33" t="s">
        <v>1101</v>
      </c>
      <c r="M1228">
        <v>0</v>
      </c>
    </row>
    <row r="1229" spans="1:13" x14ac:dyDescent="0.25">
      <c r="A1229" s="31" t="s">
        <v>146</v>
      </c>
      <c r="B1229" s="31" t="s">
        <v>1101</v>
      </c>
      <c r="C1229" s="31" t="s">
        <v>1325</v>
      </c>
      <c r="D1229" s="31">
        <v>0</v>
      </c>
      <c r="E1229" s="54">
        <v>0</v>
      </c>
      <c r="G1229" s="99">
        <f>+VALUE(VLOOKUP(B1229,[1]Hoja1!B$2:C$33,2,0))</f>
        <v>20</v>
      </c>
      <c r="H1229" t="str">
        <f>+VLOOKUP(CONCATENATE(B1229,C1229),[1]Hoja1!$J:$K,2,0)</f>
        <v>20227</v>
      </c>
      <c r="I1229">
        <f>+COUNTIFS(BaseSAP!U:U,V!H1229,BaseSAP!C:C,V!$G$4)</f>
        <v>0</v>
      </c>
      <c r="L1229" s="31" t="s">
        <v>1101</v>
      </c>
      <c r="M1229">
        <v>0</v>
      </c>
    </row>
    <row r="1230" spans="1:13" x14ac:dyDescent="0.25">
      <c r="A1230" s="33" t="s">
        <v>146</v>
      </c>
      <c r="B1230" s="33" t="s">
        <v>1101</v>
      </c>
      <c r="C1230" s="33" t="s">
        <v>1326</v>
      </c>
      <c r="D1230" s="33">
        <v>0</v>
      </c>
      <c r="E1230" s="69">
        <v>0</v>
      </c>
      <c r="G1230" s="99">
        <f>+VALUE(VLOOKUP(B1230,[1]Hoja1!B$2:C$33,2,0))</f>
        <v>20</v>
      </c>
      <c r="H1230" t="str">
        <f>+VLOOKUP(CONCATENATE(B1230,C1230),[1]Hoja1!$J:$K,2,0)</f>
        <v>20228</v>
      </c>
      <c r="I1230">
        <f>+COUNTIFS(BaseSAP!U:U,V!H1230,BaseSAP!C:C,V!$G$4)</f>
        <v>0</v>
      </c>
      <c r="L1230" s="33" t="s">
        <v>1101</v>
      </c>
      <c r="M1230">
        <v>0</v>
      </c>
    </row>
    <row r="1231" spans="1:13" x14ac:dyDescent="0.25">
      <c r="A1231" s="12" t="s">
        <v>146</v>
      </c>
      <c r="B1231" s="12" t="s">
        <v>1101</v>
      </c>
      <c r="C1231" s="12" t="s">
        <v>1327</v>
      </c>
      <c r="D1231" s="12">
        <v>0</v>
      </c>
      <c r="E1231" s="70">
        <v>0</v>
      </c>
      <c r="G1231" s="99">
        <f>+VALUE(VLOOKUP(B1231,[1]Hoja1!B$2:C$33,2,0))</f>
        <v>20</v>
      </c>
      <c r="H1231" t="str">
        <f>+VLOOKUP(CONCATENATE(B1231,C1231),[1]Hoja1!$J:$K,2,0)</f>
        <v>20229</v>
      </c>
      <c r="I1231">
        <f>+COUNTIFS(BaseSAP!U:U,V!H1231,BaseSAP!C:C,V!$G$4)</f>
        <v>0</v>
      </c>
      <c r="L1231" s="12" t="s">
        <v>1101</v>
      </c>
      <c r="M1231">
        <v>0</v>
      </c>
    </row>
    <row r="1232" spans="1:13" x14ac:dyDescent="0.25">
      <c r="A1232" s="33" t="s">
        <v>146</v>
      </c>
      <c r="B1232" s="33" t="s">
        <v>1101</v>
      </c>
      <c r="C1232" s="33" t="s">
        <v>1328</v>
      </c>
      <c r="D1232" s="33">
        <v>0</v>
      </c>
      <c r="E1232" s="69">
        <v>0</v>
      </c>
      <c r="G1232" s="99">
        <f>+VALUE(VLOOKUP(B1232,[1]Hoja1!B$2:C$33,2,0))</f>
        <v>20</v>
      </c>
      <c r="H1232" t="str">
        <f>+VLOOKUP(CONCATENATE(B1232,C1232),[1]Hoja1!$J:$K,2,0)</f>
        <v>20230</v>
      </c>
      <c r="I1232">
        <f>+COUNTIFS(BaseSAP!U:U,V!H1232,BaseSAP!C:C,V!$G$4)</f>
        <v>0</v>
      </c>
      <c r="L1232" s="33" t="s">
        <v>1101</v>
      </c>
      <c r="M1232">
        <v>0</v>
      </c>
    </row>
    <row r="1233" spans="1:13" x14ac:dyDescent="0.25">
      <c r="A1233" s="12" t="s">
        <v>146</v>
      </c>
      <c r="B1233" s="12" t="s">
        <v>1101</v>
      </c>
      <c r="C1233" s="12" t="s">
        <v>1329</v>
      </c>
      <c r="D1233" s="12">
        <v>0</v>
      </c>
      <c r="E1233" s="70">
        <v>0</v>
      </c>
      <c r="G1233" s="99">
        <f>+VALUE(VLOOKUP(B1233,[1]Hoja1!B$2:C$33,2,0))</f>
        <v>20</v>
      </c>
      <c r="H1233" t="str">
        <f>+VLOOKUP(CONCATENATE(B1233,C1233),[1]Hoja1!$J:$K,2,0)</f>
        <v>20231</v>
      </c>
      <c r="I1233">
        <f>+COUNTIFS(BaseSAP!U:U,V!H1233,BaseSAP!C:C,V!$G$4)</f>
        <v>0</v>
      </c>
      <c r="L1233" s="12" t="s">
        <v>1101</v>
      </c>
      <c r="M1233">
        <v>0</v>
      </c>
    </row>
    <row r="1234" spans="1:13" x14ac:dyDescent="0.25">
      <c r="A1234" s="33" t="s">
        <v>146</v>
      </c>
      <c r="B1234" s="33" t="s">
        <v>1101</v>
      </c>
      <c r="C1234" s="33" t="s">
        <v>1330</v>
      </c>
      <c r="D1234" s="33">
        <v>0</v>
      </c>
      <c r="E1234" s="69">
        <v>0</v>
      </c>
      <c r="G1234" s="99">
        <f>+VALUE(VLOOKUP(B1234,[1]Hoja1!B$2:C$33,2,0))</f>
        <v>20</v>
      </c>
      <c r="H1234" t="str">
        <f>+VLOOKUP(CONCATENATE(B1234,C1234),[1]Hoja1!$J:$K,2,0)</f>
        <v>20232</v>
      </c>
      <c r="I1234">
        <f>+COUNTIFS(BaseSAP!U:U,V!H1234,BaseSAP!C:C,V!$G$4)</f>
        <v>0</v>
      </c>
      <c r="L1234" s="33" t="s">
        <v>1101</v>
      </c>
      <c r="M1234">
        <v>0</v>
      </c>
    </row>
    <row r="1235" spans="1:13" x14ac:dyDescent="0.25">
      <c r="A1235" s="12" t="s">
        <v>146</v>
      </c>
      <c r="B1235" s="12" t="s">
        <v>1101</v>
      </c>
      <c r="C1235" s="12" t="s">
        <v>1331</v>
      </c>
      <c r="D1235" s="12">
        <v>0</v>
      </c>
      <c r="E1235" s="70">
        <v>0</v>
      </c>
      <c r="G1235" s="99">
        <f>+VALUE(VLOOKUP(B1235,[1]Hoja1!B$2:C$33,2,0))</f>
        <v>20</v>
      </c>
      <c r="H1235" t="str">
        <f>+VLOOKUP(CONCATENATE(B1235,C1235),[1]Hoja1!$J:$K,2,0)</f>
        <v>20233</v>
      </c>
      <c r="I1235">
        <f>+COUNTIFS(BaseSAP!U:U,V!H1235,BaseSAP!C:C,V!$G$4)</f>
        <v>0</v>
      </c>
      <c r="L1235" s="12" t="s">
        <v>1101</v>
      </c>
      <c r="M1235">
        <v>0</v>
      </c>
    </row>
    <row r="1236" spans="1:13" x14ac:dyDescent="0.25">
      <c r="A1236" s="33" t="s">
        <v>146</v>
      </c>
      <c r="B1236" s="33" t="s">
        <v>1101</v>
      </c>
      <c r="C1236" s="33" t="s">
        <v>1332</v>
      </c>
      <c r="D1236" s="33">
        <v>0</v>
      </c>
      <c r="E1236" s="69">
        <v>0</v>
      </c>
      <c r="G1236" s="99">
        <f>+VALUE(VLOOKUP(B1236,[1]Hoja1!B$2:C$33,2,0))</f>
        <v>20</v>
      </c>
      <c r="H1236" t="str">
        <f>+VLOOKUP(CONCATENATE(B1236,C1236),[1]Hoja1!$J:$K,2,0)</f>
        <v>20234</v>
      </c>
      <c r="I1236">
        <f>+COUNTIFS(BaseSAP!U:U,V!H1236,BaseSAP!C:C,V!$G$4)</f>
        <v>0</v>
      </c>
      <c r="L1236" s="33" t="s">
        <v>1101</v>
      </c>
      <c r="M1236">
        <v>0</v>
      </c>
    </row>
    <row r="1237" spans="1:13" x14ac:dyDescent="0.25">
      <c r="A1237" s="31" t="s">
        <v>146</v>
      </c>
      <c r="B1237" s="31" t="s">
        <v>1101</v>
      </c>
      <c r="C1237" s="31" t="s">
        <v>1333</v>
      </c>
      <c r="D1237" s="31">
        <v>0</v>
      </c>
      <c r="E1237" s="54">
        <v>0</v>
      </c>
      <c r="G1237" s="99">
        <f>+VALUE(VLOOKUP(B1237,[1]Hoja1!B$2:C$33,2,0))</f>
        <v>20</v>
      </c>
      <c r="H1237" t="str">
        <f>+VLOOKUP(CONCATENATE(B1237,C1237),[1]Hoja1!$J:$K,2,0)</f>
        <v>20235</v>
      </c>
      <c r="I1237">
        <f>+COUNTIFS(BaseSAP!U:U,V!H1237,BaseSAP!C:C,V!$G$4)</f>
        <v>0</v>
      </c>
      <c r="L1237" s="31" t="s">
        <v>1101</v>
      </c>
      <c r="M1237">
        <v>0</v>
      </c>
    </row>
    <row r="1238" spans="1:13" x14ac:dyDescent="0.25">
      <c r="A1238" s="33" t="s">
        <v>146</v>
      </c>
      <c r="B1238" s="33" t="s">
        <v>1101</v>
      </c>
      <c r="C1238" s="33" t="s">
        <v>1334</v>
      </c>
      <c r="D1238" s="33">
        <v>0</v>
      </c>
      <c r="E1238" s="69">
        <v>0</v>
      </c>
      <c r="G1238" s="99">
        <f>+VALUE(VLOOKUP(B1238,[1]Hoja1!B$2:C$33,2,0))</f>
        <v>20</v>
      </c>
      <c r="H1238" t="str">
        <f>+VLOOKUP(CONCATENATE(B1238,C1238),[1]Hoja1!$J:$K,2,0)</f>
        <v>20236</v>
      </c>
      <c r="I1238">
        <f>+COUNTIFS(BaseSAP!U:U,V!H1238,BaseSAP!C:C,V!$G$4)</f>
        <v>0</v>
      </c>
      <c r="L1238" s="33" t="s">
        <v>1101</v>
      </c>
      <c r="M1238">
        <v>0</v>
      </c>
    </row>
    <row r="1239" spans="1:13" x14ac:dyDescent="0.25">
      <c r="A1239" s="31" t="s">
        <v>146</v>
      </c>
      <c r="B1239" s="31" t="s">
        <v>1101</v>
      </c>
      <c r="C1239" s="31" t="s">
        <v>1335</v>
      </c>
      <c r="D1239" s="31">
        <v>0</v>
      </c>
      <c r="E1239" s="54">
        <v>0</v>
      </c>
      <c r="G1239" s="99">
        <f>+VALUE(VLOOKUP(B1239,[1]Hoja1!B$2:C$33,2,0))</f>
        <v>20</v>
      </c>
      <c r="H1239" t="str">
        <f>+VLOOKUP(CONCATENATE(B1239,C1239),[1]Hoja1!$J:$K,2,0)</f>
        <v>20237</v>
      </c>
      <c r="I1239">
        <f>+COUNTIFS(BaseSAP!U:U,V!H1239,BaseSAP!C:C,V!$G$4)</f>
        <v>0</v>
      </c>
      <c r="L1239" s="31" t="s">
        <v>1101</v>
      </c>
      <c r="M1239">
        <v>0</v>
      </c>
    </row>
    <row r="1240" spans="1:13" x14ac:dyDescent="0.25">
      <c r="A1240" s="33" t="s">
        <v>146</v>
      </c>
      <c r="B1240" s="33" t="s">
        <v>1101</v>
      </c>
      <c r="C1240" s="33" t="s">
        <v>1336</v>
      </c>
      <c r="D1240" s="33">
        <v>0</v>
      </c>
      <c r="E1240" s="69">
        <v>0</v>
      </c>
      <c r="G1240" s="99">
        <f>+VALUE(VLOOKUP(B1240,[1]Hoja1!B$2:C$33,2,0))</f>
        <v>20</v>
      </c>
      <c r="H1240" t="str">
        <f>+VLOOKUP(CONCATENATE(B1240,C1240),[1]Hoja1!$J:$K,2,0)</f>
        <v>20238</v>
      </c>
      <c r="I1240">
        <f>+COUNTIFS(BaseSAP!U:U,V!H1240,BaseSAP!C:C,V!$G$4)</f>
        <v>0</v>
      </c>
      <c r="L1240" s="33" t="s">
        <v>1101</v>
      </c>
      <c r="M1240">
        <v>0</v>
      </c>
    </row>
    <row r="1241" spans="1:13" x14ac:dyDescent="0.25">
      <c r="A1241" s="12" t="s">
        <v>146</v>
      </c>
      <c r="B1241" s="12" t="s">
        <v>1101</v>
      </c>
      <c r="C1241" s="12" t="s">
        <v>1337</v>
      </c>
      <c r="D1241" s="12">
        <v>0</v>
      </c>
      <c r="E1241" s="70">
        <v>0</v>
      </c>
      <c r="G1241" s="99">
        <f>+VALUE(VLOOKUP(B1241,[1]Hoja1!B$2:C$33,2,0))</f>
        <v>20</v>
      </c>
      <c r="H1241" t="str">
        <f>+VLOOKUP(CONCATENATE(B1241,C1241),[1]Hoja1!$J:$K,2,0)</f>
        <v>20239</v>
      </c>
      <c r="I1241">
        <f>+COUNTIFS(BaseSAP!U:U,V!H1241,BaseSAP!C:C,V!$G$4)</f>
        <v>0</v>
      </c>
      <c r="L1241" s="12" t="s">
        <v>1101</v>
      </c>
      <c r="M1241">
        <v>0</v>
      </c>
    </row>
    <row r="1242" spans="1:13" x14ac:dyDescent="0.25">
      <c r="A1242" s="33" t="s">
        <v>146</v>
      </c>
      <c r="B1242" s="33" t="s">
        <v>1101</v>
      </c>
      <c r="C1242" s="33" t="s">
        <v>1338</v>
      </c>
      <c r="D1242" s="33">
        <v>0</v>
      </c>
      <c r="E1242" s="69">
        <v>0</v>
      </c>
      <c r="G1242" s="99">
        <f>+VALUE(VLOOKUP(B1242,[1]Hoja1!B$2:C$33,2,0))</f>
        <v>20</v>
      </c>
      <c r="H1242" t="str">
        <f>+VLOOKUP(CONCATENATE(B1242,C1242),[1]Hoja1!$J:$K,2,0)</f>
        <v>20240</v>
      </c>
      <c r="I1242">
        <f>+COUNTIFS(BaseSAP!U:U,V!H1242,BaseSAP!C:C,V!$G$4)</f>
        <v>0</v>
      </c>
      <c r="L1242" s="33" t="s">
        <v>1101</v>
      </c>
      <c r="M1242">
        <v>0</v>
      </c>
    </row>
    <row r="1243" spans="1:13" x14ac:dyDescent="0.25">
      <c r="A1243" s="12" t="s">
        <v>146</v>
      </c>
      <c r="B1243" s="12" t="s">
        <v>1101</v>
      </c>
      <c r="C1243" s="12" t="s">
        <v>1339</v>
      </c>
      <c r="D1243" s="12">
        <v>0</v>
      </c>
      <c r="E1243" s="70">
        <v>0</v>
      </c>
      <c r="G1243" s="99">
        <f>+VALUE(VLOOKUP(B1243,[1]Hoja1!B$2:C$33,2,0))</f>
        <v>20</v>
      </c>
      <c r="H1243" t="str">
        <f>+VLOOKUP(CONCATENATE(B1243,C1243),[1]Hoja1!$J:$K,2,0)</f>
        <v>20241</v>
      </c>
      <c r="I1243">
        <f>+COUNTIFS(BaseSAP!U:U,V!H1243,BaseSAP!C:C,V!$G$4)</f>
        <v>0</v>
      </c>
      <c r="L1243" s="12" t="s">
        <v>1101</v>
      </c>
      <c r="M1243">
        <v>0</v>
      </c>
    </row>
    <row r="1244" spans="1:13" x14ac:dyDescent="0.25">
      <c r="A1244" s="33" t="s">
        <v>146</v>
      </c>
      <c r="B1244" s="33" t="s">
        <v>1101</v>
      </c>
      <c r="C1244" s="33" t="s">
        <v>1340</v>
      </c>
      <c r="D1244" s="33">
        <v>0</v>
      </c>
      <c r="E1244" s="69">
        <v>0</v>
      </c>
      <c r="G1244" s="99">
        <f>+VALUE(VLOOKUP(B1244,[1]Hoja1!B$2:C$33,2,0))</f>
        <v>20</v>
      </c>
      <c r="H1244" t="str">
        <f>+VLOOKUP(CONCATENATE(B1244,C1244),[1]Hoja1!$J:$K,2,0)</f>
        <v>20242</v>
      </c>
      <c r="I1244">
        <f>+COUNTIFS(BaseSAP!U:U,V!H1244,BaseSAP!C:C,V!$G$4)</f>
        <v>0</v>
      </c>
      <c r="L1244" s="33" t="s">
        <v>1101</v>
      </c>
      <c r="M1244">
        <v>0</v>
      </c>
    </row>
    <row r="1245" spans="1:13" x14ac:dyDescent="0.25">
      <c r="A1245" s="12" t="s">
        <v>146</v>
      </c>
      <c r="B1245" s="12" t="s">
        <v>1101</v>
      </c>
      <c r="C1245" s="12" t="s">
        <v>1341</v>
      </c>
      <c r="D1245" s="12">
        <v>0</v>
      </c>
      <c r="E1245" s="70">
        <v>0</v>
      </c>
      <c r="G1245" s="99">
        <f>+VALUE(VLOOKUP(B1245,[1]Hoja1!B$2:C$33,2,0))</f>
        <v>20</v>
      </c>
      <c r="H1245" t="str">
        <f>+VLOOKUP(CONCATENATE(B1245,C1245),[1]Hoja1!$J:$K,2,0)</f>
        <v>20243</v>
      </c>
      <c r="I1245">
        <f>+COUNTIFS(BaseSAP!U:U,V!H1245,BaseSAP!C:C,V!$G$4)</f>
        <v>0</v>
      </c>
      <c r="L1245" s="12" t="s">
        <v>1101</v>
      </c>
      <c r="M1245">
        <v>0</v>
      </c>
    </row>
    <row r="1246" spans="1:13" x14ac:dyDescent="0.25">
      <c r="A1246" s="33" t="s">
        <v>146</v>
      </c>
      <c r="B1246" s="33" t="s">
        <v>1101</v>
      </c>
      <c r="C1246" s="33" t="s">
        <v>1342</v>
      </c>
      <c r="D1246" s="33">
        <v>0</v>
      </c>
      <c r="E1246" s="69">
        <v>0</v>
      </c>
      <c r="G1246" s="99">
        <f>+VALUE(VLOOKUP(B1246,[1]Hoja1!B$2:C$33,2,0))</f>
        <v>20</v>
      </c>
      <c r="H1246" t="str">
        <f>+VLOOKUP(CONCATENATE(B1246,C1246),[1]Hoja1!$J:$K,2,0)</f>
        <v>20244</v>
      </c>
      <c r="I1246">
        <f>+COUNTIFS(BaseSAP!U:U,V!H1246,BaseSAP!C:C,V!$G$4)</f>
        <v>0</v>
      </c>
      <c r="L1246" s="33" t="s">
        <v>1101</v>
      </c>
      <c r="M1246">
        <v>0</v>
      </c>
    </row>
    <row r="1247" spans="1:13" x14ac:dyDescent="0.25">
      <c r="A1247" s="31" t="s">
        <v>146</v>
      </c>
      <c r="B1247" s="31" t="s">
        <v>1101</v>
      </c>
      <c r="C1247" s="31" t="s">
        <v>1343</v>
      </c>
      <c r="D1247" s="31">
        <v>0</v>
      </c>
      <c r="E1247" s="54">
        <v>0</v>
      </c>
      <c r="G1247" s="99">
        <f>+VALUE(VLOOKUP(B1247,[1]Hoja1!B$2:C$33,2,0))</f>
        <v>20</v>
      </c>
      <c r="H1247" t="str">
        <f>+VLOOKUP(CONCATENATE(B1247,C1247),[1]Hoja1!$J:$K,2,0)</f>
        <v>20245</v>
      </c>
      <c r="I1247">
        <f>+COUNTIFS(BaseSAP!U:U,V!H1247,BaseSAP!C:C,V!$G$4)</f>
        <v>0</v>
      </c>
      <c r="L1247" s="31" t="s">
        <v>1101</v>
      </c>
      <c r="M1247">
        <v>0</v>
      </c>
    </row>
    <row r="1248" spans="1:13" x14ac:dyDescent="0.25">
      <c r="A1248" s="33" t="s">
        <v>146</v>
      </c>
      <c r="B1248" s="33" t="s">
        <v>1101</v>
      </c>
      <c r="C1248" s="33" t="s">
        <v>1344</v>
      </c>
      <c r="D1248" s="33">
        <v>0</v>
      </c>
      <c r="E1248" s="69">
        <v>0</v>
      </c>
      <c r="G1248" s="99">
        <f>+VALUE(VLOOKUP(B1248,[1]Hoja1!B$2:C$33,2,0))</f>
        <v>20</v>
      </c>
      <c r="H1248" t="str">
        <f>+VLOOKUP(CONCATENATE(B1248,C1248),[1]Hoja1!$J:$K,2,0)</f>
        <v>20246</v>
      </c>
      <c r="I1248">
        <f>+COUNTIFS(BaseSAP!U:U,V!H1248,BaseSAP!C:C,V!$G$4)</f>
        <v>0</v>
      </c>
      <c r="L1248" s="33" t="s">
        <v>1101</v>
      </c>
      <c r="M1248">
        <v>0</v>
      </c>
    </row>
    <row r="1249" spans="1:13" x14ac:dyDescent="0.25">
      <c r="A1249" s="12" t="s">
        <v>146</v>
      </c>
      <c r="B1249" s="12" t="s">
        <v>1101</v>
      </c>
      <c r="C1249" s="12" t="s">
        <v>1345</v>
      </c>
      <c r="D1249" s="12">
        <v>0</v>
      </c>
      <c r="E1249" s="70">
        <v>0</v>
      </c>
      <c r="G1249" s="99">
        <f>+VALUE(VLOOKUP(B1249,[1]Hoja1!B$2:C$33,2,0))</f>
        <v>20</v>
      </c>
      <c r="H1249" t="str">
        <f>+VLOOKUP(CONCATENATE(B1249,C1249),[1]Hoja1!$J:$K,2,0)</f>
        <v>20247</v>
      </c>
      <c r="I1249">
        <f>+COUNTIFS(BaseSAP!U:U,V!H1249,BaseSAP!C:C,V!$G$4)</f>
        <v>0</v>
      </c>
      <c r="L1249" s="12" t="s">
        <v>1101</v>
      </c>
      <c r="M1249">
        <v>0</v>
      </c>
    </row>
    <row r="1250" spans="1:13" x14ac:dyDescent="0.25">
      <c r="A1250" s="33" t="s">
        <v>146</v>
      </c>
      <c r="B1250" s="33" t="s">
        <v>1101</v>
      </c>
      <c r="C1250" s="33" t="s">
        <v>1346</v>
      </c>
      <c r="D1250" s="33">
        <v>0</v>
      </c>
      <c r="E1250" s="69">
        <v>0</v>
      </c>
      <c r="G1250" s="99">
        <f>+VALUE(VLOOKUP(B1250,[1]Hoja1!B$2:C$33,2,0))</f>
        <v>20</v>
      </c>
      <c r="H1250" t="str">
        <f>+VLOOKUP(CONCATENATE(B1250,C1250),[1]Hoja1!$J:$K,2,0)</f>
        <v>20248</v>
      </c>
      <c r="I1250">
        <f>+COUNTIFS(BaseSAP!U:U,V!H1250,BaseSAP!C:C,V!$G$4)</f>
        <v>0</v>
      </c>
      <c r="L1250" s="33" t="s">
        <v>1101</v>
      </c>
      <c r="M1250">
        <v>0</v>
      </c>
    </row>
    <row r="1251" spans="1:13" x14ac:dyDescent="0.25">
      <c r="A1251" s="12" t="s">
        <v>146</v>
      </c>
      <c r="B1251" s="12" t="s">
        <v>1101</v>
      </c>
      <c r="C1251" s="12" t="s">
        <v>1347</v>
      </c>
      <c r="D1251" s="12">
        <v>0</v>
      </c>
      <c r="E1251" s="70">
        <v>0</v>
      </c>
      <c r="G1251" s="99">
        <f>+VALUE(VLOOKUP(B1251,[1]Hoja1!B$2:C$33,2,0))</f>
        <v>20</v>
      </c>
      <c r="H1251" t="str">
        <f>+VLOOKUP(CONCATENATE(B1251,C1251),[1]Hoja1!$J:$K,2,0)</f>
        <v>20249</v>
      </c>
      <c r="I1251">
        <f>+COUNTIFS(BaseSAP!U:U,V!H1251,BaseSAP!C:C,V!$G$4)</f>
        <v>0</v>
      </c>
      <c r="L1251" s="12" t="s">
        <v>1101</v>
      </c>
      <c r="M1251">
        <v>0</v>
      </c>
    </row>
    <row r="1252" spans="1:13" x14ac:dyDescent="0.25">
      <c r="A1252" s="33" t="s">
        <v>146</v>
      </c>
      <c r="B1252" s="33" t="s">
        <v>1101</v>
      </c>
      <c r="C1252" s="33" t="s">
        <v>1348</v>
      </c>
      <c r="D1252" s="33">
        <v>0</v>
      </c>
      <c r="E1252" s="69">
        <v>0</v>
      </c>
      <c r="G1252" s="99">
        <f>+VALUE(VLOOKUP(B1252,[1]Hoja1!B$2:C$33,2,0))</f>
        <v>20</v>
      </c>
      <c r="H1252" t="str">
        <f>+VLOOKUP(CONCATENATE(B1252,C1252),[1]Hoja1!$J:$K,2,0)</f>
        <v>20250</v>
      </c>
      <c r="I1252">
        <f>+COUNTIFS(BaseSAP!U:U,V!H1252,BaseSAP!C:C,V!$G$4)</f>
        <v>0</v>
      </c>
      <c r="L1252" s="33" t="s">
        <v>1101</v>
      </c>
      <c r="M1252">
        <v>0</v>
      </c>
    </row>
    <row r="1253" spans="1:13" x14ac:dyDescent="0.25">
      <c r="A1253" s="12" t="s">
        <v>146</v>
      </c>
      <c r="B1253" s="12" t="s">
        <v>1101</v>
      </c>
      <c r="C1253" s="12" t="s">
        <v>1349</v>
      </c>
      <c r="D1253" s="12">
        <v>0</v>
      </c>
      <c r="E1253" s="70">
        <v>0</v>
      </c>
      <c r="G1253" s="99">
        <f>+VALUE(VLOOKUP(B1253,[1]Hoja1!B$2:C$33,2,0))</f>
        <v>20</v>
      </c>
      <c r="H1253" t="str">
        <f>+VLOOKUP(CONCATENATE(B1253,C1253),[1]Hoja1!$J:$K,2,0)</f>
        <v>20251</v>
      </c>
      <c r="I1253">
        <f>+COUNTIFS(BaseSAP!U:U,V!H1253,BaseSAP!C:C,V!$G$4)</f>
        <v>0</v>
      </c>
      <c r="L1253" s="12" t="s">
        <v>1101</v>
      </c>
      <c r="M1253">
        <v>0</v>
      </c>
    </row>
    <row r="1254" spans="1:13" x14ac:dyDescent="0.25">
      <c r="A1254" s="33" t="s">
        <v>146</v>
      </c>
      <c r="B1254" s="33" t="s">
        <v>1101</v>
      </c>
      <c r="C1254" s="33" t="s">
        <v>1350</v>
      </c>
      <c r="D1254" s="33">
        <v>0</v>
      </c>
      <c r="E1254" s="69">
        <v>0</v>
      </c>
      <c r="G1254" s="99">
        <f>+VALUE(VLOOKUP(B1254,[1]Hoja1!B$2:C$33,2,0))</f>
        <v>20</v>
      </c>
      <c r="H1254" t="str">
        <f>+VLOOKUP(CONCATENATE(B1254,C1254),[1]Hoja1!$J:$K,2,0)</f>
        <v>20252</v>
      </c>
      <c r="I1254">
        <f>+COUNTIFS(BaseSAP!U:U,V!H1254,BaseSAP!C:C,V!$G$4)</f>
        <v>0</v>
      </c>
      <c r="L1254" s="33" t="s">
        <v>1101</v>
      </c>
      <c r="M1254">
        <v>0</v>
      </c>
    </row>
    <row r="1255" spans="1:13" x14ac:dyDescent="0.25">
      <c r="A1255" s="31" t="s">
        <v>146</v>
      </c>
      <c r="B1255" s="31" t="s">
        <v>1101</v>
      </c>
      <c r="C1255" s="31" t="s">
        <v>1351</v>
      </c>
      <c r="D1255" s="31">
        <v>0</v>
      </c>
      <c r="E1255" s="54">
        <v>0</v>
      </c>
      <c r="G1255" s="99">
        <f>+VALUE(VLOOKUP(B1255,[1]Hoja1!B$2:C$33,2,0))</f>
        <v>20</v>
      </c>
      <c r="H1255" t="str">
        <f>+VLOOKUP(CONCATENATE(B1255,C1255),[1]Hoja1!$J:$K,2,0)</f>
        <v>20253</v>
      </c>
      <c r="I1255">
        <f>+COUNTIFS(BaseSAP!U:U,V!H1255,BaseSAP!C:C,V!$G$4)</f>
        <v>0</v>
      </c>
      <c r="L1255" s="31" t="s">
        <v>1101</v>
      </c>
      <c r="M1255">
        <v>0</v>
      </c>
    </row>
    <row r="1256" spans="1:13" x14ac:dyDescent="0.25">
      <c r="A1256" s="33" t="s">
        <v>146</v>
      </c>
      <c r="B1256" s="33" t="s">
        <v>1101</v>
      </c>
      <c r="C1256" s="33" t="s">
        <v>1352</v>
      </c>
      <c r="D1256" s="33">
        <v>0</v>
      </c>
      <c r="E1256" s="69">
        <v>0</v>
      </c>
      <c r="G1256" s="99">
        <f>+VALUE(VLOOKUP(B1256,[1]Hoja1!B$2:C$33,2,0))</f>
        <v>20</v>
      </c>
      <c r="H1256" t="str">
        <f>+VLOOKUP(CONCATENATE(B1256,C1256),[1]Hoja1!$J:$K,2,0)</f>
        <v>20254</v>
      </c>
      <c r="I1256">
        <f>+COUNTIFS(BaseSAP!U:U,V!H1256,BaseSAP!C:C,V!$G$4)</f>
        <v>0</v>
      </c>
      <c r="L1256" s="33" t="s">
        <v>1101</v>
      </c>
      <c r="M1256">
        <v>0</v>
      </c>
    </row>
    <row r="1257" spans="1:13" x14ac:dyDescent="0.25">
      <c r="A1257" s="31" t="s">
        <v>146</v>
      </c>
      <c r="B1257" s="31" t="s">
        <v>1101</v>
      </c>
      <c r="C1257" s="31" t="s">
        <v>1353</v>
      </c>
      <c r="D1257" s="31">
        <v>0</v>
      </c>
      <c r="E1257" s="54">
        <v>0</v>
      </c>
      <c r="G1257" s="99">
        <f>+VALUE(VLOOKUP(B1257,[1]Hoja1!B$2:C$33,2,0))</f>
        <v>20</v>
      </c>
      <c r="H1257" t="str">
        <f>+VLOOKUP(CONCATENATE(B1257,C1257),[1]Hoja1!$J:$K,2,0)</f>
        <v>20255</v>
      </c>
      <c r="I1257">
        <f>+COUNTIFS(BaseSAP!U:U,V!H1257,BaseSAP!C:C,V!$G$4)</f>
        <v>0</v>
      </c>
      <c r="L1257" s="31" t="s">
        <v>1101</v>
      </c>
      <c r="M1257">
        <v>0</v>
      </c>
    </row>
    <row r="1258" spans="1:13" x14ac:dyDescent="0.25">
      <c r="A1258" s="33" t="s">
        <v>146</v>
      </c>
      <c r="B1258" s="33" t="s">
        <v>1101</v>
      </c>
      <c r="C1258" s="33" t="s">
        <v>1354</v>
      </c>
      <c r="D1258" s="33">
        <v>0</v>
      </c>
      <c r="E1258" s="69">
        <v>0</v>
      </c>
      <c r="G1258" s="99">
        <f>+VALUE(VLOOKUP(B1258,[1]Hoja1!B$2:C$33,2,0))</f>
        <v>20</v>
      </c>
      <c r="H1258" t="str">
        <f>+VLOOKUP(CONCATENATE(B1258,C1258),[1]Hoja1!$J:$K,2,0)</f>
        <v>20256</v>
      </c>
      <c r="I1258">
        <f>+COUNTIFS(BaseSAP!U:U,V!H1258,BaseSAP!C:C,V!$G$4)</f>
        <v>0</v>
      </c>
      <c r="L1258" s="33" t="s">
        <v>1101</v>
      </c>
      <c r="M1258">
        <v>0</v>
      </c>
    </row>
    <row r="1259" spans="1:13" x14ac:dyDescent="0.25">
      <c r="A1259" s="12" t="s">
        <v>146</v>
      </c>
      <c r="B1259" s="12" t="s">
        <v>1101</v>
      </c>
      <c r="C1259" s="12" t="s">
        <v>1355</v>
      </c>
      <c r="D1259" s="12">
        <v>0</v>
      </c>
      <c r="E1259" s="70">
        <v>0</v>
      </c>
      <c r="G1259" s="99">
        <f>+VALUE(VLOOKUP(B1259,[1]Hoja1!B$2:C$33,2,0))</f>
        <v>20</v>
      </c>
      <c r="H1259" t="str">
        <f>+VLOOKUP(CONCATENATE(B1259,C1259),[1]Hoja1!$J:$K,2,0)</f>
        <v>20257</v>
      </c>
      <c r="I1259">
        <f>+COUNTIFS(BaseSAP!U:U,V!H1259,BaseSAP!C:C,V!$G$4)</f>
        <v>0</v>
      </c>
      <c r="L1259" s="12" t="s">
        <v>1101</v>
      </c>
      <c r="M1259">
        <v>0</v>
      </c>
    </row>
    <row r="1260" spans="1:13" x14ac:dyDescent="0.25">
      <c r="A1260" s="33" t="s">
        <v>146</v>
      </c>
      <c r="B1260" s="33" t="s">
        <v>1101</v>
      </c>
      <c r="C1260" s="33" t="s">
        <v>1356</v>
      </c>
      <c r="D1260" s="33">
        <v>0</v>
      </c>
      <c r="E1260" s="69">
        <v>0</v>
      </c>
      <c r="G1260" s="99">
        <f>+VALUE(VLOOKUP(B1260,[1]Hoja1!B$2:C$33,2,0))</f>
        <v>20</v>
      </c>
      <c r="H1260" t="str">
        <f>+VLOOKUP(CONCATENATE(B1260,C1260),[1]Hoja1!$J:$K,2,0)</f>
        <v>20258</v>
      </c>
      <c r="I1260">
        <f>+COUNTIFS(BaseSAP!U:U,V!H1260,BaseSAP!C:C,V!$G$4)</f>
        <v>0</v>
      </c>
      <c r="L1260" s="33" t="s">
        <v>1101</v>
      </c>
      <c r="M1260">
        <v>0</v>
      </c>
    </row>
    <row r="1261" spans="1:13" x14ac:dyDescent="0.25">
      <c r="A1261" s="12" t="s">
        <v>146</v>
      </c>
      <c r="B1261" s="12" t="s">
        <v>1101</v>
      </c>
      <c r="C1261" s="12" t="s">
        <v>1357</v>
      </c>
      <c r="D1261" s="12">
        <v>0</v>
      </c>
      <c r="E1261" s="70">
        <v>0</v>
      </c>
      <c r="G1261" s="99">
        <f>+VALUE(VLOOKUP(B1261,[1]Hoja1!B$2:C$33,2,0))</f>
        <v>20</v>
      </c>
      <c r="H1261" t="str">
        <f>+VLOOKUP(CONCATENATE(B1261,C1261),[1]Hoja1!$J:$K,2,0)</f>
        <v>20259</v>
      </c>
      <c r="I1261">
        <f>+COUNTIFS(BaseSAP!U:U,V!H1261,BaseSAP!C:C,V!$G$4)</f>
        <v>0</v>
      </c>
      <c r="L1261" s="12" t="s">
        <v>1101</v>
      </c>
      <c r="M1261">
        <v>0</v>
      </c>
    </row>
    <row r="1262" spans="1:13" x14ac:dyDescent="0.25">
      <c r="A1262" s="33" t="s">
        <v>146</v>
      </c>
      <c r="B1262" s="33" t="s">
        <v>1101</v>
      </c>
      <c r="C1262" s="33" t="s">
        <v>1358</v>
      </c>
      <c r="D1262" s="33">
        <v>0</v>
      </c>
      <c r="E1262" s="69">
        <v>0</v>
      </c>
      <c r="G1262" s="99">
        <f>+VALUE(VLOOKUP(B1262,[1]Hoja1!B$2:C$33,2,0))</f>
        <v>20</v>
      </c>
      <c r="H1262" t="str">
        <f>+VLOOKUP(CONCATENATE(B1262,C1262),[1]Hoja1!$J:$K,2,0)</f>
        <v>20260</v>
      </c>
      <c r="I1262">
        <f>+COUNTIFS(BaseSAP!U:U,V!H1262,BaseSAP!C:C,V!$G$4)</f>
        <v>0</v>
      </c>
      <c r="L1262" s="33" t="s">
        <v>1101</v>
      </c>
      <c r="M1262">
        <v>0</v>
      </c>
    </row>
    <row r="1263" spans="1:13" x14ac:dyDescent="0.25">
      <c r="A1263" s="12" t="s">
        <v>146</v>
      </c>
      <c r="B1263" s="12" t="s">
        <v>1101</v>
      </c>
      <c r="C1263" s="12" t="s">
        <v>1359</v>
      </c>
      <c r="D1263" s="12">
        <v>0</v>
      </c>
      <c r="E1263" s="70">
        <v>0</v>
      </c>
      <c r="G1263" s="99">
        <f>+VALUE(VLOOKUP(B1263,[1]Hoja1!B$2:C$33,2,0))</f>
        <v>20</v>
      </c>
      <c r="H1263" t="str">
        <f>+VLOOKUP(CONCATENATE(B1263,C1263),[1]Hoja1!$J:$K,2,0)</f>
        <v>20261</v>
      </c>
      <c r="I1263">
        <f>+COUNTIFS(BaseSAP!U:U,V!H1263,BaseSAP!C:C,V!$G$4)</f>
        <v>0</v>
      </c>
      <c r="L1263" s="12" t="s">
        <v>1101</v>
      </c>
      <c r="M1263">
        <v>0</v>
      </c>
    </row>
    <row r="1264" spans="1:13" x14ac:dyDescent="0.25">
      <c r="A1264" s="33" t="s">
        <v>146</v>
      </c>
      <c r="B1264" s="33" t="s">
        <v>1101</v>
      </c>
      <c r="C1264" s="33" t="s">
        <v>1360</v>
      </c>
      <c r="D1264" s="33">
        <v>0</v>
      </c>
      <c r="E1264" s="69">
        <v>0</v>
      </c>
      <c r="G1264" s="99">
        <f>+VALUE(VLOOKUP(B1264,[1]Hoja1!B$2:C$33,2,0))</f>
        <v>20</v>
      </c>
      <c r="H1264" t="str">
        <f>+VLOOKUP(CONCATENATE(B1264,C1264),[1]Hoja1!$J:$K,2,0)</f>
        <v>20262</v>
      </c>
      <c r="I1264">
        <f>+COUNTIFS(BaseSAP!U:U,V!H1264,BaseSAP!C:C,V!$G$4)</f>
        <v>0</v>
      </c>
      <c r="L1264" s="33" t="s">
        <v>1101</v>
      </c>
      <c r="M1264">
        <v>0</v>
      </c>
    </row>
    <row r="1265" spans="1:13" x14ac:dyDescent="0.25">
      <c r="A1265" s="31" t="s">
        <v>146</v>
      </c>
      <c r="B1265" s="31" t="s">
        <v>1101</v>
      </c>
      <c r="C1265" s="31" t="s">
        <v>1361</v>
      </c>
      <c r="D1265" s="31">
        <v>0</v>
      </c>
      <c r="E1265" s="54">
        <v>0</v>
      </c>
      <c r="G1265" s="99">
        <f>+VALUE(VLOOKUP(B1265,[1]Hoja1!B$2:C$33,2,0))</f>
        <v>20</v>
      </c>
      <c r="H1265" t="str">
        <f>+VLOOKUP(CONCATENATE(B1265,C1265),[1]Hoja1!$J:$K,2,0)</f>
        <v>20263</v>
      </c>
      <c r="I1265">
        <f>+COUNTIFS(BaseSAP!U:U,V!H1265,BaseSAP!C:C,V!$G$4)</f>
        <v>0</v>
      </c>
      <c r="L1265" s="31" t="s">
        <v>1101</v>
      </c>
      <c r="M1265">
        <v>0</v>
      </c>
    </row>
    <row r="1266" spans="1:13" x14ac:dyDescent="0.25">
      <c r="A1266" s="33" t="s">
        <v>146</v>
      </c>
      <c r="B1266" s="33" t="s">
        <v>1101</v>
      </c>
      <c r="C1266" s="33" t="s">
        <v>1362</v>
      </c>
      <c r="D1266" s="33">
        <v>0</v>
      </c>
      <c r="E1266" s="69">
        <v>0</v>
      </c>
      <c r="G1266" s="99">
        <f>+VALUE(VLOOKUP(B1266,[1]Hoja1!B$2:C$33,2,0))</f>
        <v>20</v>
      </c>
      <c r="H1266" t="str">
        <f>+VLOOKUP(CONCATENATE(B1266,C1266),[1]Hoja1!$J:$K,2,0)</f>
        <v>20264</v>
      </c>
      <c r="I1266">
        <f>+COUNTIFS(BaseSAP!U:U,V!H1266,BaseSAP!C:C,V!$G$4)</f>
        <v>0</v>
      </c>
      <c r="L1266" s="33" t="s">
        <v>1101</v>
      </c>
      <c r="M1266">
        <v>0</v>
      </c>
    </row>
    <row r="1267" spans="1:13" x14ac:dyDescent="0.25">
      <c r="A1267" s="12" t="s">
        <v>146</v>
      </c>
      <c r="B1267" s="12" t="s">
        <v>1101</v>
      </c>
      <c r="C1267" s="12" t="s">
        <v>1363</v>
      </c>
      <c r="D1267" s="12">
        <v>0</v>
      </c>
      <c r="E1267" s="70">
        <v>0</v>
      </c>
      <c r="G1267" s="99">
        <f>+VALUE(VLOOKUP(B1267,[1]Hoja1!B$2:C$33,2,0))</f>
        <v>20</v>
      </c>
      <c r="H1267" t="str">
        <f>+VLOOKUP(CONCATENATE(B1267,C1267),[1]Hoja1!$J:$K,2,0)</f>
        <v>20265</v>
      </c>
      <c r="I1267">
        <f>+COUNTIFS(BaseSAP!U:U,V!H1267,BaseSAP!C:C,V!$G$4)</f>
        <v>0</v>
      </c>
      <c r="L1267" s="12" t="s">
        <v>1101</v>
      </c>
      <c r="M1267">
        <v>0</v>
      </c>
    </row>
    <row r="1268" spans="1:13" x14ac:dyDescent="0.25">
      <c r="A1268" s="33" t="s">
        <v>146</v>
      </c>
      <c r="B1268" s="33" t="s">
        <v>1101</v>
      </c>
      <c r="C1268" s="33" t="s">
        <v>1364</v>
      </c>
      <c r="D1268" s="33">
        <v>0</v>
      </c>
      <c r="E1268" s="69">
        <v>0</v>
      </c>
      <c r="G1268" s="99">
        <f>+VALUE(VLOOKUP(B1268,[1]Hoja1!B$2:C$33,2,0))</f>
        <v>20</v>
      </c>
      <c r="H1268" t="str">
        <f>+VLOOKUP(CONCATENATE(B1268,C1268),[1]Hoja1!$J:$K,2,0)</f>
        <v>20266</v>
      </c>
      <c r="I1268">
        <f>+COUNTIFS(BaseSAP!U:U,V!H1268,BaseSAP!C:C,V!$G$4)</f>
        <v>0</v>
      </c>
      <c r="L1268" s="33" t="s">
        <v>1101</v>
      </c>
      <c r="M1268">
        <v>0</v>
      </c>
    </row>
    <row r="1269" spans="1:13" x14ac:dyDescent="0.25">
      <c r="A1269" s="12" t="s">
        <v>146</v>
      </c>
      <c r="B1269" s="12" t="s">
        <v>1101</v>
      </c>
      <c r="C1269" s="12" t="s">
        <v>1365</v>
      </c>
      <c r="D1269" s="12">
        <v>0</v>
      </c>
      <c r="E1269" s="70">
        <v>0</v>
      </c>
      <c r="G1269" s="99">
        <f>+VALUE(VLOOKUP(B1269,[1]Hoja1!B$2:C$33,2,0))</f>
        <v>20</v>
      </c>
      <c r="H1269" t="str">
        <f>+VLOOKUP(CONCATENATE(B1269,C1269),[1]Hoja1!$J:$K,2,0)</f>
        <v>20267</v>
      </c>
      <c r="I1269">
        <f>+COUNTIFS(BaseSAP!U:U,V!H1269,BaseSAP!C:C,V!$G$4)</f>
        <v>0</v>
      </c>
      <c r="L1269" s="12" t="s">
        <v>1101</v>
      </c>
      <c r="M1269">
        <v>0</v>
      </c>
    </row>
    <row r="1270" spans="1:13" x14ac:dyDescent="0.25">
      <c r="A1270" s="33" t="s">
        <v>146</v>
      </c>
      <c r="B1270" s="33" t="s">
        <v>1101</v>
      </c>
      <c r="C1270" s="33" t="s">
        <v>1366</v>
      </c>
      <c r="D1270" s="33">
        <v>0</v>
      </c>
      <c r="E1270" s="69">
        <v>0</v>
      </c>
      <c r="G1270" s="99">
        <f>+VALUE(VLOOKUP(B1270,[1]Hoja1!B$2:C$33,2,0))</f>
        <v>20</v>
      </c>
      <c r="H1270" t="str">
        <f>+VLOOKUP(CONCATENATE(B1270,C1270),[1]Hoja1!$J:$K,2,0)</f>
        <v>20268</v>
      </c>
      <c r="I1270">
        <f>+COUNTIFS(BaseSAP!U:U,V!H1270,BaseSAP!C:C,V!$G$4)</f>
        <v>0</v>
      </c>
      <c r="L1270" s="33" t="s">
        <v>1101</v>
      </c>
      <c r="M1270">
        <v>0</v>
      </c>
    </row>
    <row r="1271" spans="1:13" x14ac:dyDescent="0.25">
      <c r="A1271" s="12" t="s">
        <v>146</v>
      </c>
      <c r="B1271" s="12" t="s">
        <v>1101</v>
      </c>
      <c r="C1271" s="12" t="s">
        <v>1367</v>
      </c>
      <c r="D1271" s="12">
        <v>0</v>
      </c>
      <c r="E1271" s="70">
        <v>0</v>
      </c>
      <c r="G1271" s="99">
        <f>+VALUE(VLOOKUP(B1271,[1]Hoja1!B$2:C$33,2,0))</f>
        <v>20</v>
      </c>
      <c r="H1271" t="str">
        <f>+VLOOKUP(CONCATENATE(B1271,C1271),[1]Hoja1!$J:$K,2,0)</f>
        <v>20269</v>
      </c>
      <c r="I1271">
        <f>+COUNTIFS(BaseSAP!U:U,V!H1271,BaseSAP!C:C,V!$G$4)</f>
        <v>0</v>
      </c>
      <c r="L1271" s="12" t="s">
        <v>1101</v>
      </c>
      <c r="M1271">
        <v>0</v>
      </c>
    </row>
    <row r="1272" spans="1:13" x14ac:dyDescent="0.25">
      <c r="A1272" s="33" t="s">
        <v>146</v>
      </c>
      <c r="B1272" s="33" t="s">
        <v>1101</v>
      </c>
      <c r="C1272" s="33" t="s">
        <v>1368</v>
      </c>
      <c r="D1272" s="33">
        <v>0</v>
      </c>
      <c r="E1272" s="69">
        <v>0</v>
      </c>
      <c r="G1272" s="99">
        <f>+VALUE(VLOOKUP(B1272,[1]Hoja1!B$2:C$33,2,0))</f>
        <v>20</v>
      </c>
      <c r="H1272" t="str">
        <f>+VLOOKUP(CONCATENATE(B1272,C1272),[1]Hoja1!$J:$K,2,0)</f>
        <v>20270</v>
      </c>
      <c r="I1272">
        <f>+COUNTIFS(BaseSAP!U:U,V!H1272,BaseSAP!C:C,V!$G$4)</f>
        <v>0</v>
      </c>
      <c r="L1272" s="33" t="s">
        <v>1101</v>
      </c>
      <c r="M1272">
        <v>0</v>
      </c>
    </row>
    <row r="1273" spans="1:13" x14ac:dyDescent="0.25">
      <c r="A1273" s="31" t="s">
        <v>146</v>
      </c>
      <c r="B1273" s="31" t="s">
        <v>1101</v>
      </c>
      <c r="C1273" s="31" t="s">
        <v>1369</v>
      </c>
      <c r="D1273" s="31">
        <v>0</v>
      </c>
      <c r="E1273" s="54">
        <v>0</v>
      </c>
      <c r="G1273" s="99">
        <f>+VALUE(VLOOKUP(B1273,[1]Hoja1!B$2:C$33,2,0))</f>
        <v>20</v>
      </c>
      <c r="H1273" t="str">
        <f>+VLOOKUP(CONCATENATE(B1273,C1273),[1]Hoja1!$J:$K,2,0)</f>
        <v>20271</v>
      </c>
      <c r="I1273">
        <f>+COUNTIFS(BaseSAP!U:U,V!H1273,BaseSAP!C:C,V!$G$4)</f>
        <v>0</v>
      </c>
      <c r="L1273" s="31" t="s">
        <v>1101</v>
      </c>
      <c r="M1273">
        <v>0</v>
      </c>
    </row>
    <row r="1274" spans="1:13" x14ac:dyDescent="0.25">
      <c r="A1274" s="33" t="s">
        <v>146</v>
      </c>
      <c r="B1274" s="33" t="s">
        <v>1101</v>
      </c>
      <c r="C1274" s="33" t="s">
        <v>1370</v>
      </c>
      <c r="D1274" s="33">
        <v>0</v>
      </c>
      <c r="E1274" s="69">
        <v>0</v>
      </c>
      <c r="G1274" s="99">
        <f>+VALUE(VLOOKUP(B1274,[1]Hoja1!B$2:C$33,2,0))</f>
        <v>20</v>
      </c>
      <c r="H1274" t="str">
        <f>+VLOOKUP(CONCATENATE(B1274,C1274),[1]Hoja1!$J:$K,2,0)</f>
        <v>20272</v>
      </c>
      <c r="I1274">
        <f>+COUNTIFS(BaseSAP!U:U,V!H1274,BaseSAP!C:C,V!$G$4)</f>
        <v>0</v>
      </c>
      <c r="L1274" s="33" t="s">
        <v>1101</v>
      </c>
      <c r="M1274">
        <v>0</v>
      </c>
    </row>
    <row r="1275" spans="1:13" x14ac:dyDescent="0.25">
      <c r="A1275" s="31" t="s">
        <v>146</v>
      </c>
      <c r="B1275" s="31" t="s">
        <v>1101</v>
      </c>
      <c r="C1275" s="31" t="s">
        <v>1371</v>
      </c>
      <c r="D1275" s="31">
        <v>0</v>
      </c>
      <c r="E1275" s="54">
        <v>0</v>
      </c>
      <c r="G1275" s="99">
        <f>+VALUE(VLOOKUP(B1275,[1]Hoja1!B$2:C$33,2,0))</f>
        <v>20</v>
      </c>
      <c r="H1275" t="str">
        <f>+VLOOKUP(CONCATENATE(B1275,C1275),[1]Hoja1!$J:$K,2,0)</f>
        <v>20273</v>
      </c>
      <c r="I1275">
        <f>+COUNTIFS(BaseSAP!U:U,V!H1275,BaseSAP!C:C,V!$G$4)</f>
        <v>0</v>
      </c>
      <c r="L1275" s="31" t="s">
        <v>1101</v>
      </c>
      <c r="M1275">
        <v>0</v>
      </c>
    </row>
    <row r="1276" spans="1:13" x14ac:dyDescent="0.25">
      <c r="A1276" s="33" t="s">
        <v>146</v>
      </c>
      <c r="B1276" s="33" t="s">
        <v>1101</v>
      </c>
      <c r="C1276" s="33" t="s">
        <v>1372</v>
      </c>
      <c r="D1276" s="33">
        <v>0</v>
      </c>
      <c r="E1276" s="69">
        <v>0</v>
      </c>
      <c r="G1276" s="99">
        <f>+VALUE(VLOOKUP(B1276,[1]Hoja1!B$2:C$33,2,0))</f>
        <v>20</v>
      </c>
      <c r="H1276" t="str">
        <f>+VLOOKUP(CONCATENATE(B1276,C1276),[1]Hoja1!$J:$K,2,0)</f>
        <v>20274</v>
      </c>
      <c r="I1276">
        <f>+COUNTIFS(BaseSAP!U:U,V!H1276,BaseSAP!C:C,V!$G$4)</f>
        <v>0</v>
      </c>
      <c r="L1276" s="33" t="s">
        <v>1101</v>
      </c>
      <c r="M1276">
        <v>0</v>
      </c>
    </row>
    <row r="1277" spans="1:13" x14ac:dyDescent="0.25">
      <c r="A1277" s="12" t="s">
        <v>146</v>
      </c>
      <c r="B1277" s="12" t="s">
        <v>1101</v>
      </c>
      <c r="C1277" s="12" t="s">
        <v>1373</v>
      </c>
      <c r="D1277" s="12">
        <v>0</v>
      </c>
      <c r="E1277" s="70">
        <v>0</v>
      </c>
      <c r="G1277" s="99">
        <f>+VALUE(VLOOKUP(B1277,[1]Hoja1!B$2:C$33,2,0))</f>
        <v>20</v>
      </c>
      <c r="H1277" t="str">
        <f>+VLOOKUP(CONCATENATE(B1277,C1277),[1]Hoja1!$J:$K,2,0)</f>
        <v>20275</v>
      </c>
      <c r="I1277">
        <f>+COUNTIFS(BaseSAP!U:U,V!H1277,BaseSAP!C:C,V!$G$4)</f>
        <v>0</v>
      </c>
      <c r="L1277" s="12" t="s">
        <v>1101</v>
      </c>
      <c r="M1277">
        <v>0</v>
      </c>
    </row>
    <row r="1278" spans="1:13" x14ac:dyDescent="0.25">
      <c r="A1278" s="33" t="s">
        <v>146</v>
      </c>
      <c r="B1278" s="33" t="s">
        <v>1101</v>
      </c>
      <c r="C1278" s="33" t="s">
        <v>1374</v>
      </c>
      <c r="D1278" s="33">
        <v>0</v>
      </c>
      <c r="E1278" s="69">
        <v>0</v>
      </c>
      <c r="G1278" s="99">
        <f>+VALUE(VLOOKUP(B1278,[1]Hoja1!B$2:C$33,2,0))</f>
        <v>20</v>
      </c>
      <c r="H1278" t="str">
        <f>+VLOOKUP(CONCATENATE(B1278,C1278),[1]Hoja1!$J:$K,2,0)</f>
        <v>20276</v>
      </c>
      <c r="I1278">
        <f>+COUNTIFS(BaseSAP!U:U,V!H1278,BaseSAP!C:C,V!$G$4)</f>
        <v>0</v>
      </c>
      <c r="L1278" s="33" t="s">
        <v>1101</v>
      </c>
      <c r="M1278">
        <v>0</v>
      </c>
    </row>
    <row r="1279" spans="1:13" x14ac:dyDescent="0.25">
      <c r="A1279" s="12" t="s">
        <v>146</v>
      </c>
      <c r="B1279" s="12" t="s">
        <v>1101</v>
      </c>
      <c r="C1279" s="12" t="s">
        <v>1375</v>
      </c>
      <c r="D1279" s="12">
        <v>0</v>
      </c>
      <c r="E1279" s="70">
        <v>0</v>
      </c>
      <c r="G1279" s="99">
        <f>+VALUE(VLOOKUP(B1279,[1]Hoja1!B$2:C$33,2,0))</f>
        <v>20</v>
      </c>
      <c r="H1279" t="str">
        <f>+VLOOKUP(CONCATENATE(B1279,C1279),[1]Hoja1!$J:$K,2,0)</f>
        <v>20277</v>
      </c>
      <c r="I1279">
        <f>+COUNTIFS(BaseSAP!U:U,V!H1279,BaseSAP!C:C,V!$G$4)</f>
        <v>0</v>
      </c>
      <c r="L1279" s="12" t="s">
        <v>1101</v>
      </c>
      <c r="M1279">
        <v>0</v>
      </c>
    </row>
    <row r="1280" spans="1:13" x14ac:dyDescent="0.25">
      <c r="A1280" s="33" t="s">
        <v>146</v>
      </c>
      <c r="B1280" s="33" t="s">
        <v>1101</v>
      </c>
      <c r="C1280" s="33" t="s">
        <v>1376</v>
      </c>
      <c r="D1280" s="33">
        <v>0</v>
      </c>
      <c r="E1280" s="69">
        <v>0</v>
      </c>
      <c r="G1280" s="99">
        <f>+VALUE(VLOOKUP(B1280,[1]Hoja1!B$2:C$33,2,0))</f>
        <v>20</v>
      </c>
      <c r="H1280" t="str">
        <f>+VLOOKUP(CONCATENATE(B1280,C1280),[1]Hoja1!$J:$K,2,0)</f>
        <v>20278</v>
      </c>
      <c r="I1280">
        <f>+COUNTIFS(BaseSAP!U:U,V!H1280,BaseSAP!C:C,V!$G$4)</f>
        <v>0</v>
      </c>
      <c r="L1280" s="33" t="s">
        <v>1101</v>
      </c>
      <c r="M1280">
        <v>0</v>
      </c>
    </row>
    <row r="1281" spans="1:13" x14ac:dyDescent="0.25">
      <c r="A1281" s="12" t="s">
        <v>146</v>
      </c>
      <c r="B1281" s="12" t="s">
        <v>1101</v>
      </c>
      <c r="C1281" s="12" t="s">
        <v>1377</v>
      </c>
      <c r="D1281" s="12">
        <v>0</v>
      </c>
      <c r="E1281" s="70">
        <v>0</v>
      </c>
      <c r="G1281" s="99">
        <f>+VALUE(VLOOKUP(B1281,[1]Hoja1!B$2:C$33,2,0))</f>
        <v>20</v>
      </c>
      <c r="H1281" t="str">
        <f>+VLOOKUP(CONCATENATE(B1281,C1281),[1]Hoja1!$J:$K,2,0)</f>
        <v>20279</v>
      </c>
      <c r="I1281">
        <f>+COUNTIFS(BaseSAP!U:U,V!H1281,BaseSAP!C:C,V!$G$4)</f>
        <v>0</v>
      </c>
      <c r="L1281" s="12" t="s">
        <v>1101</v>
      </c>
      <c r="M1281">
        <v>0</v>
      </c>
    </row>
    <row r="1282" spans="1:13" x14ac:dyDescent="0.25">
      <c r="A1282" s="33" t="s">
        <v>146</v>
      </c>
      <c r="B1282" s="33" t="s">
        <v>1101</v>
      </c>
      <c r="C1282" s="33" t="s">
        <v>1378</v>
      </c>
      <c r="D1282" s="33">
        <v>0</v>
      </c>
      <c r="E1282" s="69">
        <v>0</v>
      </c>
      <c r="G1282" s="99">
        <f>+VALUE(VLOOKUP(B1282,[1]Hoja1!B$2:C$33,2,0))</f>
        <v>20</v>
      </c>
      <c r="H1282" t="str">
        <f>+VLOOKUP(CONCATENATE(B1282,C1282),[1]Hoja1!$J:$K,2,0)</f>
        <v>20280</v>
      </c>
      <c r="I1282">
        <f>+COUNTIFS(BaseSAP!U:U,V!H1282,BaseSAP!C:C,V!$G$4)</f>
        <v>0</v>
      </c>
      <c r="L1282" s="33" t="s">
        <v>1101</v>
      </c>
      <c r="M1282">
        <v>0</v>
      </c>
    </row>
    <row r="1283" spans="1:13" x14ac:dyDescent="0.25">
      <c r="A1283" s="31" t="s">
        <v>146</v>
      </c>
      <c r="B1283" s="31" t="s">
        <v>1101</v>
      </c>
      <c r="C1283" s="31" t="s">
        <v>1379</v>
      </c>
      <c r="D1283" s="31">
        <v>0</v>
      </c>
      <c r="E1283" s="54">
        <v>0</v>
      </c>
      <c r="G1283" s="99">
        <f>+VALUE(VLOOKUP(B1283,[1]Hoja1!B$2:C$33,2,0))</f>
        <v>20</v>
      </c>
      <c r="H1283" t="str">
        <f>+VLOOKUP(CONCATENATE(B1283,C1283),[1]Hoja1!$J:$K,2,0)</f>
        <v>20281</v>
      </c>
      <c r="I1283">
        <f>+COUNTIFS(BaseSAP!U:U,V!H1283,BaseSAP!C:C,V!$G$4)</f>
        <v>0</v>
      </c>
      <c r="L1283" s="31" t="s">
        <v>1101</v>
      </c>
      <c r="M1283">
        <v>0</v>
      </c>
    </row>
    <row r="1284" spans="1:13" x14ac:dyDescent="0.25">
      <c r="A1284" s="33" t="s">
        <v>146</v>
      </c>
      <c r="B1284" s="33" t="s">
        <v>1101</v>
      </c>
      <c r="C1284" s="33" t="s">
        <v>1380</v>
      </c>
      <c r="D1284" s="33">
        <v>0</v>
      </c>
      <c r="E1284" s="69">
        <v>0</v>
      </c>
      <c r="G1284" s="99">
        <f>+VALUE(VLOOKUP(B1284,[1]Hoja1!B$2:C$33,2,0))</f>
        <v>20</v>
      </c>
      <c r="H1284" t="str">
        <f>+VLOOKUP(CONCATENATE(B1284,C1284),[1]Hoja1!$J:$K,2,0)</f>
        <v>20282</v>
      </c>
      <c r="I1284">
        <f>+COUNTIFS(BaseSAP!U:U,V!H1284,BaseSAP!C:C,V!$G$4)</f>
        <v>0</v>
      </c>
      <c r="L1284" s="33" t="s">
        <v>1101</v>
      </c>
      <c r="M1284">
        <v>0</v>
      </c>
    </row>
    <row r="1285" spans="1:13" x14ac:dyDescent="0.25">
      <c r="A1285" s="12" t="s">
        <v>146</v>
      </c>
      <c r="B1285" s="12" t="s">
        <v>1101</v>
      </c>
      <c r="C1285" s="12" t="s">
        <v>1381</v>
      </c>
      <c r="D1285" s="12">
        <v>0</v>
      </c>
      <c r="E1285" s="70">
        <v>0</v>
      </c>
      <c r="G1285" s="99">
        <f>+VALUE(VLOOKUP(B1285,[1]Hoja1!B$2:C$33,2,0))</f>
        <v>20</v>
      </c>
      <c r="H1285" t="str">
        <f>+VLOOKUP(CONCATENATE(B1285,C1285),[1]Hoja1!$J:$K,2,0)</f>
        <v>20283</v>
      </c>
      <c r="I1285">
        <f>+COUNTIFS(BaseSAP!U:U,V!H1285,BaseSAP!C:C,V!$G$4)</f>
        <v>0</v>
      </c>
      <c r="L1285" s="12" t="s">
        <v>1101</v>
      </c>
      <c r="M1285">
        <v>0</v>
      </c>
    </row>
    <row r="1286" spans="1:13" x14ac:dyDescent="0.25">
      <c r="A1286" s="33" t="s">
        <v>146</v>
      </c>
      <c r="B1286" s="33" t="s">
        <v>1101</v>
      </c>
      <c r="C1286" s="33" t="s">
        <v>1382</v>
      </c>
      <c r="D1286" s="33">
        <v>0</v>
      </c>
      <c r="E1286" s="69">
        <v>0</v>
      </c>
      <c r="G1286" s="99">
        <f>+VALUE(VLOOKUP(B1286,[1]Hoja1!B$2:C$33,2,0))</f>
        <v>20</v>
      </c>
      <c r="H1286" t="str">
        <f>+VLOOKUP(CONCATENATE(B1286,C1286),[1]Hoja1!$J:$K,2,0)</f>
        <v>20284</v>
      </c>
      <c r="I1286">
        <f>+COUNTIFS(BaseSAP!U:U,V!H1286,BaseSAP!C:C,V!$G$4)</f>
        <v>0</v>
      </c>
      <c r="L1286" s="33" t="s">
        <v>1101</v>
      </c>
      <c r="M1286">
        <v>0</v>
      </c>
    </row>
    <row r="1287" spans="1:13" x14ac:dyDescent="0.25">
      <c r="A1287" s="12" t="s">
        <v>146</v>
      </c>
      <c r="B1287" s="12" t="s">
        <v>1101</v>
      </c>
      <c r="C1287" s="12" t="s">
        <v>1383</v>
      </c>
      <c r="D1287" s="12">
        <v>0</v>
      </c>
      <c r="E1287" s="70">
        <v>0</v>
      </c>
      <c r="G1287" s="99">
        <f>+VALUE(VLOOKUP(B1287,[1]Hoja1!B$2:C$33,2,0))</f>
        <v>20</v>
      </c>
      <c r="H1287" t="str">
        <f>+VLOOKUP(CONCATENATE(B1287,C1287),[1]Hoja1!$J:$K,2,0)</f>
        <v>20285</v>
      </c>
      <c r="I1287">
        <f>+COUNTIFS(BaseSAP!U:U,V!H1287,BaseSAP!C:C,V!$G$4)</f>
        <v>0</v>
      </c>
      <c r="L1287" s="12" t="s">
        <v>1101</v>
      </c>
      <c r="M1287">
        <v>0</v>
      </c>
    </row>
    <row r="1288" spans="1:13" x14ac:dyDescent="0.25">
      <c r="A1288" s="33" t="s">
        <v>146</v>
      </c>
      <c r="B1288" s="33" t="s">
        <v>1101</v>
      </c>
      <c r="C1288" s="33" t="s">
        <v>1384</v>
      </c>
      <c r="D1288" s="33">
        <v>0</v>
      </c>
      <c r="E1288" s="69">
        <v>0</v>
      </c>
      <c r="G1288" s="99">
        <f>+VALUE(VLOOKUP(B1288,[1]Hoja1!B$2:C$33,2,0))</f>
        <v>20</v>
      </c>
      <c r="H1288" t="str">
        <f>+VLOOKUP(CONCATENATE(B1288,C1288),[1]Hoja1!$J:$K,2,0)</f>
        <v>20286</v>
      </c>
      <c r="I1288">
        <f>+COUNTIFS(BaseSAP!U:U,V!H1288,BaseSAP!C:C,V!$G$4)</f>
        <v>0</v>
      </c>
      <c r="L1288" s="33" t="s">
        <v>1101</v>
      </c>
      <c r="M1288">
        <v>0</v>
      </c>
    </row>
    <row r="1289" spans="1:13" x14ac:dyDescent="0.25">
      <c r="A1289" s="12" t="s">
        <v>146</v>
      </c>
      <c r="B1289" s="12" t="s">
        <v>1101</v>
      </c>
      <c r="C1289" s="12" t="s">
        <v>1385</v>
      </c>
      <c r="D1289" s="12">
        <v>0</v>
      </c>
      <c r="E1289" s="70">
        <v>0</v>
      </c>
      <c r="G1289" s="99">
        <f>+VALUE(VLOOKUP(B1289,[1]Hoja1!B$2:C$33,2,0))</f>
        <v>20</v>
      </c>
      <c r="H1289" t="str">
        <f>+VLOOKUP(CONCATENATE(B1289,C1289),[1]Hoja1!$J:$K,2,0)</f>
        <v>20287</v>
      </c>
      <c r="I1289">
        <f>+COUNTIFS(BaseSAP!U:U,V!H1289,BaseSAP!C:C,V!$G$4)</f>
        <v>0</v>
      </c>
      <c r="L1289" s="12" t="s">
        <v>1101</v>
      </c>
      <c r="M1289">
        <v>0</v>
      </c>
    </row>
    <row r="1290" spans="1:13" x14ac:dyDescent="0.25">
      <c r="A1290" s="33" t="s">
        <v>146</v>
      </c>
      <c r="B1290" s="33" t="s">
        <v>1101</v>
      </c>
      <c r="C1290" s="33" t="s">
        <v>1386</v>
      </c>
      <c r="D1290" s="33">
        <v>0</v>
      </c>
      <c r="E1290" s="69">
        <v>0</v>
      </c>
      <c r="G1290" s="99">
        <f>+VALUE(VLOOKUP(B1290,[1]Hoja1!B$2:C$33,2,0))</f>
        <v>20</v>
      </c>
      <c r="H1290" t="str">
        <f>+VLOOKUP(CONCATENATE(B1290,C1290),[1]Hoja1!$J:$K,2,0)</f>
        <v>20288</v>
      </c>
      <c r="I1290">
        <f>+COUNTIFS(BaseSAP!U:U,V!H1290,BaseSAP!C:C,V!$G$4)</f>
        <v>0</v>
      </c>
      <c r="L1290" s="33" t="s">
        <v>1101</v>
      </c>
      <c r="M1290">
        <v>0</v>
      </c>
    </row>
    <row r="1291" spans="1:13" x14ac:dyDescent="0.25">
      <c r="A1291" s="31" t="s">
        <v>146</v>
      </c>
      <c r="B1291" s="31" t="s">
        <v>1101</v>
      </c>
      <c r="C1291" s="31" t="s">
        <v>1387</v>
      </c>
      <c r="D1291" s="31">
        <v>0</v>
      </c>
      <c r="E1291" s="54">
        <v>0</v>
      </c>
      <c r="G1291" s="99">
        <f>+VALUE(VLOOKUP(B1291,[1]Hoja1!B$2:C$33,2,0))</f>
        <v>20</v>
      </c>
      <c r="H1291" t="str">
        <f>+VLOOKUP(CONCATENATE(B1291,C1291),[1]Hoja1!$J:$K,2,0)</f>
        <v>20289</v>
      </c>
      <c r="I1291">
        <f>+COUNTIFS(BaseSAP!U:U,V!H1291,BaseSAP!C:C,V!$G$4)</f>
        <v>0</v>
      </c>
      <c r="L1291" s="31" t="s">
        <v>1101</v>
      </c>
      <c r="M1291">
        <v>0</v>
      </c>
    </row>
    <row r="1292" spans="1:13" x14ac:dyDescent="0.25">
      <c r="A1292" s="33" t="s">
        <v>146</v>
      </c>
      <c r="B1292" s="33" t="s">
        <v>1101</v>
      </c>
      <c r="C1292" s="33" t="s">
        <v>1388</v>
      </c>
      <c r="D1292" s="33">
        <v>0</v>
      </c>
      <c r="E1292" s="69">
        <v>0</v>
      </c>
      <c r="G1292" s="99">
        <f>+VALUE(VLOOKUP(B1292,[1]Hoja1!B$2:C$33,2,0))</f>
        <v>20</v>
      </c>
      <c r="H1292" t="str">
        <f>+VLOOKUP(CONCATENATE(B1292,C1292),[1]Hoja1!$J:$K,2,0)</f>
        <v>20290</v>
      </c>
      <c r="I1292">
        <f>+COUNTIFS(BaseSAP!U:U,V!H1292,BaseSAP!C:C,V!$G$4)</f>
        <v>0</v>
      </c>
      <c r="L1292" s="33" t="s">
        <v>1101</v>
      </c>
      <c r="M1292">
        <v>0</v>
      </c>
    </row>
    <row r="1293" spans="1:13" x14ac:dyDescent="0.25">
      <c r="A1293" s="31" t="s">
        <v>146</v>
      </c>
      <c r="B1293" s="31" t="s">
        <v>1101</v>
      </c>
      <c r="C1293" s="31" t="s">
        <v>1389</v>
      </c>
      <c r="D1293" s="31">
        <v>0</v>
      </c>
      <c r="E1293" s="54">
        <v>0</v>
      </c>
      <c r="G1293" s="99">
        <f>+VALUE(VLOOKUP(B1293,[1]Hoja1!B$2:C$33,2,0))</f>
        <v>20</v>
      </c>
      <c r="H1293" t="str">
        <f>+VLOOKUP(CONCATENATE(B1293,C1293),[1]Hoja1!$J:$K,2,0)</f>
        <v>20291</v>
      </c>
      <c r="I1293">
        <f>+COUNTIFS(BaseSAP!U:U,V!H1293,BaseSAP!C:C,V!$G$4)</f>
        <v>0</v>
      </c>
      <c r="L1293" s="31" t="s">
        <v>1101</v>
      </c>
      <c r="M1293">
        <v>0</v>
      </c>
    </row>
    <row r="1294" spans="1:13" x14ac:dyDescent="0.25">
      <c r="A1294" s="33" t="s">
        <v>146</v>
      </c>
      <c r="B1294" s="33" t="s">
        <v>1101</v>
      </c>
      <c r="C1294" s="33" t="s">
        <v>1390</v>
      </c>
      <c r="D1294" s="33">
        <v>0</v>
      </c>
      <c r="E1294" s="69">
        <v>0</v>
      </c>
      <c r="G1294" s="99">
        <f>+VALUE(VLOOKUP(B1294,[1]Hoja1!B$2:C$33,2,0))</f>
        <v>20</v>
      </c>
      <c r="H1294" t="str">
        <f>+VLOOKUP(CONCATENATE(B1294,C1294),[1]Hoja1!$J:$K,2,0)</f>
        <v>20292</v>
      </c>
      <c r="I1294">
        <f>+COUNTIFS(BaseSAP!U:U,V!H1294,BaseSAP!C:C,V!$G$4)</f>
        <v>0</v>
      </c>
      <c r="L1294" s="33" t="s">
        <v>1101</v>
      </c>
      <c r="M1294">
        <v>0</v>
      </c>
    </row>
    <row r="1295" spans="1:13" x14ac:dyDescent="0.25">
      <c r="A1295" s="12" t="s">
        <v>146</v>
      </c>
      <c r="B1295" s="12" t="s">
        <v>1101</v>
      </c>
      <c r="C1295" s="12" t="s">
        <v>1391</v>
      </c>
      <c r="D1295" s="12">
        <v>0</v>
      </c>
      <c r="E1295" s="70">
        <v>0</v>
      </c>
      <c r="G1295" s="99">
        <f>+VALUE(VLOOKUP(B1295,[1]Hoja1!B$2:C$33,2,0))</f>
        <v>20</v>
      </c>
      <c r="H1295" t="str">
        <f>+VLOOKUP(CONCATENATE(B1295,C1295),[1]Hoja1!$J:$K,2,0)</f>
        <v>20293</v>
      </c>
      <c r="I1295">
        <f>+COUNTIFS(BaseSAP!U:U,V!H1295,BaseSAP!C:C,V!$G$4)</f>
        <v>0</v>
      </c>
      <c r="L1295" s="12" t="s">
        <v>1101</v>
      </c>
      <c r="M1295">
        <v>0</v>
      </c>
    </row>
    <row r="1296" spans="1:13" x14ac:dyDescent="0.25">
      <c r="A1296" s="33" t="s">
        <v>146</v>
      </c>
      <c r="B1296" s="33" t="s">
        <v>1101</v>
      </c>
      <c r="C1296" s="33" t="s">
        <v>1392</v>
      </c>
      <c r="D1296" s="33">
        <v>0</v>
      </c>
      <c r="E1296" s="69">
        <v>0</v>
      </c>
      <c r="G1296" s="99">
        <f>+VALUE(VLOOKUP(B1296,[1]Hoja1!B$2:C$33,2,0))</f>
        <v>20</v>
      </c>
      <c r="H1296" t="str">
        <f>+VLOOKUP(CONCATENATE(B1296,C1296),[1]Hoja1!$J:$K,2,0)</f>
        <v>20294</v>
      </c>
      <c r="I1296">
        <f>+COUNTIFS(BaseSAP!U:U,V!H1296,BaseSAP!C:C,V!$G$4)</f>
        <v>0</v>
      </c>
      <c r="L1296" s="33" t="s">
        <v>1101</v>
      </c>
      <c r="M1296">
        <v>0</v>
      </c>
    </row>
    <row r="1297" spans="1:13" x14ac:dyDescent="0.25">
      <c r="A1297" s="12" t="s">
        <v>146</v>
      </c>
      <c r="B1297" s="12" t="s">
        <v>1101</v>
      </c>
      <c r="C1297" s="12" t="s">
        <v>1393</v>
      </c>
      <c r="D1297" s="12">
        <v>0</v>
      </c>
      <c r="E1297" s="70">
        <v>0</v>
      </c>
      <c r="G1297" s="99">
        <f>+VALUE(VLOOKUP(B1297,[1]Hoja1!B$2:C$33,2,0))</f>
        <v>20</v>
      </c>
      <c r="H1297" t="str">
        <f>+VLOOKUP(CONCATENATE(B1297,C1297),[1]Hoja1!$J:$K,2,0)</f>
        <v>20295</v>
      </c>
      <c r="I1297">
        <f>+COUNTIFS(BaseSAP!U:U,V!H1297,BaseSAP!C:C,V!$G$4)</f>
        <v>0</v>
      </c>
      <c r="L1297" s="12" t="s">
        <v>1101</v>
      </c>
      <c r="M1297">
        <v>0</v>
      </c>
    </row>
    <row r="1298" spans="1:13" x14ac:dyDescent="0.25">
      <c r="A1298" s="33" t="s">
        <v>146</v>
      </c>
      <c r="B1298" s="33" t="s">
        <v>1101</v>
      </c>
      <c r="C1298" s="33" t="s">
        <v>1394</v>
      </c>
      <c r="D1298" s="33">
        <v>0</v>
      </c>
      <c r="E1298" s="69">
        <v>0</v>
      </c>
      <c r="G1298" s="99">
        <f>+VALUE(VLOOKUP(B1298,[1]Hoja1!B$2:C$33,2,0))</f>
        <v>20</v>
      </c>
      <c r="H1298" t="str">
        <f>+VLOOKUP(CONCATENATE(B1298,C1298),[1]Hoja1!$J:$K,2,0)</f>
        <v>20296</v>
      </c>
      <c r="I1298">
        <f>+COUNTIFS(BaseSAP!U:U,V!H1298,BaseSAP!C:C,V!$G$4)</f>
        <v>0</v>
      </c>
      <c r="L1298" s="33" t="s">
        <v>1101</v>
      </c>
      <c r="M1298">
        <v>0</v>
      </c>
    </row>
    <row r="1299" spans="1:13" x14ac:dyDescent="0.25">
      <c r="A1299" s="12" t="s">
        <v>146</v>
      </c>
      <c r="B1299" s="12" t="s">
        <v>1101</v>
      </c>
      <c r="C1299" s="12" t="s">
        <v>1395</v>
      </c>
      <c r="D1299" s="12">
        <v>0</v>
      </c>
      <c r="E1299" s="70">
        <v>0</v>
      </c>
      <c r="G1299" s="99">
        <f>+VALUE(VLOOKUP(B1299,[1]Hoja1!B$2:C$33,2,0))</f>
        <v>20</v>
      </c>
      <c r="H1299" t="str">
        <f>+VLOOKUP(CONCATENATE(B1299,C1299),[1]Hoja1!$J:$K,2,0)</f>
        <v>20297</v>
      </c>
      <c r="I1299">
        <f>+COUNTIFS(BaseSAP!U:U,V!H1299,BaseSAP!C:C,V!$G$4)</f>
        <v>0</v>
      </c>
      <c r="L1299" s="12" t="s">
        <v>1101</v>
      </c>
      <c r="M1299">
        <v>0</v>
      </c>
    </row>
    <row r="1300" spans="1:13" x14ac:dyDescent="0.25">
      <c r="A1300" s="33" t="s">
        <v>146</v>
      </c>
      <c r="B1300" s="33" t="s">
        <v>1101</v>
      </c>
      <c r="C1300" s="33" t="s">
        <v>1396</v>
      </c>
      <c r="D1300" s="33">
        <v>0</v>
      </c>
      <c r="E1300" s="69">
        <v>0</v>
      </c>
      <c r="G1300" s="99">
        <f>+VALUE(VLOOKUP(B1300,[1]Hoja1!B$2:C$33,2,0))</f>
        <v>20</v>
      </c>
      <c r="H1300" t="str">
        <f>+VLOOKUP(CONCATENATE(B1300,C1300),[1]Hoja1!$J:$K,2,0)</f>
        <v>20298</v>
      </c>
      <c r="I1300">
        <f>+COUNTIFS(BaseSAP!U:U,V!H1300,BaseSAP!C:C,V!$G$4)</f>
        <v>0</v>
      </c>
      <c r="L1300" s="33" t="s">
        <v>1101</v>
      </c>
      <c r="M1300">
        <v>0</v>
      </c>
    </row>
    <row r="1301" spans="1:13" x14ac:dyDescent="0.25">
      <c r="A1301" s="31" t="s">
        <v>146</v>
      </c>
      <c r="B1301" s="31" t="s">
        <v>1101</v>
      </c>
      <c r="C1301" s="31" t="s">
        <v>1397</v>
      </c>
      <c r="D1301" s="31">
        <v>0</v>
      </c>
      <c r="E1301" s="54">
        <v>0</v>
      </c>
      <c r="G1301" s="99">
        <f>+VALUE(VLOOKUP(B1301,[1]Hoja1!B$2:C$33,2,0))</f>
        <v>20</v>
      </c>
      <c r="H1301" t="str">
        <f>+VLOOKUP(CONCATENATE(B1301,C1301),[1]Hoja1!$J:$K,2,0)</f>
        <v>20299</v>
      </c>
      <c r="I1301">
        <f>+COUNTIFS(BaseSAP!U:U,V!H1301,BaseSAP!C:C,V!$G$4)</f>
        <v>0</v>
      </c>
      <c r="L1301" s="31" t="s">
        <v>1101</v>
      </c>
      <c r="M1301">
        <v>0</v>
      </c>
    </row>
    <row r="1302" spans="1:13" x14ac:dyDescent="0.25">
      <c r="A1302" s="33" t="s">
        <v>146</v>
      </c>
      <c r="B1302" s="33" t="s">
        <v>1101</v>
      </c>
      <c r="C1302" s="33" t="s">
        <v>1398</v>
      </c>
      <c r="D1302" s="33">
        <v>0</v>
      </c>
      <c r="E1302" s="69">
        <v>0</v>
      </c>
      <c r="G1302" s="99">
        <f>+VALUE(VLOOKUP(B1302,[1]Hoja1!B$2:C$33,2,0))</f>
        <v>20</v>
      </c>
      <c r="H1302" t="str">
        <f>+VLOOKUP(CONCATENATE(B1302,C1302),[1]Hoja1!$J:$K,2,0)</f>
        <v>20300</v>
      </c>
      <c r="I1302">
        <f>+COUNTIFS(BaseSAP!U:U,V!H1302,BaseSAP!C:C,V!$G$4)</f>
        <v>0</v>
      </c>
      <c r="L1302" s="33" t="s">
        <v>1101</v>
      </c>
      <c r="M1302">
        <v>0</v>
      </c>
    </row>
    <row r="1303" spans="1:13" x14ac:dyDescent="0.25">
      <c r="A1303" s="12" t="s">
        <v>146</v>
      </c>
      <c r="B1303" s="12" t="s">
        <v>1101</v>
      </c>
      <c r="C1303" s="12" t="s">
        <v>1399</v>
      </c>
      <c r="D1303" s="12">
        <v>0</v>
      </c>
      <c r="E1303" s="70">
        <v>0</v>
      </c>
      <c r="G1303" s="99">
        <f>+VALUE(VLOOKUP(B1303,[1]Hoja1!B$2:C$33,2,0))</f>
        <v>20</v>
      </c>
      <c r="H1303" t="str">
        <f>+VLOOKUP(CONCATENATE(B1303,C1303),[1]Hoja1!$J:$K,2,0)</f>
        <v>20301</v>
      </c>
      <c r="I1303">
        <f>+COUNTIFS(BaseSAP!U:U,V!H1303,BaseSAP!C:C,V!$G$4)</f>
        <v>0</v>
      </c>
      <c r="L1303" s="12" t="s">
        <v>1101</v>
      </c>
      <c r="M1303">
        <v>0</v>
      </c>
    </row>
    <row r="1304" spans="1:13" x14ac:dyDescent="0.25">
      <c r="A1304" s="33" t="s">
        <v>146</v>
      </c>
      <c r="B1304" s="33" t="s">
        <v>1101</v>
      </c>
      <c r="C1304" s="33" t="s">
        <v>1400</v>
      </c>
      <c r="D1304" s="33">
        <v>0</v>
      </c>
      <c r="E1304" s="69">
        <v>0</v>
      </c>
      <c r="G1304" s="99">
        <f>+VALUE(VLOOKUP(B1304,[1]Hoja1!B$2:C$33,2,0))</f>
        <v>20</v>
      </c>
      <c r="H1304" t="str">
        <f>+VLOOKUP(CONCATENATE(B1304,C1304),[1]Hoja1!$J:$K,2,0)</f>
        <v>20302</v>
      </c>
      <c r="I1304">
        <f>+COUNTIFS(BaseSAP!U:U,V!H1304,BaseSAP!C:C,V!$G$4)</f>
        <v>0</v>
      </c>
      <c r="L1304" s="33" t="s">
        <v>1101</v>
      </c>
      <c r="M1304">
        <v>0</v>
      </c>
    </row>
    <row r="1305" spans="1:13" x14ac:dyDescent="0.25">
      <c r="A1305" s="12" t="s">
        <v>146</v>
      </c>
      <c r="B1305" s="12" t="s">
        <v>1101</v>
      </c>
      <c r="C1305" s="12" t="s">
        <v>1401</v>
      </c>
      <c r="D1305" s="12">
        <v>0</v>
      </c>
      <c r="E1305" s="70">
        <v>0</v>
      </c>
      <c r="G1305" s="99">
        <f>+VALUE(VLOOKUP(B1305,[1]Hoja1!B$2:C$33,2,0))</f>
        <v>20</v>
      </c>
      <c r="H1305" t="str">
        <f>+VLOOKUP(CONCATENATE(B1305,C1305),[1]Hoja1!$J:$K,2,0)</f>
        <v>20303</v>
      </c>
      <c r="I1305">
        <f>+COUNTIFS(BaseSAP!U:U,V!H1305,BaseSAP!C:C,V!$G$4)</f>
        <v>0</v>
      </c>
      <c r="L1305" s="12" t="s">
        <v>1101</v>
      </c>
      <c r="M1305">
        <v>0</v>
      </c>
    </row>
    <row r="1306" spans="1:13" x14ac:dyDescent="0.25">
      <c r="A1306" s="33" t="s">
        <v>146</v>
      </c>
      <c r="B1306" s="33" t="s">
        <v>1101</v>
      </c>
      <c r="C1306" s="33" t="s">
        <v>1402</v>
      </c>
      <c r="D1306" s="33">
        <v>0</v>
      </c>
      <c r="E1306" s="69">
        <v>0</v>
      </c>
      <c r="G1306" s="99">
        <f>+VALUE(VLOOKUP(B1306,[1]Hoja1!B$2:C$33,2,0))</f>
        <v>20</v>
      </c>
      <c r="H1306" t="str">
        <f>+VLOOKUP(CONCATENATE(B1306,C1306),[1]Hoja1!$J:$K,2,0)</f>
        <v>20304</v>
      </c>
      <c r="I1306">
        <f>+COUNTIFS(BaseSAP!U:U,V!H1306,BaseSAP!C:C,V!$G$4)</f>
        <v>0</v>
      </c>
      <c r="L1306" s="33" t="s">
        <v>1101</v>
      </c>
      <c r="M1306">
        <v>0</v>
      </c>
    </row>
    <row r="1307" spans="1:13" x14ac:dyDescent="0.25">
      <c r="A1307" s="12" t="s">
        <v>146</v>
      </c>
      <c r="B1307" s="12" t="s">
        <v>1101</v>
      </c>
      <c r="C1307" s="12" t="s">
        <v>1403</v>
      </c>
      <c r="D1307" s="12">
        <v>0</v>
      </c>
      <c r="E1307" s="70">
        <v>0</v>
      </c>
      <c r="G1307" s="99">
        <f>+VALUE(VLOOKUP(B1307,[1]Hoja1!B$2:C$33,2,0))</f>
        <v>20</v>
      </c>
      <c r="H1307" t="str">
        <f>+VLOOKUP(CONCATENATE(B1307,C1307),[1]Hoja1!$J:$K,2,0)</f>
        <v>20305</v>
      </c>
      <c r="I1307">
        <f>+COUNTIFS(BaseSAP!U:U,V!H1307,BaseSAP!C:C,V!$G$4)</f>
        <v>0</v>
      </c>
      <c r="L1307" s="12" t="s">
        <v>1101</v>
      </c>
      <c r="M1307">
        <v>0</v>
      </c>
    </row>
    <row r="1308" spans="1:13" x14ac:dyDescent="0.25">
      <c r="A1308" s="33" t="s">
        <v>146</v>
      </c>
      <c r="B1308" s="33" t="s">
        <v>1101</v>
      </c>
      <c r="C1308" s="33" t="s">
        <v>1404</v>
      </c>
      <c r="D1308" s="33">
        <v>0</v>
      </c>
      <c r="E1308" s="69">
        <v>0</v>
      </c>
      <c r="G1308" s="99">
        <f>+VALUE(VLOOKUP(B1308,[1]Hoja1!B$2:C$33,2,0))</f>
        <v>20</v>
      </c>
      <c r="H1308" t="str">
        <f>+VLOOKUP(CONCATENATE(B1308,C1308),[1]Hoja1!$J:$K,2,0)</f>
        <v>20306</v>
      </c>
      <c r="I1308">
        <f>+COUNTIFS(BaseSAP!U:U,V!H1308,BaseSAP!C:C,V!$G$4)</f>
        <v>0</v>
      </c>
      <c r="L1308" s="33" t="s">
        <v>1101</v>
      </c>
      <c r="M1308">
        <v>0</v>
      </c>
    </row>
    <row r="1309" spans="1:13" x14ac:dyDescent="0.25">
      <c r="A1309" s="31" t="s">
        <v>146</v>
      </c>
      <c r="B1309" s="31" t="s">
        <v>1101</v>
      </c>
      <c r="C1309" s="31" t="s">
        <v>1405</v>
      </c>
      <c r="D1309" s="31">
        <v>0</v>
      </c>
      <c r="E1309" s="54">
        <v>0</v>
      </c>
      <c r="G1309" s="99">
        <f>+VALUE(VLOOKUP(B1309,[1]Hoja1!B$2:C$33,2,0))</f>
        <v>20</v>
      </c>
      <c r="H1309" t="str">
        <f>+VLOOKUP(CONCATENATE(B1309,C1309),[1]Hoja1!$J:$K,2,0)</f>
        <v>20307</v>
      </c>
      <c r="I1309">
        <f>+COUNTIFS(BaseSAP!U:U,V!H1309,BaseSAP!C:C,V!$G$4)</f>
        <v>0</v>
      </c>
      <c r="L1309" s="31" t="s">
        <v>1101</v>
      </c>
      <c r="M1309">
        <v>0</v>
      </c>
    </row>
    <row r="1310" spans="1:13" x14ac:dyDescent="0.25">
      <c r="A1310" s="33" t="s">
        <v>146</v>
      </c>
      <c r="B1310" s="33" t="s">
        <v>1101</v>
      </c>
      <c r="C1310" s="33" t="s">
        <v>1406</v>
      </c>
      <c r="D1310" s="33">
        <v>0</v>
      </c>
      <c r="E1310" s="69">
        <v>0</v>
      </c>
      <c r="G1310" s="99">
        <f>+VALUE(VLOOKUP(B1310,[1]Hoja1!B$2:C$33,2,0))</f>
        <v>20</v>
      </c>
      <c r="H1310" t="str">
        <f>+VLOOKUP(CONCATENATE(B1310,C1310),[1]Hoja1!$J:$K,2,0)</f>
        <v>20308</v>
      </c>
      <c r="I1310">
        <f>+COUNTIFS(BaseSAP!U:U,V!H1310,BaseSAP!C:C,V!$G$4)</f>
        <v>0</v>
      </c>
      <c r="L1310" s="33" t="s">
        <v>1101</v>
      </c>
      <c r="M1310">
        <v>0</v>
      </c>
    </row>
    <row r="1311" spans="1:13" x14ac:dyDescent="0.25">
      <c r="A1311" s="31" t="s">
        <v>146</v>
      </c>
      <c r="B1311" s="31" t="s">
        <v>1101</v>
      </c>
      <c r="C1311" s="31" t="s">
        <v>1407</v>
      </c>
      <c r="D1311" s="31">
        <v>0</v>
      </c>
      <c r="E1311" s="54">
        <v>0</v>
      </c>
      <c r="G1311" s="99">
        <f>+VALUE(VLOOKUP(B1311,[1]Hoja1!B$2:C$33,2,0))</f>
        <v>20</v>
      </c>
      <c r="H1311" t="str">
        <f>+VLOOKUP(CONCATENATE(B1311,C1311),[1]Hoja1!$J:$K,2,0)</f>
        <v>20309</v>
      </c>
      <c r="I1311">
        <f>+COUNTIFS(BaseSAP!U:U,V!H1311,BaseSAP!C:C,V!$G$4)</f>
        <v>0</v>
      </c>
      <c r="L1311" s="31" t="s">
        <v>1101</v>
      </c>
      <c r="M1311">
        <v>0</v>
      </c>
    </row>
    <row r="1312" spans="1:13" x14ac:dyDescent="0.25">
      <c r="A1312" s="33" t="s">
        <v>146</v>
      </c>
      <c r="B1312" s="33" t="s">
        <v>1101</v>
      </c>
      <c r="C1312" s="33" t="s">
        <v>1408</v>
      </c>
      <c r="D1312" s="33">
        <v>0</v>
      </c>
      <c r="E1312" s="69">
        <v>0</v>
      </c>
      <c r="G1312" s="99">
        <f>+VALUE(VLOOKUP(B1312,[1]Hoja1!B$2:C$33,2,0))</f>
        <v>20</v>
      </c>
      <c r="H1312" t="str">
        <f>+VLOOKUP(CONCATENATE(B1312,C1312),[1]Hoja1!$J:$K,2,0)</f>
        <v>20310</v>
      </c>
      <c r="I1312">
        <f>+COUNTIFS(BaseSAP!U:U,V!H1312,BaseSAP!C:C,V!$G$4)</f>
        <v>0</v>
      </c>
      <c r="L1312" s="33" t="s">
        <v>1101</v>
      </c>
      <c r="M1312">
        <v>0</v>
      </c>
    </row>
    <row r="1313" spans="1:13" x14ac:dyDescent="0.25">
      <c r="A1313" s="12" t="s">
        <v>146</v>
      </c>
      <c r="B1313" s="12" t="s">
        <v>1101</v>
      </c>
      <c r="C1313" s="12" t="s">
        <v>1409</v>
      </c>
      <c r="D1313" s="12">
        <v>0</v>
      </c>
      <c r="E1313" s="70">
        <v>0</v>
      </c>
      <c r="G1313" s="99">
        <f>+VALUE(VLOOKUP(B1313,[1]Hoja1!B$2:C$33,2,0))</f>
        <v>20</v>
      </c>
      <c r="H1313" t="str">
        <f>+VLOOKUP(CONCATENATE(B1313,C1313),[1]Hoja1!$J:$K,2,0)</f>
        <v>20311</v>
      </c>
      <c r="I1313">
        <f>+COUNTIFS(BaseSAP!U:U,V!H1313,BaseSAP!C:C,V!$G$4)</f>
        <v>0</v>
      </c>
      <c r="L1313" s="12" t="s">
        <v>1101</v>
      </c>
      <c r="M1313">
        <v>0</v>
      </c>
    </row>
    <row r="1314" spans="1:13" x14ac:dyDescent="0.25">
      <c r="A1314" s="33" t="s">
        <v>146</v>
      </c>
      <c r="B1314" s="33" t="s">
        <v>1101</v>
      </c>
      <c r="C1314" s="33" t="s">
        <v>1410</v>
      </c>
      <c r="D1314" s="33">
        <v>0</v>
      </c>
      <c r="E1314" s="69">
        <v>0</v>
      </c>
      <c r="G1314" s="99">
        <f>+VALUE(VLOOKUP(B1314,[1]Hoja1!B$2:C$33,2,0))</f>
        <v>20</v>
      </c>
      <c r="H1314" t="str">
        <f>+VLOOKUP(CONCATENATE(B1314,C1314),[1]Hoja1!$J:$K,2,0)</f>
        <v>20312</v>
      </c>
      <c r="I1314">
        <f>+COUNTIFS(BaseSAP!U:U,V!H1314,BaseSAP!C:C,V!$G$4)</f>
        <v>0</v>
      </c>
      <c r="L1314" s="33" t="s">
        <v>1101</v>
      </c>
      <c r="M1314">
        <v>0</v>
      </c>
    </row>
    <row r="1315" spans="1:13" x14ac:dyDescent="0.25">
      <c r="A1315" s="12" t="s">
        <v>146</v>
      </c>
      <c r="B1315" s="12" t="s">
        <v>1101</v>
      </c>
      <c r="C1315" s="12" t="s">
        <v>1411</v>
      </c>
      <c r="D1315" s="12">
        <v>0</v>
      </c>
      <c r="E1315" s="70">
        <v>0</v>
      </c>
      <c r="G1315" s="99">
        <f>+VALUE(VLOOKUP(B1315,[1]Hoja1!B$2:C$33,2,0))</f>
        <v>20</v>
      </c>
      <c r="H1315" t="str">
        <f>+VLOOKUP(CONCATENATE(B1315,C1315),[1]Hoja1!$J:$K,2,0)</f>
        <v>20313</v>
      </c>
      <c r="I1315">
        <f>+COUNTIFS(BaseSAP!U:U,V!H1315,BaseSAP!C:C,V!$G$4)</f>
        <v>0</v>
      </c>
      <c r="L1315" s="12" t="s">
        <v>1101</v>
      </c>
      <c r="M1315">
        <v>0</v>
      </c>
    </row>
    <row r="1316" spans="1:13" x14ac:dyDescent="0.25">
      <c r="A1316" s="33" t="s">
        <v>146</v>
      </c>
      <c r="B1316" s="33" t="s">
        <v>1101</v>
      </c>
      <c r="C1316" s="33" t="s">
        <v>1412</v>
      </c>
      <c r="D1316" s="33">
        <v>0</v>
      </c>
      <c r="E1316" s="69">
        <v>0</v>
      </c>
      <c r="G1316" s="99">
        <f>+VALUE(VLOOKUP(B1316,[1]Hoja1!B$2:C$33,2,0))</f>
        <v>20</v>
      </c>
      <c r="H1316" t="str">
        <f>+VLOOKUP(CONCATENATE(B1316,C1316),[1]Hoja1!$J:$K,2,0)</f>
        <v>20314</v>
      </c>
      <c r="I1316">
        <f>+COUNTIFS(BaseSAP!U:U,V!H1316,BaseSAP!C:C,V!$G$4)</f>
        <v>0</v>
      </c>
      <c r="L1316" s="33" t="s">
        <v>1101</v>
      </c>
      <c r="M1316">
        <v>0</v>
      </c>
    </row>
    <row r="1317" spans="1:13" x14ac:dyDescent="0.25">
      <c r="A1317" s="12" t="s">
        <v>146</v>
      </c>
      <c r="B1317" s="12" t="s">
        <v>1101</v>
      </c>
      <c r="C1317" s="12" t="s">
        <v>1413</v>
      </c>
      <c r="D1317" s="12">
        <v>0</v>
      </c>
      <c r="E1317" s="70">
        <v>0</v>
      </c>
      <c r="G1317" s="99">
        <f>+VALUE(VLOOKUP(B1317,[1]Hoja1!B$2:C$33,2,0))</f>
        <v>20</v>
      </c>
      <c r="H1317" t="str">
        <f>+VLOOKUP(CONCATENATE(B1317,C1317),[1]Hoja1!$J:$K,2,0)</f>
        <v>20315</v>
      </c>
      <c r="I1317">
        <f>+COUNTIFS(BaseSAP!U:U,V!H1317,BaseSAP!C:C,V!$G$4)</f>
        <v>0</v>
      </c>
      <c r="L1317" s="12" t="s">
        <v>1101</v>
      </c>
      <c r="M1317">
        <v>0</v>
      </c>
    </row>
    <row r="1318" spans="1:13" x14ac:dyDescent="0.25">
      <c r="A1318" s="33" t="s">
        <v>146</v>
      </c>
      <c r="B1318" s="33" t="s">
        <v>1101</v>
      </c>
      <c r="C1318" s="33" t="s">
        <v>1414</v>
      </c>
      <c r="D1318" s="33">
        <v>0</v>
      </c>
      <c r="E1318" s="69">
        <v>0</v>
      </c>
      <c r="G1318" s="99">
        <f>+VALUE(VLOOKUP(B1318,[1]Hoja1!B$2:C$33,2,0))</f>
        <v>20</v>
      </c>
      <c r="H1318" t="str">
        <f>+VLOOKUP(CONCATENATE(B1318,C1318),[1]Hoja1!$J:$K,2,0)</f>
        <v>20316</v>
      </c>
      <c r="I1318">
        <f>+COUNTIFS(BaseSAP!U:U,V!H1318,BaseSAP!C:C,V!$G$4)</f>
        <v>0</v>
      </c>
      <c r="L1318" s="33" t="s">
        <v>1101</v>
      </c>
      <c r="M1318">
        <v>0</v>
      </c>
    </row>
    <row r="1319" spans="1:13" x14ac:dyDescent="0.25">
      <c r="A1319" s="31" t="s">
        <v>146</v>
      </c>
      <c r="B1319" s="31" t="s">
        <v>1101</v>
      </c>
      <c r="C1319" s="31" t="s">
        <v>1415</v>
      </c>
      <c r="D1319" s="31">
        <v>0</v>
      </c>
      <c r="E1319" s="54">
        <v>0</v>
      </c>
      <c r="G1319" s="99">
        <f>+VALUE(VLOOKUP(B1319,[1]Hoja1!B$2:C$33,2,0))</f>
        <v>20</v>
      </c>
      <c r="H1319" t="str">
        <f>+VLOOKUP(CONCATENATE(B1319,C1319),[1]Hoja1!$J:$K,2,0)</f>
        <v>20317</v>
      </c>
      <c r="I1319">
        <f>+COUNTIFS(BaseSAP!U:U,V!H1319,BaseSAP!C:C,V!$G$4)</f>
        <v>0</v>
      </c>
      <c r="L1319" s="31" t="s">
        <v>1101</v>
      </c>
      <c r="M1319">
        <v>0</v>
      </c>
    </row>
    <row r="1320" spans="1:13" x14ac:dyDescent="0.25">
      <c r="A1320" s="33" t="s">
        <v>146</v>
      </c>
      <c r="B1320" s="33" t="s">
        <v>1101</v>
      </c>
      <c r="C1320" s="33" t="s">
        <v>1416</v>
      </c>
      <c r="D1320" s="33">
        <v>0</v>
      </c>
      <c r="E1320" s="69">
        <v>0</v>
      </c>
      <c r="G1320" s="99">
        <f>+VALUE(VLOOKUP(B1320,[1]Hoja1!B$2:C$33,2,0))</f>
        <v>20</v>
      </c>
      <c r="H1320" t="str">
        <f>+VLOOKUP(CONCATENATE(B1320,C1320),[1]Hoja1!$J:$K,2,0)</f>
        <v>20318</v>
      </c>
      <c r="I1320">
        <f>+COUNTIFS(BaseSAP!U:U,V!H1320,BaseSAP!C:C,V!$G$4)</f>
        <v>0</v>
      </c>
      <c r="L1320" s="33" t="s">
        <v>1101</v>
      </c>
      <c r="M1320">
        <v>0</v>
      </c>
    </row>
    <row r="1321" spans="1:13" x14ac:dyDescent="0.25">
      <c r="A1321" s="12" t="s">
        <v>146</v>
      </c>
      <c r="B1321" s="12" t="s">
        <v>1101</v>
      </c>
      <c r="C1321" s="12" t="s">
        <v>1416</v>
      </c>
      <c r="D1321" s="12">
        <v>0</v>
      </c>
      <c r="E1321" s="70">
        <v>0</v>
      </c>
      <c r="G1321" s="99">
        <f>+VALUE(VLOOKUP(B1321,[1]Hoja1!B$2:C$33,2,0))</f>
        <v>20</v>
      </c>
      <c r="H1321" t="str">
        <f>+VLOOKUP(CONCATENATE(B1321,C1321),[1]Hoja1!$J:$K,2,0)</f>
        <v>20318</v>
      </c>
      <c r="I1321">
        <f>+COUNTIFS(BaseSAP!U:U,V!H1321,BaseSAP!C:C,V!$G$4)</f>
        <v>0</v>
      </c>
      <c r="L1321" s="12" t="s">
        <v>1101</v>
      </c>
      <c r="M1321">
        <v>0</v>
      </c>
    </row>
    <row r="1322" spans="1:13" x14ac:dyDescent="0.25">
      <c r="A1322" s="33" t="s">
        <v>146</v>
      </c>
      <c r="B1322" s="33" t="s">
        <v>1101</v>
      </c>
      <c r="C1322" s="33" t="s">
        <v>1417</v>
      </c>
      <c r="D1322" s="33">
        <v>0</v>
      </c>
      <c r="E1322" s="69">
        <v>0</v>
      </c>
      <c r="G1322" s="99">
        <f>+VALUE(VLOOKUP(B1322,[1]Hoja1!B$2:C$33,2,0))</f>
        <v>20</v>
      </c>
      <c r="H1322" t="str">
        <f>+VLOOKUP(CONCATENATE(B1322,C1322),[1]Hoja1!$J:$K,2,0)</f>
        <v>20320</v>
      </c>
      <c r="I1322">
        <f>+COUNTIFS(BaseSAP!U:U,V!H1322,BaseSAP!C:C,V!$G$4)</f>
        <v>0</v>
      </c>
      <c r="L1322" s="33" t="s">
        <v>1101</v>
      </c>
      <c r="M1322">
        <v>0</v>
      </c>
    </row>
    <row r="1323" spans="1:13" x14ac:dyDescent="0.25">
      <c r="A1323" s="12" t="s">
        <v>146</v>
      </c>
      <c r="B1323" s="12" t="s">
        <v>1101</v>
      </c>
      <c r="C1323" s="12" t="s">
        <v>1418</v>
      </c>
      <c r="D1323" s="12">
        <v>0</v>
      </c>
      <c r="E1323" s="70">
        <v>0</v>
      </c>
      <c r="G1323" s="99">
        <f>+VALUE(VLOOKUP(B1323,[1]Hoja1!B$2:C$33,2,0))</f>
        <v>20</v>
      </c>
      <c r="H1323" t="str">
        <f>+VLOOKUP(CONCATENATE(B1323,C1323),[1]Hoja1!$J:$K,2,0)</f>
        <v>20321</v>
      </c>
      <c r="I1323">
        <f>+COUNTIFS(BaseSAP!U:U,V!H1323,BaseSAP!C:C,V!$G$4)</f>
        <v>0</v>
      </c>
      <c r="L1323" s="12" t="s">
        <v>1101</v>
      </c>
      <c r="M1323">
        <v>0</v>
      </c>
    </row>
    <row r="1324" spans="1:13" x14ac:dyDescent="0.25">
      <c r="A1324" s="33" t="s">
        <v>146</v>
      </c>
      <c r="B1324" s="33" t="s">
        <v>1101</v>
      </c>
      <c r="C1324" s="33" t="s">
        <v>1419</v>
      </c>
      <c r="D1324" s="33">
        <v>0</v>
      </c>
      <c r="E1324" s="69">
        <v>0</v>
      </c>
      <c r="G1324" s="99">
        <f>+VALUE(VLOOKUP(B1324,[1]Hoja1!B$2:C$33,2,0))</f>
        <v>20</v>
      </c>
      <c r="H1324" t="str">
        <f>+VLOOKUP(CONCATENATE(B1324,C1324),[1]Hoja1!$J:$K,2,0)</f>
        <v>20322</v>
      </c>
      <c r="I1324">
        <f>+COUNTIFS(BaseSAP!U:U,V!H1324,BaseSAP!C:C,V!$G$4)</f>
        <v>0</v>
      </c>
      <c r="L1324" s="33" t="s">
        <v>1101</v>
      </c>
      <c r="M1324">
        <v>0</v>
      </c>
    </row>
    <row r="1325" spans="1:13" x14ac:dyDescent="0.25">
      <c r="A1325" s="12" t="s">
        <v>146</v>
      </c>
      <c r="B1325" s="12" t="s">
        <v>1101</v>
      </c>
      <c r="C1325" s="12" t="s">
        <v>1420</v>
      </c>
      <c r="D1325" s="12">
        <v>0</v>
      </c>
      <c r="E1325" s="70">
        <v>0</v>
      </c>
      <c r="G1325" s="99">
        <f>+VALUE(VLOOKUP(B1325,[1]Hoja1!B$2:C$33,2,0))</f>
        <v>20</v>
      </c>
      <c r="H1325" t="str">
        <f>+VLOOKUP(CONCATENATE(B1325,C1325),[1]Hoja1!$J:$K,2,0)</f>
        <v>20323</v>
      </c>
      <c r="I1325">
        <f>+COUNTIFS(BaseSAP!U:U,V!H1325,BaseSAP!C:C,V!$G$4)</f>
        <v>0</v>
      </c>
      <c r="L1325" s="12" t="s">
        <v>1101</v>
      </c>
      <c r="M1325">
        <v>0</v>
      </c>
    </row>
    <row r="1326" spans="1:13" x14ac:dyDescent="0.25">
      <c r="A1326" s="33" t="s">
        <v>146</v>
      </c>
      <c r="B1326" s="33" t="s">
        <v>1101</v>
      </c>
      <c r="C1326" s="33" t="s">
        <v>1421</v>
      </c>
      <c r="D1326" s="33">
        <v>0</v>
      </c>
      <c r="E1326" s="69">
        <v>0</v>
      </c>
      <c r="G1326" s="99">
        <f>+VALUE(VLOOKUP(B1326,[1]Hoja1!B$2:C$33,2,0))</f>
        <v>20</v>
      </c>
      <c r="H1326" t="str">
        <f>+VLOOKUP(CONCATENATE(B1326,C1326),[1]Hoja1!$J:$K,2,0)</f>
        <v>20324</v>
      </c>
      <c r="I1326">
        <f>+COUNTIFS(BaseSAP!U:U,V!H1326,BaseSAP!C:C,V!$G$4)</f>
        <v>0</v>
      </c>
      <c r="L1326" s="33" t="s">
        <v>1101</v>
      </c>
      <c r="M1326">
        <v>0</v>
      </c>
    </row>
    <row r="1327" spans="1:13" x14ac:dyDescent="0.25">
      <c r="A1327" s="31" t="s">
        <v>146</v>
      </c>
      <c r="B1327" s="31" t="s">
        <v>1101</v>
      </c>
      <c r="C1327" s="31" t="s">
        <v>1422</v>
      </c>
      <c r="D1327" s="31">
        <v>0</v>
      </c>
      <c r="E1327" s="54">
        <v>0</v>
      </c>
      <c r="G1327" s="99">
        <f>+VALUE(VLOOKUP(B1327,[1]Hoja1!B$2:C$33,2,0))</f>
        <v>20</v>
      </c>
      <c r="H1327" t="str">
        <f>+VLOOKUP(CONCATENATE(B1327,C1327),[1]Hoja1!$J:$K,2,0)</f>
        <v>20325</v>
      </c>
      <c r="I1327">
        <f>+COUNTIFS(BaseSAP!U:U,V!H1327,BaseSAP!C:C,V!$G$4)</f>
        <v>0</v>
      </c>
      <c r="L1327" s="31" t="s">
        <v>1101</v>
      </c>
      <c r="M1327">
        <v>0</v>
      </c>
    </row>
    <row r="1328" spans="1:13" x14ac:dyDescent="0.25">
      <c r="A1328" s="33" t="s">
        <v>146</v>
      </c>
      <c r="B1328" s="33" t="s">
        <v>1101</v>
      </c>
      <c r="C1328" s="33" t="s">
        <v>1423</v>
      </c>
      <c r="D1328" s="33">
        <v>0</v>
      </c>
      <c r="E1328" s="69">
        <v>0</v>
      </c>
      <c r="G1328" s="99">
        <f>+VALUE(VLOOKUP(B1328,[1]Hoja1!B$2:C$33,2,0))</f>
        <v>20</v>
      </c>
      <c r="H1328" t="str">
        <f>+VLOOKUP(CONCATENATE(B1328,C1328),[1]Hoja1!$J:$K,2,0)</f>
        <v>20326</v>
      </c>
      <c r="I1328">
        <f>+COUNTIFS(BaseSAP!U:U,V!H1328,BaseSAP!C:C,V!$G$4)</f>
        <v>0</v>
      </c>
      <c r="L1328" s="33" t="s">
        <v>1101</v>
      </c>
      <c r="M1328">
        <v>0</v>
      </c>
    </row>
    <row r="1329" spans="1:13" x14ac:dyDescent="0.25">
      <c r="A1329" s="31" t="s">
        <v>146</v>
      </c>
      <c r="B1329" s="31" t="s">
        <v>1101</v>
      </c>
      <c r="C1329" s="31" t="s">
        <v>1424</v>
      </c>
      <c r="D1329" s="31">
        <v>0</v>
      </c>
      <c r="E1329" s="54">
        <v>0</v>
      </c>
      <c r="G1329" s="99">
        <f>+VALUE(VLOOKUP(B1329,[1]Hoja1!B$2:C$33,2,0))</f>
        <v>20</v>
      </c>
      <c r="H1329" t="str">
        <f>+VLOOKUP(CONCATENATE(B1329,C1329),[1]Hoja1!$J:$K,2,0)</f>
        <v>20327</v>
      </c>
      <c r="I1329">
        <f>+COUNTIFS(BaseSAP!U:U,V!H1329,BaseSAP!C:C,V!$G$4)</f>
        <v>0</v>
      </c>
      <c r="L1329" s="31" t="s">
        <v>1101</v>
      </c>
      <c r="M1329">
        <v>0</v>
      </c>
    </row>
    <row r="1330" spans="1:13" x14ac:dyDescent="0.25">
      <c r="A1330" s="33" t="s">
        <v>146</v>
      </c>
      <c r="B1330" s="33" t="s">
        <v>1101</v>
      </c>
      <c r="C1330" s="33" t="s">
        <v>1425</v>
      </c>
      <c r="D1330" s="33">
        <v>0</v>
      </c>
      <c r="E1330" s="69">
        <v>0</v>
      </c>
      <c r="G1330" s="99">
        <f>+VALUE(VLOOKUP(B1330,[1]Hoja1!B$2:C$33,2,0))</f>
        <v>20</v>
      </c>
      <c r="H1330" t="str">
        <f>+VLOOKUP(CONCATENATE(B1330,C1330),[1]Hoja1!$J:$K,2,0)</f>
        <v>20328</v>
      </c>
      <c r="I1330">
        <f>+COUNTIFS(BaseSAP!U:U,V!H1330,BaseSAP!C:C,V!$G$4)</f>
        <v>0</v>
      </c>
      <c r="L1330" s="33" t="s">
        <v>1101</v>
      </c>
      <c r="M1330">
        <v>0</v>
      </c>
    </row>
    <row r="1331" spans="1:13" x14ac:dyDescent="0.25">
      <c r="A1331" s="12" t="s">
        <v>146</v>
      </c>
      <c r="B1331" s="12" t="s">
        <v>1101</v>
      </c>
      <c r="C1331" s="12" t="s">
        <v>1426</v>
      </c>
      <c r="D1331" s="12">
        <v>0</v>
      </c>
      <c r="E1331" s="70">
        <v>0</v>
      </c>
      <c r="G1331" s="99">
        <f>+VALUE(VLOOKUP(B1331,[1]Hoja1!B$2:C$33,2,0))</f>
        <v>20</v>
      </c>
      <c r="H1331" t="str">
        <f>+VLOOKUP(CONCATENATE(B1331,C1331),[1]Hoja1!$J:$K,2,0)</f>
        <v>20329</v>
      </c>
      <c r="I1331">
        <f>+COUNTIFS(BaseSAP!U:U,V!H1331,BaseSAP!C:C,V!$G$4)</f>
        <v>0</v>
      </c>
      <c r="L1331" s="12" t="s">
        <v>1101</v>
      </c>
      <c r="M1331">
        <v>0</v>
      </c>
    </row>
    <row r="1332" spans="1:13" x14ac:dyDescent="0.25">
      <c r="A1332" s="33" t="s">
        <v>146</v>
      </c>
      <c r="B1332" s="33" t="s">
        <v>1101</v>
      </c>
      <c r="C1332" s="33" t="s">
        <v>1427</v>
      </c>
      <c r="D1332" s="33">
        <v>0</v>
      </c>
      <c r="E1332" s="69">
        <v>0</v>
      </c>
      <c r="G1332" s="99">
        <f>+VALUE(VLOOKUP(B1332,[1]Hoja1!B$2:C$33,2,0))</f>
        <v>20</v>
      </c>
      <c r="H1332" t="str">
        <f>+VLOOKUP(CONCATENATE(B1332,C1332),[1]Hoja1!$J:$K,2,0)</f>
        <v>20330</v>
      </c>
      <c r="I1332">
        <f>+COUNTIFS(BaseSAP!U:U,V!H1332,BaseSAP!C:C,V!$G$4)</f>
        <v>0</v>
      </c>
      <c r="L1332" s="33" t="s">
        <v>1101</v>
      </c>
      <c r="M1332">
        <v>0</v>
      </c>
    </row>
    <row r="1333" spans="1:13" x14ac:dyDescent="0.25">
      <c r="A1333" s="12" t="s">
        <v>146</v>
      </c>
      <c r="B1333" s="12" t="s">
        <v>1101</v>
      </c>
      <c r="C1333" s="12" t="s">
        <v>1428</v>
      </c>
      <c r="D1333" s="12">
        <v>0</v>
      </c>
      <c r="E1333" s="70">
        <v>0</v>
      </c>
      <c r="G1333" s="99">
        <f>+VALUE(VLOOKUP(B1333,[1]Hoja1!B$2:C$33,2,0))</f>
        <v>20</v>
      </c>
      <c r="H1333" t="str">
        <f>+VLOOKUP(CONCATENATE(B1333,C1333),[1]Hoja1!$J:$K,2,0)</f>
        <v>20331</v>
      </c>
      <c r="I1333">
        <f>+COUNTIFS(BaseSAP!U:U,V!H1333,BaseSAP!C:C,V!$G$4)</f>
        <v>0</v>
      </c>
      <c r="L1333" s="12" t="s">
        <v>1101</v>
      </c>
      <c r="M1333">
        <v>0</v>
      </c>
    </row>
    <row r="1334" spans="1:13" x14ac:dyDescent="0.25">
      <c r="A1334" s="33" t="s">
        <v>146</v>
      </c>
      <c r="B1334" s="33" t="s">
        <v>1101</v>
      </c>
      <c r="C1334" s="33" t="s">
        <v>1429</v>
      </c>
      <c r="D1334" s="33">
        <v>0</v>
      </c>
      <c r="E1334" s="69">
        <v>0</v>
      </c>
      <c r="G1334" s="99">
        <f>+VALUE(VLOOKUP(B1334,[1]Hoja1!B$2:C$33,2,0))</f>
        <v>20</v>
      </c>
      <c r="H1334" t="str">
        <f>+VLOOKUP(CONCATENATE(B1334,C1334),[1]Hoja1!$J:$K,2,0)</f>
        <v>20332</v>
      </c>
      <c r="I1334">
        <f>+COUNTIFS(BaseSAP!U:U,V!H1334,BaseSAP!C:C,V!$G$4)</f>
        <v>0</v>
      </c>
      <c r="L1334" s="33" t="s">
        <v>1101</v>
      </c>
      <c r="M1334">
        <v>0</v>
      </c>
    </row>
    <row r="1335" spans="1:13" x14ac:dyDescent="0.25">
      <c r="A1335" s="12" t="s">
        <v>146</v>
      </c>
      <c r="B1335" s="12" t="s">
        <v>1101</v>
      </c>
      <c r="C1335" s="12" t="s">
        <v>1430</v>
      </c>
      <c r="D1335" s="12">
        <v>0</v>
      </c>
      <c r="E1335" s="70">
        <v>0</v>
      </c>
      <c r="G1335" s="99">
        <f>+VALUE(VLOOKUP(B1335,[1]Hoja1!B$2:C$33,2,0))</f>
        <v>20</v>
      </c>
      <c r="H1335" t="str">
        <f>+VLOOKUP(CONCATENATE(B1335,C1335),[1]Hoja1!$J:$K,2,0)</f>
        <v>20333</v>
      </c>
      <c r="I1335">
        <f>+COUNTIFS(BaseSAP!U:U,V!H1335,BaseSAP!C:C,V!$G$4)</f>
        <v>0</v>
      </c>
      <c r="L1335" s="12" t="s">
        <v>1101</v>
      </c>
      <c r="M1335">
        <v>0</v>
      </c>
    </row>
    <row r="1336" spans="1:13" x14ac:dyDescent="0.25">
      <c r="A1336" s="33" t="s">
        <v>146</v>
      </c>
      <c r="B1336" s="33" t="s">
        <v>1101</v>
      </c>
      <c r="C1336" s="33" t="s">
        <v>1431</v>
      </c>
      <c r="D1336" s="33">
        <v>0</v>
      </c>
      <c r="E1336" s="69">
        <v>0</v>
      </c>
      <c r="G1336" s="99">
        <f>+VALUE(VLOOKUP(B1336,[1]Hoja1!B$2:C$33,2,0))</f>
        <v>20</v>
      </c>
      <c r="H1336" t="str">
        <f>+VLOOKUP(CONCATENATE(B1336,C1336),[1]Hoja1!$J:$K,2,0)</f>
        <v>20334</v>
      </c>
      <c r="I1336">
        <f>+COUNTIFS(BaseSAP!U:U,V!H1336,BaseSAP!C:C,V!$G$4)</f>
        <v>0</v>
      </c>
      <c r="L1336" s="33" t="s">
        <v>1101</v>
      </c>
      <c r="M1336">
        <v>0</v>
      </c>
    </row>
    <row r="1337" spans="1:13" x14ac:dyDescent="0.25">
      <c r="A1337" s="31" t="s">
        <v>146</v>
      </c>
      <c r="B1337" s="31" t="s">
        <v>1101</v>
      </c>
      <c r="C1337" s="31" t="s">
        <v>1432</v>
      </c>
      <c r="D1337" s="31">
        <v>0</v>
      </c>
      <c r="E1337" s="54">
        <v>0</v>
      </c>
      <c r="G1337" s="99">
        <f>+VALUE(VLOOKUP(B1337,[1]Hoja1!B$2:C$33,2,0))</f>
        <v>20</v>
      </c>
      <c r="H1337" t="str">
        <f>+VLOOKUP(CONCATENATE(B1337,C1337),[1]Hoja1!$J:$K,2,0)</f>
        <v>20335</v>
      </c>
      <c r="I1337">
        <f>+COUNTIFS(BaseSAP!U:U,V!H1337,BaseSAP!C:C,V!$G$4)</f>
        <v>0</v>
      </c>
      <c r="L1337" s="31" t="s">
        <v>1101</v>
      </c>
      <c r="M1337">
        <v>0</v>
      </c>
    </row>
    <row r="1338" spans="1:13" x14ac:dyDescent="0.25">
      <c r="A1338" s="33" t="s">
        <v>146</v>
      </c>
      <c r="B1338" s="33" t="s">
        <v>1101</v>
      </c>
      <c r="C1338" s="33" t="s">
        <v>1433</v>
      </c>
      <c r="D1338" s="33">
        <v>0</v>
      </c>
      <c r="E1338" s="69">
        <v>0</v>
      </c>
      <c r="G1338" s="99">
        <f>+VALUE(VLOOKUP(B1338,[1]Hoja1!B$2:C$33,2,0))</f>
        <v>20</v>
      </c>
      <c r="H1338" t="str">
        <f>+VLOOKUP(CONCATENATE(B1338,C1338),[1]Hoja1!$J:$K,2,0)</f>
        <v>20336</v>
      </c>
      <c r="I1338">
        <f>+COUNTIFS(BaseSAP!U:U,V!H1338,BaseSAP!C:C,V!$G$4)</f>
        <v>0</v>
      </c>
      <c r="L1338" s="33" t="s">
        <v>1101</v>
      </c>
      <c r="M1338">
        <v>0</v>
      </c>
    </row>
    <row r="1339" spans="1:13" x14ac:dyDescent="0.25">
      <c r="A1339" s="12" t="s">
        <v>146</v>
      </c>
      <c r="B1339" s="12" t="s">
        <v>1101</v>
      </c>
      <c r="C1339" s="12" t="s">
        <v>1434</v>
      </c>
      <c r="D1339" s="12">
        <v>0</v>
      </c>
      <c r="E1339" s="70">
        <v>0</v>
      </c>
      <c r="G1339" s="99">
        <f>+VALUE(VLOOKUP(B1339,[1]Hoja1!B$2:C$33,2,0))</f>
        <v>20</v>
      </c>
      <c r="H1339" t="str">
        <f>+VLOOKUP(CONCATENATE(B1339,C1339),[1]Hoja1!$J:$K,2,0)</f>
        <v>20337</v>
      </c>
      <c r="I1339">
        <f>+COUNTIFS(BaseSAP!U:U,V!H1339,BaseSAP!C:C,V!$G$4)</f>
        <v>0</v>
      </c>
      <c r="L1339" s="12" t="s">
        <v>1101</v>
      </c>
      <c r="M1339">
        <v>0</v>
      </c>
    </row>
    <row r="1340" spans="1:13" x14ac:dyDescent="0.25">
      <c r="A1340" s="33" t="s">
        <v>146</v>
      </c>
      <c r="B1340" s="33" t="s">
        <v>1101</v>
      </c>
      <c r="C1340" s="33" t="s">
        <v>1435</v>
      </c>
      <c r="D1340" s="33">
        <v>0</v>
      </c>
      <c r="E1340" s="69">
        <v>0</v>
      </c>
      <c r="G1340" s="99">
        <f>+VALUE(VLOOKUP(B1340,[1]Hoja1!B$2:C$33,2,0))</f>
        <v>20</v>
      </c>
      <c r="H1340" t="str">
        <f>+VLOOKUP(CONCATENATE(B1340,C1340),[1]Hoja1!$J:$K,2,0)</f>
        <v>20338</v>
      </c>
      <c r="I1340">
        <f>+COUNTIFS(BaseSAP!U:U,V!H1340,BaseSAP!C:C,V!$G$4)</f>
        <v>0</v>
      </c>
      <c r="L1340" s="33" t="s">
        <v>1101</v>
      </c>
      <c r="M1340">
        <v>0</v>
      </c>
    </row>
    <row r="1341" spans="1:13" x14ac:dyDescent="0.25">
      <c r="A1341" s="12" t="s">
        <v>146</v>
      </c>
      <c r="B1341" s="12" t="s">
        <v>1101</v>
      </c>
      <c r="C1341" s="12" t="s">
        <v>1436</v>
      </c>
      <c r="D1341" s="12">
        <v>0</v>
      </c>
      <c r="E1341" s="70">
        <v>0</v>
      </c>
      <c r="G1341" s="99">
        <f>+VALUE(VLOOKUP(B1341,[1]Hoja1!B$2:C$33,2,0))</f>
        <v>20</v>
      </c>
      <c r="H1341" t="str">
        <f>+VLOOKUP(CONCATENATE(B1341,C1341),[1]Hoja1!$J:$K,2,0)</f>
        <v>20339</v>
      </c>
      <c r="I1341">
        <f>+COUNTIFS(BaseSAP!U:U,V!H1341,BaseSAP!C:C,V!$G$4)</f>
        <v>0</v>
      </c>
      <c r="L1341" s="12" t="s">
        <v>1101</v>
      </c>
      <c r="M1341">
        <v>0</v>
      </c>
    </row>
    <row r="1342" spans="1:13" x14ac:dyDescent="0.25">
      <c r="A1342" s="33" t="s">
        <v>146</v>
      </c>
      <c r="B1342" s="33" t="s">
        <v>1101</v>
      </c>
      <c r="C1342" s="33" t="s">
        <v>1437</v>
      </c>
      <c r="D1342" s="33">
        <v>0</v>
      </c>
      <c r="E1342" s="69">
        <v>0</v>
      </c>
      <c r="G1342" s="99">
        <f>+VALUE(VLOOKUP(B1342,[1]Hoja1!B$2:C$33,2,0))</f>
        <v>20</v>
      </c>
      <c r="H1342" t="str">
        <f>+VLOOKUP(CONCATENATE(B1342,C1342),[1]Hoja1!$J:$K,2,0)</f>
        <v>20340</v>
      </c>
      <c r="I1342">
        <f>+COUNTIFS(BaseSAP!U:U,V!H1342,BaseSAP!C:C,V!$G$4)</f>
        <v>0</v>
      </c>
      <c r="L1342" s="33" t="s">
        <v>1101</v>
      </c>
      <c r="M1342">
        <v>0</v>
      </c>
    </row>
    <row r="1343" spans="1:13" x14ac:dyDescent="0.25">
      <c r="A1343" s="12" t="s">
        <v>146</v>
      </c>
      <c r="B1343" s="12" t="s">
        <v>1101</v>
      </c>
      <c r="C1343" s="12" t="s">
        <v>1438</v>
      </c>
      <c r="D1343" s="12">
        <v>0</v>
      </c>
      <c r="E1343" s="70">
        <v>0</v>
      </c>
      <c r="G1343" s="99">
        <f>+VALUE(VLOOKUP(B1343,[1]Hoja1!B$2:C$33,2,0))</f>
        <v>20</v>
      </c>
      <c r="H1343" t="str">
        <f>+VLOOKUP(CONCATENATE(B1343,C1343),[1]Hoja1!$J:$K,2,0)</f>
        <v>20341</v>
      </c>
      <c r="I1343">
        <f>+COUNTIFS(BaseSAP!U:U,V!H1343,BaseSAP!C:C,V!$G$4)</f>
        <v>0</v>
      </c>
      <c r="L1343" s="12" t="s">
        <v>1101</v>
      </c>
      <c r="M1343">
        <v>0</v>
      </c>
    </row>
    <row r="1344" spans="1:13" x14ac:dyDescent="0.25">
      <c r="A1344" s="33" t="s">
        <v>146</v>
      </c>
      <c r="B1344" s="33" t="s">
        <v>1101</v>
      </c>
      <c r="C1344" s="33" t="s">
        <v>1439</v>
      </c>
      <c r="D1344" s="33">
        <v>0</v>
      </c>
      <c r="E1344" s="69">
        <v>0</v>
      </c>
      <c r="G1344" s="99">
        <f>+VALUE(VLOOKUP(B1344,[1]Hoja1!B$2:C$33,2,0))</f>
        <v>20</v>
      </c>
      <c r="H1344" t="str">
        <f>+VLOOKUP(CONCATENATE(B1344,C1344),[1]Hoja1!$J:$K,2,0)</f>
        <v>20342</v>
      </c>
      <c r="I1344">
        <f>+COUNTIFS(BaseSAP!U:U,V!H1344,BaseSAP!C:C,V!$G$4)</f>
        <v>0</v>
      </c>
      <c r="L1344" s="33" t="s">
        <v>1101</v>
      </c>
      <c r="M1344">
        <v>0</v>
      </c>
    </row>
    <row r="1345" spans="1:13" x14ac:dyDescent="0.25">
      <c r="A1345" s="31" t="s">
        <v>146</v>
      </c>
      <c r="B1345" s="31" t="s">
        <v>1101</v>
      </c>
      <c r="C1345" s="31" t="s">
        <v>1440</v>
      </c>
      <c r="D1345" s="31">
        <v>0</v>
      </c>
      <c r="E1345" s="54">
        <v>0</v>
      </c>
      <c r="G1345" s="99">
        <f>+VALUE(VLOOKUP(B1345,[1]Hoja1!B$2:C$33,2,0))</f>
        <v>20</v>
      </c>
      <c r="H1345" t="str">
        <f>+VLOOKUP(CONCATENATE(B1345,C1345),[1]Hoja1!$J:$K,2,0)</f>
        <v>20343</v>
      </c>
      <c r="I1345">
        <f>+COUNTIFS(BaseSAP!U:U,V!H1345,BaseSAP!C:C,V!$G$4)</f>
        <v>0</v>
      </c>
      <c r="L1345" s="31" t="s">
        <v>1101</v>
      </c>
      <c r="M1345">
        <v>0</v>
      </c>
    </row>
    <row r="1346" spans="1:13" x14ac:dyDescent="0.25">
      <c r="A1346" s="33" t="s">
        <v>146</v>
      </c>
      <c r="B1346" s="33" t="s">
        <v>1101</v>
      </c>
      <c r="C1346" s="33" t="s">
        <v>1441</v>
      </c>
      <c r="D1346" s="33">
        <v>0</v>
      </c>
      <c r="E1346" s="69">
        <v>0</v>
      </c>
      <c r="G1346" s="99">
        <f>+VALUE(VLOOKUP(B1346,[1]Hoja1!B$2:C$33,2,0))</f>
        <v>20</v>
      </c>
      <c r="H1346" t="str">
        <f>+VLOOKUP(CONCATENATE(B1346,C1346),[1]Hoja1!$J:$K,2,0)</f>
        <v>20344</v>
      </c>
      <c r="I1346">
        <f>+COUNTIFS(BaseSAP!U:U,V!H1346,BaseSAP!C:C,V!$G$4)</f>
        <v>0</v>
      </c>
      <c r="L1346" s="33" t="s">
        <v>1101</v>
      </c>
      <c r="M1346">
        <v>0</v>
      </c>
    </row>
    <row r="1347" spans="1:13" x14ac:dyDescent="0.25">
      <c r="A1347" s="31" t="s">
        <v>146</v>
      </c>
      <c r="B1347" s="31" t="s">
        <v>1101</v>
      </c>
      <c r="C1347" s="31" t="s">
        <v>1442</v>
      </c>
      <c r="D1347" s="31">
        <v>0</v>
      </c>
      <c r="E1347" s="54">
        <v>0</v>
      </c>
      <c r="G1347" s="99">
        <f>+VALUE(VLOOKUP(B1347,[1]Hoja1!B$2:C$33,2,0))</f>
        <v>20</v>
      </c>
      <c r="H1347" t="str">
        <f>+VLOOKUP(CONCATENATE(B1347,C1347),[1]Hoja1!$J:$K,2,0)</f>
        <v>20345</v>
      </c>
      <c r="I1347">
        <f>+COUNTIFS(BaseSAP!U:U,V!H1347,BaseSAP!C:C,V!$G$4)</f>
        <v>0</v>
      </c>
      <c r="L1347" s="31" t="s">
        <v>1101</v>
      </c>
      <c r="M1347">
        <v>0</v>
      </c>
    </row>
    <row r="1348" spans="1:13" x14ac:dyDescent="0.25">
      <c r="A1348" s="33" t="s">
        <v>146</v>
      </c>
      <c r="B1348" s="33" t="s">
        <v>1101</v>
      </c>
      <c r="C1348" s="33" t="s">
        <v>1443</v>
      </c>
      <c r="D1348" s="33">
        <v>0</v>
      </c>
      <c r="E1348" s="69">
        <v>0</v>
      </c>
      <c r="G1348" s="99">
        <f>+VALUE(VLOOKUP(B1348,[1]Hoja1!B$2:C$33,2,0))</f>
        <v>20</v>
      </c>
      <c r="H1348" t="str">
        <f>+VLOOKUP(CONCATENATE(B1348,C1348),[1]Hoja1!$J:$K,2,0)</f>
        <v>20346</v>
      </c>
      <c r="I1348">
        <f>+COUNTIFS(BaseSAP!U:U,V!H1348,BaseSAP!C:C,V!$G$4)</f>
        <v>0</v>
      </c>
      <c r="L1348" s="33" t="s">
        <v>1101</v>
      </c>
      <c r="M1348">
        <v>0</v>
      </c>
    </row>
    <row r="1349" spans="1:13" x14ac:dyDescent="0.25">
      <c r="A1349" s="12" t="s">
        <v>146</v>
      </c>
      <c r="B1349" s="12" t="s">
        <v>1101</v>
      </c>
      <c r="C1349" s="12" t="s">
        <v>1444</v>
      </c>
      <c r="D1349" s="12">
        <v>0</v>
      </c>
      <c r="E1349" s="70">
        <v>0</v>
      </c>
      <c r="G1349" s="99">
        <f>+VALUE(VLOOKUP(B1349,[1]Hoja1!B$2:C$33,2,0))</f>
        <v>20</v>
      </c>
      <c r="H1349" t="str">
        <f>+VLOOKUP(CONCATENATE(B1349,C1349),[1]Hoja1!$J:$K,2,0)</f>
        <v>20347</v>
      </c>
      <c r="I1349">
        <f>+COUNTIFS(BaseSAP!U:U,V!H1349,BaseSAP!C:C,V!$G$4)</f>
        <v>0</v>
      </c>
      <c r="L1349" s="12" t="s">
        <v>1101</v>
      </c>
      <c r="M1349">
        <v>0</v>
      </c>
    </row>
    <row r="1350" spans="1:13" x14ac:dyDescent="0.25">
      <c r="A1350" s="33" t="s">
        <v>146</v>
      </c>
      <c r="B1350" s="33" t="s">
        <v>1101</v>
      </c>
      <c r="C1350" s="33" t="s">
        <v>1445</v>
      </c>
      <c r="D1350" s="33">
        <v>0</v>
      </c>
      <c r="E1350" s="69">
        <v>0</v>
      </c>
      <c r="G1350" s="99">
        <f>+VALUE(VLOOKUP(B1350,[1]Hoja1!B$2:C$33,2,0))</f>
        <v>20</v>
      </c>
      <c r="H1350" t="str">
        <f>+VLOOKUP(CONCATENATE(B1350,C1350),[1]Hoja1!$J:$K,2,0)</f>
        <v>20348</v>
      </c>
      <c r="I1350">
        <f>+COUNTIFS(BaseSAP!U:U,V!H1350,BaseSAP!C:C,V!$G$4)</f>
        <v>0</v>
      </c>
      <c r="L1350" s="33" t="s">
        <v>1101</v>
      </c>
      <c r="M1350">
        <v>0</v>
      </c>
    </row>
    <row r="1351" spans="1:13" x14ac:dyDescent="0.25">
      <c r="A1351" s="12" t="s">
        <v>146</v>
      </c>
      <c r="B1351" s="12" t="s">
        <v>1101</v>
      </c>
      <c r="C1351" s="12" t="s">
        <v>1446</v>
      </c>
      <c r="D1351" s="12">
        <v>0</v>
      </c>
      <c r="E1351" s="70">
        <v>0</v>
      </c>
      <c r="G1351" s="99">
        <f>+VALUE(VLOOKUP(B1351,[1]Hoja1!B$2:C$33,2,0))</f>
        <v>20</v>
      </c>
      <c r="H1351" t="str">
        <f>+VLOOKUP(CONCATENATE(B1351,C1351),[1]Hoja1!$J:$K,2,0)</f>
        <v>20349</v>
      </c>
      <c r="I1351">
        <f>+COUNTIFS(BaseSAP!U:U,V!H1351,BaseSAP!C:C,V!$G$4)</f>
        <v>0</v>
      </c>
      <c r="L1351" s="12" t="s">
        <v>1101</v>
      </c>
      <c r="M1351">
        <v>0</v>
      </c>
    </row>
    <row r="1352" spans="1:13" x14ac:dyDescent="0.25">
      <c r="A1352" s="33" t="s">
        <v>146</v>
      </c>
      <c r="B1352" s="33" t="s">
        <v>1101</v>
      </c>
      <c r="C1352" s="33" t="s">
        <v>1447</v>
      </c>
      <c r="D1352" s="33">
        <v>0</v>
      </c>
      <c r="E1352" s="69">
        <v>0</v>
      </c>
      <c r="G1352" s="99">
        <f>+VALUE(VLOOKUP(B1352,[1]Hoja1!B$2:C$33,2,0))</f>
        <v>20</v>
      </c>
      <c r="H1352" t="str">
        <f>+VLOOKUP(CONCATENATE(B1352,C1352),[1]Hoja1!$J:$K,2,0)</f>
        <v>20350</v>
      </c>
      <c r="I1352">
        <f>+COUNTIFS(BaseSAP!U:U,V!H1352,BaseSAP!C:C,V!$G$4)</f>
        <v>0</v>
      </c>
      <c r="L1352" s="33" t="s">
        <v>1101</v>
      </c>
      <c r="M1352">
        <v>0</v>
      </c>
    </row>
    <row r="1353" spans="1:13" x14ac:dyDescent="0.25">
      <c r="A1353" s="12" t="s">
        <v>146</v>
      </c>
      <c r="B1353" s="12" t="s">
        <v>1101</v>
      </c>
      <c r="C1353" s="12" t="s">
        <v>1448</v>
      </c>
      <c r="D1353" s="12">
        <v>0</v>
      </c>
      <c r="E1353" s="70">
        <v>0</v>
      </c>
      <c r="G1353" s="99">
        <f>+VALUE(VLOOKUP(B1353,[1]Hoja1!B$2:C$33,2,0))</f>
        <v>20</v>
      </c>
      <c r="H1353" t="str">
        <f>+VLOOKUP(CONCATENATE(B1353,C1353),[1]Hoja1!$J:$K,2,0)</f>
        <v>20351</v>
      </c>
      <c r="I1353">
        <f>+COUNTIFS(BaseSAP!U:U,V!H1353,BaseSAP!C:C,V!$G$4)</f>
        <v>0</v>
      </c>
      <c r="L1353" s="12" t="s">
        <v>1101</v>
      </c>
      <c r="M1353">
        <v>0</v>
      </c>
    </row>
    <row r="1354" spans="1:13" x14ac:dyDescent="0.25">
      <c r="A1354" s="33" t="s">
        <v>146</v>
      </c>
      <c r="B1354" s="33" t="s">
        <v>1101</v>
      </c>
      <c r="C1354" s="33" t="s">
        <v>1449</v>
      </c>
      <c r="D1354" s="33">
        <v>0</v>
      </c>
      <c r="E1354" s="69">
        <v>0</v>
      </c>
      <c r="G1354" s="99">
        <f>+VALUE(VLOOKUP(B1354,[1]Hoja1!B$2:C$33,2,0))</f>
        <v>20</v>
      </c>
      <c r="H1354" t="str">
        <f>+VLOOKUP(CONCATENATE(B1354,C1354),[1]Hoja1!$J:$K,2,0)</f>
        <v>20352</v>
      </c>
      <c r="I1354">
        <f>+COUNTIFS(BaseSAP!U:U,V!H1354,BaseSAP!C:C,V!$G$4)</f>
        <v>0</v>
      </c>
      <c r="L1354" s="33" t="s">
        <v>1101</v>
      </c>
      <c r="M1354">
        <v>0</v>
      </c>
    </row>
    <row r="1355" spans="1:13" x14ac:dyDescent="0.25">
      <c r="A1355" s="31" t="s">
        <v>146</v>
      </c>
      <c r="B1355" s="31" t="s">
        <v>1101</v>
      </c>
      <c r="C1355" s="31" t="s">
        <v>1450</v>
      </c>
      <c r="D1355" s="31">
        <v>0</v>
      </c>
      <c r="E1355" s="54">
        <v>0</v>
      </c>
      <c r="G1355" s="99">
        <f>+VALUE(VLOOKUP(B1355,[1]Hoja1!B$2:C$33,2,0))</f>
        <v>20</v>
      </c>
      <c r="H1355" t="str">
        <f>+VLOOKUP(CONCATENATE(B1355,C1355),[1]Hoja1!$J:$K,2,0)</f>
        <v>20353</v>
      </c>
      <c r="I1355">
        <f>+COUNTIFS(BaseSAP!U:U,V!H1355,BaseSAP!C:C,V!$G$4)</f>
        <v>0</v>
      </c>
      <c r="L1355" s="31" t="s">
        <v>1101</v>
      </c>
      <c r="M1355">
        <v>0</v>
      </c>
    </row>
    <row r="1356" spans="1:13" x14ac:dyDescent="0.25">
      <c r="A1356" s="33" t="s">
        <v>146</v>
      </c>
      <c r="B1356" s="33" t="s">
        <v>1101</v>
      </c>
      <c r="C1356" s="33" t="s">
        <v>1451</v>
      </c>
      <c r="D1356" s="33">
        <v>0</v>
      </c>
      <c r="E1356" s="69">
        <v>0</v>
      </c>
      <c r="G1356" s="99">
        <f>+VALUE(VLOOKUP(B1356,[1]Hoja1!B$2:C$33,2,0))</f>
        <v>20</v>
      </c>
      <c r="H1356" t="str">
        <f>+VLOOKUP(CONCATENATE(B1356,C1356),[1]Hoja1!$J:$K,2,0)</f>
        <v>20354</v>
      </c>
      <c r="I1356">
        <f>+COUNTIFS(BaseSAP!U:U,V!H1356,BaseSAP!C:C,V!$G$4)</f>
        <v>0</v>
      </c>
      <c r="L1356" s="33" t="s">
        <v>1101</v>
      </c>
      <c r="M1356">
        <v>0</v>
      </c>
    </row>
    <row r="1357" spans="1:13" x14ac:dyDescent="0.25">
      <c r="A1357" s="12" t="s">
        <v>146</v>
      </c>
      <c r="B1357" s="12" t="s">
        <v>1101</v>
      </c>
      <c r="C1357" s="12" t="s">
        <v>1452</v>
      </c>
      <c r="D1357" s="12">
        <v>0</v>
      </c>
      <c r="E1357" s="70">
        <v>0</v>
      </c>
      <c r="G1357" s="99">
        <f>+VALUE(VLOOKUP(B1357,[1]Hoja1!B$2:C$33,2,0))</f>
        <v>20</v>
      </c>
      <c r="H1357" t="str">
        <f>+VLOOKUP(CONCATENATE(B1357,C1357),[1]Hoja1!$J:$K,2,0)</f>
        <v>20355</v>
      </c>
      <c r="I1357">
        <f>+COUNTIFS(BaseSAP!U:U,V!H1357,BaseSAP!C:C,V!$G$4)</f>
        <v>0</v>
      </c>
      <c r="L1357" s="12" t="s">
        <v>1101</v>
      </c>
      <c r="M1357">
        <v>0</v>
      </c>
    </row>
    <row r="1358" spans="1:13" x14ac:dyDescent="0.25">
      <c r="A1358" s="33" t="s">
        <v>146</v>
      </c>
      <c r="B1358" s="33" t="s">
        <v>1101</v>
      </c>
      <c r="C1358" s="33" t="s">
        <v>1453</v>
      </c>
      <c r="D1358" s="33">
        <v>0</v>
      </c>
      <c r="E1358" s="69">
        <v>0</v>
      </c>
      <c r="G1358" s="99">
        <f>+VALUE(VLOOKUP(B1358,[1]Hoja1!B$2:C$33,2,0))</f>
        <v>20</v>
      </c>
      <c r="H1358" t="str">
        <f>+VLOOKUP(CONCATENATE(B1358,C1358),[1]Hoja1!$J:$K,2,0)</f>
        <v>20356</v>
      </c>
      <c r="I1358">
        <f>+COUNTIFS(BaseSAP!U:U,V!H1358,BaseSAP!C:C,V!$G$4)</f>
        <v>0</v>
      </c>
      <c r="L1358" s="33" t="s">
        <v>1101</v>
      </c>
      <c r="M1358">
        <v>0</v>
      </c>
    </row>
    <row r="1359" spans="1:13" x14ac:dyDescent="0.25">
      <c r="A1359" s="12" t="s">
        <v>146</v>
      </c>
      <c r="B1359" s="12" t="s">
        <v>1101</v>
      </c>
      <c r="C1359" s="12" t="s">
        <v>1454</v>
      </c>
      <c r="D1359" s="12">
        <v>0</v>
      </c>
      <c r="E1359" s="70">
        <v>0</v>
      </c>
      <c r="G1359" s="99">
        <f>+VALUE(VLOOKUP(B1359,[1]Hoja1!B$2:C$33,2,0))</f>
        <v>20</v>
      </c>
      <c r="H1359" t="str">
        <f>+VLOOKUP(CONCATENATE(B1359,C1359),[1]Hoja1!$J:$K,2,0)</f>
        <v>20357</v>
      </c>
      <c r="I1359">
        <f>+COUNTIFS(BaseSAP!U:U,V!H1359,BaseSAP!C:C,V!$G$4)</f>
        <v>0</v>
      </c>
      <c r="L1359" s="12" t="s">
        <v>1101</v>
      </c>
      <c r="M1359">
        <v>0</v>
      </c>
    </row>
    <row r="1360" spans="1:13" x14ac:dyDescent="0.25">
      <c r="A1360" s="33" t="s">
        <v>146</v>
      </c>
      <c r="B1360" s="33" t="s">
        <v>1101</v>
      </c>
      <c r="C1360" s="33" t="s">
        <v>1455</v>
      </c>
      <c r="D1360" s="33">
        <v>0</v>
      </c>
      <c r="E1360" s="69">
        <v>0</v>
      </c>
      <c r="G1360" s="99">
        <f>+VALUE(VLOOKUP(B1360,[1]Hoja1!B$2:C$33,2,0))</f>
        <v>20</v>
      </c>
      <c r="H1360" t="str">
        <f>+VLOOKUP(CONCATENATE(B1360,C1360),[1]Hoja1!$J:$K,2,0)</f>
        <v>20358</v>
      </c>
      <c r="I1360">
        <f>+COUNTIFS(BaseSAP!U:U,V!H1360,BaseSAP!C:C,V!$G$4)</f>
        <v>0</v>
      </c>
      <c r="L1360" s="33" t="s">
        <v>1101</v>
      </c>
      <c r="M1360">
        <v>0</v>
      </c>
    </row>
    <row r="1361" spans="1:13" x14ac:dyDescent="0.25">
      <c r="A1361" s="12" t="s">
        <v>146</v>
      </c>
      <c r="B1361" s="12" t="s">
        <v>1101</v>
      </c>
      <c r="C1361" s="12" t="s">
        <v>1456</v>
      </c>
      <c r="D1361" s="12">
        <v>0</v>
      </c>
      <c r="E1361" s="70">
        <v>0</v>
      </c>
      <c r="G1361" s="99">
        <f>+VALUE(VLOOKUP(B1361,[1]Hoja1!B$2:C$33,2,0))</f>
        <v>20</v>
      </c>
      <c r="H1361" t="str">
        <f>+VLOOKUP(CONCATENATE(B1361,C1361),[1]Hoja1!$J:$K,2,0)</f>
        <v>20359</v>
      </c>
      <c r="I1361">
        <f>+COUNTIFS(BaseSAP!U:U,V!H1361,BaseSAP!C:C,V!$G$4)</f>
        <v>0</v>
      </c>
      <c r="L1361" s="12" t="s">
        <v>1101</v>
      </c>
      <c r="M1361">
        <v>0</v>
      </c>
    </row>
    <row r="1362" spans="1:13" x14ac:dyDescent="0.25">
      <c r="A1362" s="33" t="s">
        <v>146</v>
      </c>
      <c r="B1362" s="33" t="s">
        <v>1101</v>
      </c>
      <c r="C1362" s="33" t="s">
        <v>1457</v>
      </c>
      <c r="D1362" s="33">
        <v>0</v>
      </c>
      <c r="E1362" s="69">
        <v>0</v>
      </c>
      <c r="G1362" s="99">
        <f>+VALUE(VLOOKUP(B1362,[1]Hoja1!B$2:C$33,2,0))</f>
        <v>20</v>
      </c>
      <c r="H1362" t="str">
        <f>+VLOOKUP(CONCATENATE(B1362,C1362),[1]Hoja1!$J:$K,2,0)</f>
        <v>20360</v>
      </c>
      <c r="I1362">
        <f>+COUNTIFS(BaseSAP!U:U,V!H1362,BaseSAP!C:C,V!$G$4)</f>
        <v>0</v>
      </c>
      <c r="L1362" s="33" t="s">
        <v>1101</v>
      </c>
      <c r="M1362">
        <v>0</v>
      </c>
    </row>
    <row r="1363" spans="1:13" x14ac:dyDescent="0.25">
      <c r="A1363" s="31" t="s">
        <v>146</v>
      </c>
      <c r="B1363" s="31" t="s">
        <v>1101</v>
      </c>
      <c r="C1363" s="31" t="s">
        <v>1458</v>
      </c>
      <c r="D1363" s="31">
        <v>0</v>
      </c>
      <c r="E1363" s="54">
        <v>0</v>
      </c>
      <c r="G1363" s="99">
        <f>+VALUE(VLOOKUP(B1363,[1]Hoja1!B$2:C$33,2,0))</f>
        <v>20</v>
      </c>
      <c r="H1363" t="str">
        <f>+VLOOKUP(CONCATENATE(B1363,C1363),[1]Hoja1!$J:$K,2,0)</f>
        <v>20361</v>
      </c>
      <c r="I1363">
        <f>+COUNTIFS(BaseSAP!U:U,V!H1363,BaseSAP!C:C,V!$G$4)</f>
        <v>0</v>
      </c>
      <c r="L1363" s="31" t="s">
        <v>1101</v>
      </c>
      <c r="M1363">
        <v>0</v>
      </c>
    </row>
    <row r="1364" spans="1:13" x14ac:dyDescent="0.25">
      <c r="A1364" s="33" t="s">
        <v>146</v>
      </c>
      <c r="B1364" s="33" t="s">
        <v>1101</v>
      </c>
      <c r="C1364" s="33" t="s">
        <v>1459</v>
      </c>
      <c r="D1364" s="33">
        <v>0</v>
      </c>
      <c r="E1364" s="69">
        <v>0</v>
      </c>
      <c r="G1364" s="99">
        <f>+VALUE(VLOOKUP(B1364,[1]Hoja1!B$2:C$33,2,0))</f>
        <v>20</v>
      </c>
      <c r="H1364" t="str">
        <f>+VLOOKUP(CONCATENATE(B1364,C1364),[1]Hoja1!$J:$K,2,0)</f>
        <v>20362</v>
      </c>
      <c r="I1364">
        <f>+COUNTIFS(BaseSAP!U:U,V!H1364,BaseSAP!C:C,V!$G$4)</f>
        <v>0</v>
      </c>
      <c r="L1364" s="33" t="s">
        <v>1101</v>
      </c>
      <c r="M1364">
        <v>0</v>
      </c>
    </row>
    <row r="1365" spans="1:13" x14ac:dyDescent="0.25">
      <c r="A1365" s="31" t="s">
        <v>146</v>
      </c>
      <c r="B1365" s="31" t="s">
        <v>1101</v>
      </c>
      <c r="C1365" s="31" t="s">
        <v>1460</v>
      </c>
      <c r="D1365" s="31">
        <v>0</v>
      </c>
      <c r="E1365" s="54">
        <v>0</v>
      </c>
      <c r="G1365" s="99">
        <f>+VALUE(VLOOKUP(B1365,[1]Hoja1!B$2:C$33,2,0))</f>
        <v>20</v>
      </c>
      <c r="H1365" t="str">
        <f>+VLOOKUP(CONCATENATE(B1365,C1365),[1]Hoja1!$J:$K,2,0)</f>
        <v>20363</v>
      </c>
      <c r="I1365">
        <f>+COUNTIFS(BaseSAP!U:U,V!H1365,BaseSAP!C:C,V!$G$4)</f>
        <v>0</v>
      </c>
      <c r="L1365" s="31" t="s">
        <v>1101</v>
      </c>
      <c r="M1365">
        <v>0</v>
      </c>
    </row>
    <row r="1366" spans="1:13" x14ac:dyDescent="0.25">
      <c r="A1366" s="33" t="s">
        <v>146</v>
      </c>
      <c r="B1366" s="33" t="s">
        <v>1101</v>
      </c>
      <c r="C1366" s="33" t="s">
        <v>1461</v>
      </c>
      <c r="D1366" s="33">
        <v>0</v>
      </c>
      <c r="E1366" s="69">
        <v>0</v>
      </c>
      <c r="G1366" s="99">
        <f>+VALUE(VLOOKUP(B1366,[1]Hoja1!B$2:C$33,2,0))</f>
        <v>20</v>
      </c>
      <c r="H1366" t="str">
        <f>+VLOOKUP(CONCATENATE(B1366,C1366),[1]Hoja1!$J:$K,2,0)</f>
        <v>20364</v>
      </c>
      <c r="I1366">
        <f>+COUNTIFS(BaseSAP!U:U,V!H1366,BaseSAP!C:C,V!$G$4)</f>
        <v>0</v>
      </c>
      <c r="L1366" s="33" t="s">
        <v>1101</v>
      </c>
      <c r="M1366">
        <v>0</v>
      </c>
    </row>
    <row r="1367" spans="1:13" x14ac:dyDescent="0.25">
      <c r="A1367" s="12" t="s">
        <v>146</v>
      </c>
      <c r="B1367" s="12" t="s">
        <v>1101</v>
      </c>
      <c r="C1367" s="12" t="s">
        <v>1462</v>
      </c>
      <c r="D1367" s="12">
        <v>0</v>
      </c>
      <c r="E1367" s="70">
        <v>0</v>
      </c>
      <c r="G1367" s="99">
        <f>+VALUE(VLOOKUP(B1367,[1]Hoja1!B$2:C$33,2,0))</f>
        <v>20</v>
      </c>
      <c r="H1367" t="str">
        <f>+VLOOKUP(CONCATENATE(B1367,C1367),[1]Hoja1!$J:$K,2,0)</f>
        <v>20365</v>
      </c>
      <c r="I1367">
        <f>+COUNTIFS(BaseSAP!U:U,V!H1367,BaseSAP!C:C,V!$G$4)</f>
        <v>0</v>
      </c>
      <c r="L1367" s="12" t="s">
        <v>1101</v>
      </c>
      <c r="M1367">
        <v>0</v>
      </c>
    </row>
    <row r="1368" spans="1:13" x14ac:dyDescent="0.25">
      <c r="A1368" s="33" t="s">
        <v>146</v>
      </c>
      <c r="B1368" s="33" t="s">
        <v>1101</v>
      </c>
      <c r="C1368" s="33" t="s">
        <v>1463</v>
      </c>
      <c r="D1368" s="33">
        <v>0</v>
      </c>
      <c r="E1368" s="69">
        <v>0</v>
      </c>
      <c r="G1368" s="99">
        <f>+VALUE(VLOOKUP(B1368,[1]Hoja1!B$2:C$33,2,0))</f>
        <v>20</v>
      </c>
      <c r="H1368" t="str">
        <f>+VLOOKUP(CONCATENATE(B1368,C1368),[1]Hoja1!$J:$K,2,0)</f>
        <v>20366</v>
      </c>
      <c r="I1368">
        <f>+COUNTIFS(BaseSAP!U:U,V!H1368,BaseSAP!C:C,V!$G$4)</f>
        <v>0</v>
      </c>
      <c r="L1368" s="33" t="s">
        <v>1101</v>
      </c>
      <c r="M1368">
        <v>0</v>
      </c>
    </row>
    <row r="1369" spans="1:13" x14ac:dyDescent="0.25">
      <c r="A1369" s="12" t="s">
        <v>146</v>
      </c>
      <c r="B1369" s="12" t="s">
        <v>1101</v>
      </c>
      <c r="C1369" s="12" t="s">
        <v>1464</v>
      </c>
      <c r="D1369" s="12">
        <v>0</v>
      </c>
      <c r="E1369" s="70">
        <v>0</v>
      </c>
      <c r="G1369" s="99">
        <f>+VALUE(VLOOKUP(B1369,[1]Hoja1!B$2:C$33,2,0))</f>
        <v>20</v>
      </c>
      <c r="H1369" t="str">
        <f>+VLOOKUP(CONCATENATE(B1369,C1369),[1]Hoja1!$J:$K,2,0)</f>
        <v>20367</v>
      </c>
      <c r="I1369">
        <f>+COUNTIFS(BaseSAP!U:U,V!H1369,BaseSAP!C:C,V!$G$4)</f>
        <v>0</v>
      </c>
      <c r="L1369" s="12" t="s">
        <v>1101</v>
      </c>
      <c r="M1369">
        <v>0</v>
      </c>
    </row>
    <row r="1370" spans="1:13" x14ac:dyDescent="0.25">
      <c r="A1370" s="33" t="s">
        <v>146</v>
      </c>
      <c r="B1370" s="33" t="s">
        <v>1101</v>
      </c>
      <c r="C1370" s="33" t="s">
        <v>1465</v>
      </c>
      <c r="D1370" s="33">
        <v>0</v>
      </c>
      <c r="E1370" s="69">
        <v>0</v>
      </c>
      <c r="G1370" s="99">
        <f>+VALUE(VLOOKUP(B1370,[1]Hoja1!B$2:C$33,2,0))</f>
        <v>20</v>
      </c>
      <c r="H1370" t="str">
        <f>+VLOOKUP(CONCATENATE(B1370,C1370),[1]Hoja1!$J:$K,2,0)</f>
        <v>20368</v>
      </c>
      <c r="I1370">
        <f>+COUNTIFS(BaseSAP!U:U,V!H1370,BaseSAP!C:C,V!$G$4)</f>
        <v>0</v>
      </c>
      <c r="L1370" s="33" t="s">
        <v>1101</v>
      </c>
      <c r="M1370">
        <v>0</v>
      </c>
    </row>
    <row r="1371" spans="1:13" x14ac:dyDescent="0.25">
      <c r="A1371" s="12" t="s">
        <v>146</v>
      </c>
      <c r="B1371" s="12" t="s">
        <v>1101</v>
      </c>
      <c r="C1371" s="12" t="s">
        <v>1466</v>
      </c>
      <c r="D1371" s="12">
        <v>0</v>
      </c>
      <c r="E1371" s="70">
        <v>0</v>
      </c>
      <c r="G1371" s="99">
        <f>+VALUE(VLOOKUP(B1371,[1]Hoja1!B$2:C$33,2,0))</f>
        <v>20</v>
      </c>
      <c r="H1371" t="str">
        <f>+VLOOKUP(CONCATENATE(B1371,C1371),[1]Hoja1!$J:$K,2,0)</f>
        <v>20369</v>
      </c>
      <c r="I1371">
        <f>+COUNTIFS(BaseSAP!U:U,V!H1371,BaseSAP!C:C,V!$G$4)</f>
        <v>0</v>
      </c>
      <c r="L1371" s="12" t="s">
        <v>1101</v>
      </c>
      <c r="M1371">
        <v>0</v>
      </c>
    </row>
    <row r="1372" spans="1:13" x14ac:dyDescent="0.25">
      <c r="A1372" s="33" t="s">
        <v>146</v>
      </c>
      <c r="B1372" s="33" t="s">
        <v>1101</v>
      </c>
      <c r="C1372" s="33" t="s">
        <v>1467</v>
      </c>
      <c r="D1372" s="33">
        <v>0</v>
      </c>
      <c r="E1372" s="69">
        <v>0</v>
      </c>
      <c r="G1372" s="99">
        <f>+VALUE(VLOOKUP(B1372,[1]Hoja1!B$2:C$33,2,0))</f>
        <v>20</v>
      </c>
      <c r="H1372" t="str">
        <f>+VLOOKUP(CONCATENATE(B1372,C1372),[1]Hoja1!$J:$K,2,0)</f>
        <v>20370</v>
      </c>
      <c r="I1372">
        <f>+COUNTIFS(BaseSAP!U:U,V!H1372,BaseSAP!C:C,V!$G$4)</f>
        <v>0</v>
      </c>
      <c r="L1372" s="33" t="s">
        <v>1101</v>
      </c>
      <c r="M1372">
        <v>0</v>
      </c>
    </row>
    <row r="1373" spans="1:13" x14ac:dyDescent="0.25">
      <c r="A1373" s="31" t="s">
        <v>146</v>
      </c>
      <c r="B1373" s="31" t="s">
        <v>1101</v>
      </c>
      <c r="C1373" s="31" t="s">
        <v>1468</v>
      </c>
      <c r="D1373" s="31">
        <v>0</v>
      </c>
      <c r="E1373" s="54">
        <v>0</v>
      </c>
      <c r="G1373" s="99">
        <f>+VALUE(VLOOKUP(B1373,[1]Hoja1!B$2:C$33,2,0))</f>
        <v>20</v>
      </c>
      <c r="H1373" t="str">
        <f>+VLOOKUP(CONCATENATE(B1373,C1373),[1]Hoja1!$J:$K,2,0)</f>
        <v>20371</v>
      </c>
      <c r="I1373">
        <f>+COUNTIFS(BaseSAP!U:U,V!H1373,BaseSAP!C:C,V!$G$4)</f>
        <v>0</v>
      </c>
      <c r="L1373" s="31" t="s">
        <v>1101</v>
      </c>
      <c r="M1373">
        <v>0</v>
      </c>
    </row>
    <row r="1374" spans="1:13" x14ac:dyDescent="0.25">
      <c r="A1374" s="33" t="s">
        <v>146</v>
      </c>
      <c r="B1374" s="33" t="s">
        <v>1101</v>
      </c>
      <c r="C1374" s="33" t="s">
        <v>1469</v>
      </c>
      <c r="D1374" s="33">
        <v>0</v>
      </c>
      <c r="E1374" s="69">
        <v>0</v>
      </c>
      <c r="G1374" s="99">
        <f>+VALUE(VLOOKUP(B1374,[1]Hoja1!B$2:C$33,2,0))</f>
        <v>20</v>
      </c>
      <c r="H1374" t="str">
        <f>+VLOOKUP(CONCATENATE(B1374,C1374),[1]Hoja1!$J:$K,2,0)</f>
        <v>20372</v>
      </c>
      <c r="I1374">
        <f>+COUNTIFS(BaseSAP!U:U,V!H1374,BaseSAP!C:C,V!$G$4)</f>
        <v>0</v>
      </c>
      <c r="L1374" s="33" t="s">
        <v>1101</v>
      </c>
      <c r="M1374">
        <v>0</v>
      </c>
    </row>
    <row r="1375" spans="1:13" x14ac:dyDescent="0.25">
      <c r="A1375" s="12" t="s">
        <v>146</v>
      </c>
      <c r="B1375" s="12" t="s">
        <v>1101</v>
      </c>
      <c r="C1375" s="12" t="s">
        <v>1470</v>
      </c>
      <c r="D1375" s="12">
        <v>0</v>
      </c>
      <c r="E1375" s="70">
        <v>0</v>
      </c>
      <c r="G1375" s="99">
        <f>+VALUE(VLOOKUP(B1375,[1]Hoja1!B$2:C$33,2,0))</f>
        <v>20</v>
      </c>
      <c r="H1375" t="str">
        <f>+VLOOKUP(CONCATENATE(B1375,C1375),[1]Hoja1!$J:$K,2,0)</f>
        <v>20373</v>
      </c>
      <c r="I1375">
        <f>+COUNTIFS(BaseSAP!U:U,V!H1375,BaseSAP!C:C,V!$G$4)</f>
        <v>0</v>
      </c>
      <c r="L1375" s="12" t="s">
        <v>1101</v>
      </c>
      <c r="M1375">
        <v>0</v>
      </c>
    </row>
    <row r="1376" spans="1:13" x14ac:dyDescent="0.25">
      <c r="A1376" s="33" t="s">
        <v>146</v>
      </c>
      <c r="B1376" s="33" t="s">
        <v>1101</v>
      </c>
      <c r="C1376" s="33" t="s">
        <v>1471</v>
      </c>
      <c r="D1376" s="33">
        <v>0</v>
      </c>
      <c r="E1376" s="69">
        <v>0</v>
      </c>
      <c r="G1376" s="99">
        <f>+VALUE(VLOOKUP(B1376,[1]Hoja1!B$2:C$33,2,0))</f>
        <v>20</v>
      </c>
      <c r="H1376" t="str">
        <f>+VLOOKUP(CONCATENATE(B1376,C1376),[1]Hoja1!$J:$K,2,0)</f>
        <v>20374</v>
      </c>
      <c r="I1376">
        <f>+COUNTIFS(BaseSAP!U:U,V!H1376,BaseSAP!C:C,V!$G$4)</f>
        <v>0</v>
      </c>
      <c r="L1376" s="33" t="s">
        <v>1101</v>
      </c>
      <c r="M1376">
        <v>0</v>
      </c>
    </row>
    <row r="1377" spans="1:13" x14ac:dyDescent="0.25">
      <c r="A1377" s="12" t="s">
        <v>146</v>
      </c>
      <c r="B1377" s="12" t="s">
        <v>1101</v>
      </c>
      <c r="C1377" s="12" t="s">
        <v>1472</v>
      </c>
      <c r="D1377" s="12">
        <v>0</v>
      </c>
      <c r="E1377" s="70">
        <v>0</v>
      </c>
      <c r="G1377" s="99">
        <f>+VALUE(VLOOKUP(B1377,[1]Hoja1!B$2:C$33,2,0))</f>
        <v>20</v>
      </c>
      <c r="H1377" t="str">
        <f>+VLOOKUP(CONCATENATE(B1377,C1377),[1]Hoja1!$J:$K,2,0)</f>
        <v>20375</v>
      </c>
      <c r="I1377">
        <f>+COUNTIFS(BaseSAP!U:U,V!H1377,BaseSAP!C:C,V!$G$4)</f>
        <v>0</v>
      </c>
      <c r="L1377" s="12" t="s">
        <v>1101</v>
      </c>
      <c r="M1377">
        <v>0</v>
      </c>
    </row>
    <row r="1378" spans="1:13" x14ac:dyDescent="0.25">
      <c r="A1378" s="33" t="s">
        <v>146</v>
      </c>
      <c r="B1378" s="33" t="s">
        <v>1101</v>
      </c>
      <c r="C1378" s="33" t="s">
        <v>1473</v>
      </c>
      <c r="D1378" s="33">
        <v>0</v>
      </c>
      <c r="E1378" s="69">
        <v>0</v>
      </c>
      <c r="G1378" s="99">
        <f>+VALUE(VLOOKUP(B1378,[1]Hoja1!B$2:C$33,2,0))</f>
        <v>20</v>
      </c>
      <c r="H1378" t="str">
        <f>+VLOOKUP(CONCATENATE(B1378,C1378),[1]Hoja1!$J:$K,2,0)</f>
        <v>20376</v>
      </c>
      <c r="I1378">
        <f>+COUNTIFS(BaseSAP!U:U,V!H1378,BaseSAP!C:C,V!$G$4)</f>
        <v>0</v>
      </c>
      <c r="L1378" s="33" t="s">
        <v>1101</v>
      </c>
      <c r="M1378">
        <v>0</v>
      </c>
    </row>
    <row r="1379" spans="1:13" x14ac:dyDescent="0.25">
      <c r="A1379" s="12" t="s">
        <v>146</v>
      </c>
      <c r="B1379" s="12" t="s">
        <v>1101</v>
      </c>
      <c r="C1379" s="12" t="s">
        <v>1474</v>
      </c>
      <c r="D1379" s="12">
        <v>0</v>
      </c>
      <c r="E1379" s="70">
        <v>0</v>
      </c>
      <c r="G1379" s="99">
        <f>+VALUE(VLOOKUP(B1379,[1]Hoja1!B$2:C$33,2,0))</f>
        <v>20</v>
      </c>
      <c r="H1379" t="str">
        <f>+VLOOKUP(CONCATENATE(B1379,C1379),[1]Hoja1!$J:$K,2,0)</f>
        <v>20377</v>
      </c>
      <c r="I1379">
        <f>+COUNTIFS(BaseSAP!U:U,V!H1379,BaseSAP!C:C,V!$G$4)</f>
        <v>0</v>
      </c>
      <c r="L1379" s="12" t="s">
        <v>1101</v>
      </c>
      <c r="M1379">
        <v>0</v>
      </c>
    </row>
    <row r="1380" spans="1:13" x14ac:dyDescent="0.25">
      <c r="A1380" s="33" t="s">
        <v>146</v>
      </c>
      <c r="B1380" s="33" t="s">
        <v>1101</v>
      </c>
      <c r="C1380" s="33" t="s">
        <v>1475</v>
      </c>
      <c r="D1380" s="33">
        <v>0</v>
      </c>
      <c r="E1380" s="69">
        <v>0</v>
      </c>
      <c r="G1380" s="99">
        <f>+VALUE(VLOOKUP(B1380,[1]Hoja1!B$2:C$33,2,0))</f>
        <v>20</v>
      </c>
      <c r="H1380" t="str">
        <f>+VLOOKUP(CONCATENATE(B1380,C1380),[1]Hoja1!$J:$K,2,0)</f>
        <v>20378</v>
      </c>
      <c r="I1380">
        <f>+COUNTIFS(BaseSAP!U:U,V!H1380,BaseSAP!C:C,V!$G$4)</f>
        <v>0</v>
      </c>
      <c r="L1380" s="33" t="s">
        <v>1101</v>
      </c>
      <c r="M1380">
        <v>0</v>
      </c>
    </row>
    <row r="1381" spans="1:13" x14ac:dyDescent="0.25">
      <c r="A1381" s="31" t="s">
        <v>146</v>
      </c>
      <c r="B1381" s="31" t="s">
        <v>1101</v>
      </c>
      <c r="C1381" s="31" t="s">
        <v>1476</v>
      </c>
      <c r="D1381" s="31">
        <v>0</v>
      </c>
      <c r="E1381" s="54">
        <v>0</v>
      </c>
      <c r="G1381" s="99">
        <f>+VALUE(VLOOKUP(B1381,[1]Hoja1!B$2:C$33,2,0))</f>
        <v>20</v>
      </c>
      <c r="H1381" t="str">
        <f>+VLOOKUP(CONCATENATE(B1381,C1381),[1]Hoja1!$J:$K,2,0)</f>
        <v>20379</v>
      </c>
      <c r="I1381">
        <f>+COUNTIFS(BaseSAP!U:U,V!H1381,BaseSAP!C:C,V!$G$4)</f>
        <v>0</v>
      </c>
      <c r="L1381" s="31" t="s">
        <v>1101</v>
      </c>
      <c r="M1381">
        <v>0</v>
      </c>
    </row>
    <row r="1382" spans="1:13" x14ac:dyDescent="0.25">
      <c r="A1382" s="33" t="s">
        <v>146</v>
      </c>
      <c r="B1382" s="33" t="s">
        <v>1101</v>
      </c>
      <c r="C1382" s="33" t="s">
        <v>1477</v>
      </c>
      <c r="D1382" s="33">
        <v>0</v>
      </c>
      <c r="E1382" s="69">
        <v>0</v>
      </c>
      <c r="G1382" s="99">
        <f>+VALUE(VLOOKUP(B1382,[1]Hoja1!B$2:C$33,2,0))</f>
        <v>20</v>
      </c>
      <c r="H1382" t="str">
        <f>+VLOOKUP(CONCATENATE(B1382,C1382),[1]Hoja1!$J:$K,2,0)</f>
        <v>20380</v>
      </c>
      <c r="I1382">
        <f>+COUNTIFS(BaseSAP!U:U,V!H1382,BaseSAP!C:C,V!$G$4)</f>
        <v>0</v>
      </c>
      <c r="L1382" s="33" t="s">
        <v>1101</v>
      </c>
      <c r="M1382">
        <v>0</v>
      </c>
    </row>
    <row r="1383" spans="1:13" x14ac:dyDescent="0.25">
      <c r="A1383" s="31" t="s">
        <v>146</v>
      </c>
      <c r="B1383" s="31" t="s">
        <v>1101</v>
      </c>
      <c r="C1383" s="31" t="s">
        <v>1478</v>
      </c>
      <c r="D1383" s="31">
        <v>0</v>
      </c>
      <c r="E1383" s="54">
        <v>0</v>
      </c>
      <c r="G1383" s="99">
        <f>+VALUE(VLOOKUP(B1383,[1]Hoja1!B$2:C$33,2,0))</f>
        <v>20</v>
      </c>
      <c r="H1383" t="str">
        <f>+VLOOKUP(CONCATENATE(B1383,C1383),[1]Hoja1!$J:$K,2,0)</f>
        <v>20381</v>
      </c>
      <c r="I1383">
        <f>+COUNTIFS(BaseSAP!U:U,V!H1383,BaseSAP!C:C,V!$G$4)</f>
        <v>0</v>
      </c>
      <c r="L1383" s="31" t="s">
        <v>1101</v>
      </c>
      <c r="M1383">
        <v>0</v>
      </c>
    </row>
    <row r="1384" spans="1:13" x14ac:dyDescent="0.25">
      <c r="A1384" s="33" t="s">
        <v>146</v>
      </c>
      <c r="B1384" s="33" t="s">
        <v>1101</v>
      </c>
      <c r="C1384" s="33" t="s">
        <v>1479</v>
      </c>
      <c r="D1384" s="33">
        <v>0</v>
      </c>
      <c r="E1384" s="69">
        <v>0</v>
      </c>
      <c r="G1384" s="99">
        <f>+VALUE(VLOOKUP(B1384,[1]Hoja1!B$2:C$33,2,0))</f>
        <v>20</v>
      </c>
      <c r="H1384" t="str">
        <f>+VLOOKUP(CONCATENATE(B1384,C1384),[1]Hoja1!$J:$K,2,0)</f>
        <v>20382</v>
      </c>
      <c r="I1384">
        <f>+COUNTIFS(BaseSAP!U:U,V!H1384,BaseSAP!C:C,V!$G$4)</f>
        <v>0</v>
      </c>
      <c r="L1384" s="33" t="s">
        <v>1101</v>
      </c>
      <c r="M1384">
        <v>0</v>
      </c>
    </row>
    <row r="1385" spans="1:13" x14ac:dyDescent="0.25">
      <c r="A1385" s="12" t="s">
        <v>146</v>
      </c>
      <c r="B1385" s="12" t="s">
        <v>1101</v>
      </c>
      <c r="C1385" s="12" t="s">
        <v>1480</v>
      </c>
      <c r="D1385" s="12">
        <v>0</v>
      </c>
      <c r="E1385" s="70">
        <v>0</v>
      </c>
      <c r="G1385" s="99">
        <f>+VALUE(VLOOKUP(B1385,[1]Hoja1!B$2:C$33,2,0))</f>
        <v>20</v>
      </c>
      <c r="H1385" t="str">
        <f>+VLOOKUP(CONCATENATE(B1385,C1385),[1]Hoja1!$J:$K,2,0)</f>
        <v>20383</v>
      </c>
      <c r="I1385">
        <f>+COUNTIFS(BaseSAP!U:U,V!H1385,BaseSAP!C:C,V!$G$4)</f>
        <v>0</v>
      </c>
      <c r="L1385" s="12" t="s">
        <v>1101</v>
      </c>
      <c r="M1385">
        <v>0</v>
      </c>
    </row>
    <row r="1386" spans="1:13" x14ac:dyDescent="0.25">
      <c r="A1386" s="33" t="s">
        <v>146</v>
      </c>
      <c r="B1386" s="33" t="s">
        <v>1101</v>
      </c>
      <c r="C1386" s="33" t="s">
        <v>1481</v>
      </c>
      <c r="D1386" s="33">
        <v>0</v>
      </c>
      <c r="E1386" s="69">
        <v>0</v>
      </c>
      <c r="G1386" s="99">
        <f>+VALUE(VLOOKUP(B1386,[1]Hoja1!B$2:C$33,2,0))</f>
        <v>20</v>
      </c>
      <c r="H1386" t="str">
        <f>+VLOOKUP(CONCATENATE(B1386,C1386),[1]Hoja1!$J:$K,2,0)</f>
        <v>20384</v>
      </c>
      <c r="I1386">
        <f>+COUNTIFS(BaseSAP!U:U,V!H1386,BaseSAP!C:C,V!$G$4)</f>
        <v>0</v>
      </c>
      <c r="L1386" s="33" t="s">
        <v>1101</v>
      </c>
      <c r="M1386">
        <v>0</v>
      </c>
    </row>
    <row r="1387" spans="1:13" x14ac:dyDescent="0.25">
      <c r="A1387" s="12" t="s">
        <v>146</v>
      </c>
      <c r="B1387" s="12" t="s">
        <v>1101</v>
      </c>
      <c r="C1387" s="12" t="s">
        <v>1482</v>
      </c>
      <c r="D1387" s="12">
        <v>0</v>
      </c>
      <c r="E1387" s="70">
        <v>0</v>
      </c>
      <c r="G1387" s="99">
        <f>+VALUE(VLOOKUP(B1387,[1]Hoja1!B$2:C$33,2,0))</f>
        <v>20</v>
      </c>
      <c r="H1387" t="str">
        <f>+VLOOKUP(CONCATENATE(B1387,C1387),[1]Hoja1!$J:$K,2,0)</f>
        <v>20385</v>
      </c>
      <c r="I1387">
        <f>+COUNTIFS(BaseSAP!U:U,V!H1387,BaseSAP!C:C,V!$G$4)</f>
        <v>0</v>
      </c>
      <c r="L1387" s="12" t="s">
        <v>1101</v>
      </c>
      <c r="M1387">
        <v>0</v>
      </c>
    </row>
    <row r="1388" spans="1:13" x14ac:dyDescent="0.25">
      <c r="A1388" s="33" t="s">
        <v>146</v>
      </c>
      <c r="B1388" s="33" t="s">
        <v>1101</v>
      </c>
      <c r="C1388" s="33" t="s">
        <v>1483</v>
      </c>
      <c r="D1388" s="33">
        <v>0</v>
      </c>
      <c r="E1388" s="69">
        <v>0</v>
      </c>
      <c r="G1388" s="99">
        <f>+VALUE(VLOOKUP(B1388,[1]Hoja1!B$2:C$33,2,0))</f>
        <v>20</v>
      </c>
      <c r="H1388" t="str">
        <f>+VLOOKUP(CONCATENATE(B1388,C1388),[1]Hoja1!$J:$K,2,0)</f>
        <v>20386</v>
      </c>
      <c r="I1388">
        <f>+COUNTIFS(BaseSAP!U:U,V!H1388,BaseSAP!C:C,V!$G$4)</f>
        <v>0</v>
      </c>
      <c r="L1388" s="33" t="s">
        <v>1101</v>
      </c>
      <c r="M1388">
        <v>0</v>
      </c>
    </row>
    <row r="1389" spans="1:13" x14ac:dyDescent="0.25">
      <c r="A1389" s="12" t="s">
        <v>146</v>
      </c>
      <c r="B1389" s="12" t="s">
        <v>1101</v>
      </c>
      <c r="C1389" s="12" t="s">
        <v>1484</v>
      </c>
      <c r="D1389" s="12">
        <v>0</v>
      </c>
      <c r="E1389" s="70">
        <v>0</v>
      </c>
      <c r="G1389" s="99">
        <f>+VALUE(VLOOKUP(B1389,[1]Hoja1!B$2:C$33,2,0))</f>
        <v>20</v>
      </c>
      <c r="H1389" t="str">
        <f>+VLOOKUP(CONCATENATE(B1389,C1389),[1]Hoja1!$J:$K,2,0)</f>
        <v>20387</v>
      </c>
      <c r="I1389">
        <f>+COUNTIFS(BaseSAP!U:U,V!H1389,BaseSAP!C:C,V!$G$4)</f>
        <v>0</v>
      </c>
      <c r="L1389" s="12" t="s">
        <v>1101</v>
      </c>
      <c r="M1389">
        <v>0</v>
      </c>
    </row>
    <row r="1390" spans="1:13" x14ac:dyDescent="0.25">
      <c r="A1390" s="33" t="s">
        <v>146</v>
      </c>
      <c r="B1390" s="33" t="s">
        <v>1101</v>
      </c>
      <c r="C1390" s="33" t="s">
        <v>1485</v>
      </c>
      <c r="D1390" s="33">
        <v>0</v>
      </c>
      <c r="E1390" s="69">
        <v>0</v>
      </c>
      <c r="G1390" s="99">
        <f>+VALUE(VLOOKUP(B1390,[1]Hoja1!B$2:C$33,2,0))</f>
        <v>20</v>
      </c>
      <c r="H1390" t="str">
        <f>+VLOOKUP(CONCATENATE(B1390,C1390),[1]Hoja1!$J:$K,2,0)</f>
        <v>20388</v>
      </c>
      <c r="I1390">
        <f>+COUNTIFS(BaseSAP!U:U,V!H1390,BaseSAP!C:C,V!$G$4)</f>
        <v>0</v>
      </c>
      <c r="L1390" s="33" t="s">
        <v>1101</v>
      </c>
      <c r="M1390">
        <v>0</v>
      </c>
    </row>
    <row r="1391" spans="1:13" x14ac:dyDescent="0.25">
      <c r="A1391" s="31" t="s">
        <v>146</v>
      </c>
      <c r="B1391" s="31" t="s">
        <v>1101</v>
      </c>
      <c r="C1391" s="31" t="s">
        <v>1486</v>
      </c>
      <c r="D1391" s="31">
        <v>0</v>
      </c>
      <c r="E1391" s="54">
        <v>0</v>
      </c>
      <c r="G1391" s="99">
        <f>+VALUE(VLOOKUP(B1391,[1]Hoja1!B$2:C$33,2,0))</f>
        <v>20</v>
      </c>
      <c r="H1391" t="str">
        <f>+VLOOKUP(CONCATENATE(B1391,C1391),[1]Hoja1!$J:$K,2,0)</f>
        <v>20389</v>
      </c>
      <c r="I1391">
        <f>+COUNTIFS(BaseSAP!U:U,V!H1391,BaseSAP!C:C,V!$G$4)</f>
        <v>0</v>
      </c>
      <c r="L1391" s="31" t="s">
        <v>1101</v>
      </c>
      <c r="M1391">
        <v>0</v>
      </c>
    </row>
    <row r="1392" spans="1:13" x14ac:dyDescent="0.25">
      <c r="A1392" s="33" t="s">
        <v>146</v>
      </c>
      <c r="B1392" s="33" t="s">
        <v>1101</v>
      </c>
      <c r="C1392" s="33" t="s">
        <v>1487</v>
      </c>
      <c r="D1392" s="33">
        <v>0</v>
      </c>
      <c r="E1392" s="69">
        <v>0</v>
      </c>
      <c r="G1392" s="99">
        <f>+VALUE(VLOOKUP(B1392,[1]Hoja1!B$2:C$33,2,0))</f>
        <v>20</v>
      </c>
      <c r="H1392" t="str">
        <f>+VLOOKUP(CONCATENATE(B1392,C1392),[1]Hoja1!$J:$K,2,0)</f>
        <v>20390</v>
      </c>
      <c r="I1392">
        <f>+COUNTIFS(BaseSAP!U:U,V!H1392,BaseSAP!C:C,V!$G$4)</f>
        <v>0</v>
      </c>
      <c r="L1392" s="33" t="s">
        <v>1101</v>
      </c>
      <c r="M1392">
        <v>0</v>
      </c>
    </row>
    <row r="1393" spans="1:13" x14ac:dyDescent="0.25">
      <c r="A1393" s="12" t="s">
        <v>146</v>
      </c>
      <c r="B1393" s="12" t="s">
        <v>1101</v>
      </c>
      <c r="C1393" s="12" t="s">
        <v>1488</v>
      </c>
      <c r="D1393" s="12">
        <v>0</v>
      </c>
      <c r="E1393" s="70">
        <v>0</v>
      </c>
      <c r="G1393" s="99">
        <f>+VALUE(VLOOKUP(B1393,[1]Hoja1!B$2:C$33,2,0))</f>
        <v>20</v>
      </c>
      <c r="H1393" t="str">
        <f>+VLOOKUP(CONCATENATE(B1393,C1393),[1]Hoja1!$J:$K,2,0)</f>
        <v>20391</v>
      </c>
      <c r="I1393">
        <f>+COUNTIFS(BaseSAP!U:U,V!H1393,BaseSAP!C:C,V!$G$4)</f>
        <v>0</v>
      </c>
      <c r="L1393" s="12" t="s">
        <v>1101</v>
      </c>
      <c r="M1393">
        <v>0</v>
      </c>
    </row>
    <row r="1394" spans="1:13" x14ac:dyDescent="0.25">
      <c r="A1394" s="33" t="s">
        <v>146</v>
      </c>
      <c r="B1394" s="33" t="s">
        <v>1101</v>
      </c>
      <c r="C1394" s="33" t="s">
        <v>1489</v>
      </c>
      <c r="D1394" s="33">
        <v>0</v>
      </c>
      <c r="E1394" s="69">
        <v>0</v>
      </c>
      <c r="G1394" s="99">
        <f>+VALUE(VLOOKUP(B1394,[1]Hoja1!B$2:C$33,2,0))</f>
        <v>20</v>
      </c>
      <c r="H1394" t="str">
        <f>+VLOOKUP(CONCATENATE(B1394,C1394),[1]Hoja1!$J:$K,2,0)</f>
        <v>20392</v>
      </c>
      <c r="I1394">
        <f>+COUNTIFS(BaseSAP!U:U,V!H1394,BaseSAP!C:C,V!$G$4)</f>
        <v>0</v>
      </c>
      <c r="L1394" s="33" t="s">
        <v>1101</v>
      </c>
      <c r="M1394">
        <v>0</v>
      </c>
    </row>
    <row r="1395" spans="1:13" x14ac:dyDescent="0.25">
      <c r="A1395" s="12" t="s">
        <v>146</v>
      </c>
      <c r="B1395" s="12" t="s">
        <v>1101</v>
      </c>
      <c r="C1395" s="12" t="s">
        <v>1490</v>
      </c>
      <c r="D1395" s="12">
        <v>0</v>
      </c>
      <c r="E1395" s="70">
        <v>0</v>
      </c>
      <c r="G1395" s="99">
        <f>+VALUE(VLOOKUP(B1395,[1]Hoja1!B$2:C$33,2,0))</f>
        <v>20</v>
      </c>
      <c r="H1395" t="str">
        <f>+VLOOKUP(CONCATENATE(B1395,C1395),[1]Hoja1!$J:$K,2,0)</f>
        <v>20393</v>
      </c>
      <c r="I1395">
        <f>+COUNTIFS(BaseSAP!U:U,V!H1395,BaseSAP!C:C,V!$G$4)</f>
        <v>0</v>
      </c>
      <c r="L1395" s="12" t="s">
        <v>1101</v>
      </c>
      <c r="M1395">
        <v>0</v>
      </c>
    </row>
    <row r="1396" spans="1:13" x14ac:dyDescent="0.25">
      <c r="A1396" s="33" t="s">
        <v>146</v>
      </c>
      <c r="B1396" s="33" t="s">
        <v>1101</v>
      </c>
      <c r="C1396" s="33" t="s">
        <v>1491</v>
      </c>
      <c r="D1396" s="33">
        <v>0</v>
      </c>
      <c r="E1396" s="69">
        <v>0</v>
      </c>
      <c r="G1396" s="99">
        <f>+VALUE(VLOOKUP(B1396,[1]Hoja1!B$2:C$33,2,0))</f>
        <v>20</v>
      </c>
      <c r="H1396" t="str">
        <f>+VLOOKUP(CONCATENATE(B1396,C1396),[1]Hoja1!$J:$K,2,0)</f>
        <v>20394</v>
      </c>
      <c r="I1396">
        <f>+COUNTIFS(BaseSAP!U:U,V!H1396,BaseSAP!C:C,V!$G$4)</f>
        <v>0</v>
      </c>
      <c r="L1396" s="33" t="s">
        <v>1101</v>
      </c>
      <c r="M1396">
        <v>0</v>
      </c>
    </row>
    <row r="1397" spans="1:13" x14ac:dyDescent="0.25">
      <c r="A1397" s="12" t="s">
        <v>146</v>
      </c>
      <c r="B1397" s="12" t="s">
        <v>1101</v>
      </c>
      <c r="C1397" s="12" t="s">
        <v>1492</v>
      </c>
      <c r="D1397" s="12">
        <v>0</v>
      </c>
      <c r="E1397" s="70">
        <v>0</v>
      </c>
      <c r="G1397" s="99">
        <f>+VALUE(VLOOKUP(B1397,[1]Hoja1!B$2:C$33,2,0))</f>
        <v>20</v>
      </c>
      <c r="H1397" t="str">
        <f>+VLOOKUP(CONCATENATE(B1397,C1397),[1]Hoja1!$J:$K,2,0)</f>
        <v>20395</v>
      </c>
      <c r="I1397">
        <f>+COUNTIFS(BaseSAP!U:U,V!H1397,BaseSAP!C:C,V!$G$4)</f>
        <v>0</v>
      </c>
      <c r="L1397" s="12" t="s">
        <v>1101</v>
      </c>
      <c r="M1397">
        <v>0</v>
      </c>
    </row>
    <row r="1398" spans="1:13" x14ac:dyDescent="0.25">
      <c r="A1398" s="33" t="s">
        <v>146</v>
      </c>
      <c r="B1398" s="33" t="s">
        <v>1101</v>
      </c>
      <c r="C1398" s="33" t="s">
        <v>1493</v>
      </c>
      <c r="D1398" s="33">
        <v>0</v>
      </c>
      <c r="E1398" s="69">
        <v>0</v>
      </c>
      <c r="G1398" s="99">
        <f>+VALUE(VLOOKUP(B1398,[1]Hoja1!B$2:C$33,2,0))</f>
        <v>20</v>
      </c>
      <c r="H1398" t="str">
        <f>+VLOOKUP(CONCATENATE(B1398,C1398),[1]Hoja1!$J:$K,2,0)</f>
        <v>20396</v>
      </c>
      <c r="I1398">
        <f>+COUNTIFS(BaseSAP!U:U,V!H1398,BaseSAP!C:C,V!$G$4)</f>
        <v>0</v>
      </c>
      <c r="L1398" s="33" t="s">
        <v>1101</v>
      </c>
      <c r="M1398">
        <v>0</v>
      </c>
    </row>
    <row r="1399" spans="1:13" x14ac:dyDescent="0.25">
      <c r="A1399" s="31" t="s">
        <v>146</v>
      </c>
      <c r="B1399" s="31" t="s">
        <v>1101</v>
      </c>
      <c r="C1399" s="31" t="s">
        <v>1494</v>
      </c>
      <c r="D1399" s="31">
        <v>0</v>
      </c>
      <c r="E1399" s="54">
        <v>0</v>
      </c>
      <c r="G1399" s="99">
        <f>+VALUE(VLOOKUP(B1399,[1]Hoja1!B$2:C$33,2,0))</f>
        <v>20</v>
      </c>
      <c r="H1399" t="str">
        <f>+VLOOKUP(CONCATENATE(B1399,C1399),[1]Hoja1!$J:$K,2,0)</f>
        <v>20397</v>
      </c>
      <c r="I1399">
        <f>+COUNTIFS(BaseSAP!U:U,V!H1399,BaseSAP!C:C,V!$G$4)</f>
        <v>0</v>
      </c>
      <c r="L1399" s="31" t="s">
        <v>1101</v>
      </c>
      <c r="M1399">
        <v>0</v>
      </c>
    </row>
    <row r="1400" spans="1:13" x14ac:dyDescent="0.25">
      <c r="A1400" s="33" t="s">
        <v>146</v>
      </c>
      <c r="B1400" s="33" t="s">
        <v>1101</v>
      </c>
      <c r="C1400" s="33" t="s">
        <v>1495</v>
      </c>
      <c r="D1400" s="33">
        <v>0</v>
      </c>
      <c r="E1400" s="69">
        <v>0</v>
      </c>
      <c r="G1400" s="99">
        <f>+VALUE(VLOOKUP(B1400,[1]Hoja1!B$2:C$33,2,0))</f>
        <v>20</v>
      </c>
      <c r="H1400" t="str">
        <f>+VLOOKUP(CONCATENATE(B1400,C1400),[1]Hoja1!$J:$K,2,0)</f>
        <v>20398</v>
      </c>
      <c r="I1400">
        <f>+COUNTIFS(BaseSAP!U:U,V!H1400,BaseSAP!C:C,V!$G$4)</f>
        <v>0</v>
      </c>
      <c r="L1400" s="33" t="s">
        <v>1101</v>
      </c>
      <c r="M1400">
        <v>0</v>
      </c>
    </row>
    <row r="1401" spans="1:13" x14ac:dyDescent="0.25">
      <c r="A1401" s="31" t="s">
        <v>146</v>
      </c>
      <c r="B1401" s="31" t="s">
        <v>1101</v>
      </c>
      <c r="C1401" s="31" t="s">
        <v>1496</v>
      </c>
      <c r="D1401" s="31">
        <v>0</v>
      </c>
      <c r="E1401" s="54">
        <v>0</v>
      </c>
      <c r="G1401" s="99">
        <f>+VALUE(VLOOKUP(B1401,[1]Hoja1!B$2:C$33,2,0))</f>
        <v>20</v>
      </c>
      <c r="H1401" t="str">
        <f>+VLOOKUP(CONCATENATE(B1401,C1401),[1]Hoja1!$J:$K,2,0)</f>
        <v>20399</v>
      </c>
      <c r="I1401">
        <f>+COUNTIFS(BaseSAP!U:U,V!H1401,BaseSAP!C:C,V!$G$4)</f>
        <v>0</v>
      </c>
      <c r="L1401" s="31" t="s">
        <v>1101</v>
      </c>
      <c r="M1401">
        <v>0</v>
      </c>
    </row>
    <row r="1402" spans="1:13" x14ac:dyDescent="0.25">
      <c r="A1402" s="33" t="s">
        <v>146</v>
      </c>
      <c r="B1402" s="33" t="s">
        <v>1101</v>
      </c>
      <c r="C1402" s="33" t="s">
        <v>1497</v>
      </c>
      <c r="D1402" s="33">
        <v>0</v>
      </c>
      <c r="E1402" s="69">
        <v>0</v>
      </c>
      <c r="G1402" s="99">
        <f>+VALUE(VLOOKUP(B1402,[1]Hoja1!B$2:C$33,2,0))</f>
        <v>20</v>
      </c>
      <c r="H1402" t="str">
        <f>+VLOOKUP(CONCATENATE(B1402,C1402),[1]Hoja1!$J:$K,2,0)</f>
        <v>20400</v>
      </c>
      <c r="I1402">
        <f>+COUNTIFS(BaseSAP!U:U,V!H1402,BaseSAP!C:C,V!$G$4)</f>
        <v>0</v>
      </c>
      <c r="L1402" s="33" t="s">
        <v>1101</v>
      </c>
      <c r="M1402">
        <v>0</v>
      </c>
    </row>
    <row r="1403" spans="1:13" x14ac:dyDescent="0.25">
      <c r="A1403" s="12" t="s">
        <v>146</v>
      </c>
      <c r="B1403" s="12" t="s">
        <v>1101</v>
      </c>
      <c r="C1403" s="12" t="s">
        <v>1498</v>
      </c>
      <c r="D1403" s="12">
        <v>0</v>
      </c>
      <c r="E1403" s="70">
        <v>0</v>
      </c>
      <c r="G1403" s="99">
        <f>+VALUE(VLOOKUP(B1403,[1]Hoja1!B$2:C$33,2,0))</f>
        <v>20</v>
      </c>
      <c r="H1403" t="str">
        <f>+VLOOKUP(CONCATENATE(B1403,C1403),[1]Hoja1!$J:$K,2,0)</f>
        <v>20401</v>
      </c>
      <c r="I1403">
        <f>+COUNTIFS(BaseSAP!U:U,V!H1403,BaseSAP!C:C,V!$G$4)</f>
        <v>0</v>
      </c>
      <c r="L1403" s="12" t="s">
        <v>1101</v>
      </c>
      <c r="M1403">
        <v>0</v>
      </c>
    </row>
    <row r="1404" spans="1:13" x14ac:dyDescent="0.25">
      <c r="A1404" s="33" t="s">
        <v>146</v>
      </c>
      <c r="B1404" s="33" t="s">
        <v>1101</v>
      </c>
      <c r="C1404" s="33" t="s">
        <v>1499</v>
      </c>
      <c r="D1404" s="33">
        <v>0</v>
      </c>
      <c r="E1404" s="69">
        <v>0</v>
      </c>
      <c r="G1404" s="99">
        <f>+VALUE(VLOOKUP(B1404,[1]Hoja1!B$2:C$33,2,0))</f>
        <v>20</v>
      </c>
      <c r="H1404" t="str">
        <f>+VLOOKUP(CONCATENATE(B1404,C1404),[1]Hoja1!$J:$K,2,0)</f>
        <v>20402</v>
      </c>
      <c r="I1404">
        <f>+COUNTIFS(BaseSAP!U:U,V!H1404,BaseSAP!C:C,V!$G$4)</f>
        <v>0</v>
      </c>
      <c r="L1404" s="33" t="s">
        <v>1101</v>
      </c>
      <c r="M1404">
        <v>0</v>
      </c>
    </row>
    <row r="1405" spans="1:13" x14ac:dyDescent="0.25">
      <c r="A1405" s="12" t="s">
        <v>146</v>
      </c>
      <c r="B1405" s="12" t="s">
        <v>1101</v>
      </c>
      <c r="C1405" s="12" t="s">
        <v>1500</v>
      </c>
      <c r="D1405" s="12">
        <v>0</v>
      </c>
      <c r="E1405" s="70">
        <v>0</v>
      </c>
      <c r="G1405" s="99">
        <f>+VALUE(VLOOKUP(B1405,[1]Hoja1!B$2:C$33,2,0))</f>
        <v>20</v>
      </c>
      <c r="H1405" t="str">
        <f>+VLOOKUP(CONCATENATE(B1405,C1405),[1]Hoja1!$J:$K,2,0)</f>
        <v>20403</v>
      </c>
      <c r="I1405">
        <f>+COUNTIFS(BaseSAP!U:U,V!H1405,BaseSAP!C:C,V!$G$4)</f>
        <v>0</v>
      </c>
      <c r="L1405" s="12" t="s">
        <v>1101</v>
      </c>
      <c r="M1405">
        <v>0</v>
      </c>
    </row>
    <row r="1406" spans="1:13" x14ac:dyDescent="0.25">
      <c r="A1406" s="33" t="s">
        <v>146</v>
      </c>
      <c r="B1406" s="33" t="s">
        <v>1101</v>
      </c>
      <c r="C1406" s="33" t="s">
        <v>1501</v>
      </c>
      <c r="D1406" s="33">
        <v>0</v>
      </c>
      <c r="E1406" s="69">
        <v>0</v>
      </c>
      <c r="G1406" s="99">
        <f>+VALUE(VLOOKUP(B1406,[1]Hoja1!B$2:C$33,2,0))</f>
        <v>20</v>
      </c>
      <c r="H1406" t="str">
        <f>+VLOOKUP(CONCATENATE(B1406,C1406),[1]Hoja1!$J:$K,2,0)</f>
        <v>20404</v>
      </c>
      <c r="I1406">
        <f>+COUNTIFS(BaseSAP!U:U,V!H1406,BaseSAP!C:C,V!$G$4)</f>
        <v>0</v>
      </c>
      <c r="L1406" s="33" t="s">
        <v>1101</v>
      </c>
      <c r="M1406">
        <v>0</v>
      </c>
    </row>
    <row r="1407" spans="1:13" x14ac:dyDescent="0.25">
      <c r="A1407" s="12" t="s">
        <v>146</v>
      </c>
      <c r="B1407" s="12" t="s">
        <v>1101</v>
      </c>
      <c r="C1407" s="12" t="s">
        <v>1502</v>
      </c>
      <c r="D1407" s="12">
        <v>0</v>
      </c>
      <c r="E1407" s="70">
        <v>0</v>
      </c>
      <c r="G1407" s="99">
        <f>+VALUE(VLOOKUP(B1407,[1]Hoja1!B$2:C$33,2,0))</f>
        <v>20</v>
      </c>
      <c r="H1407" t="str">
        <f>+VLOOKUP(CONCATENATE(B1407,C1407),[1]Hoja1!$J:$K,2,0)</f>
        <v>20405</v>
      </c>
      <c r="I1407">
        <f>+COUNTIFS(BaseSAP!U:U,V!H1407,BaseSAP!C:C,V!$G$4)</f>
        <v>0</v>
      </c>
      <c r="L1407" s="12" t="s">
        <v>1101</v>
      </c>
      <c r="M1407">
        <v>0</v>
      </c>
    </row>
    <row r="1408" spans="1:13" x14ac:dyDescent="0.25">
      <c r="A1408" s="33" t="s">
        <v>146</v>
      </c>
      <c r="B1408" s="33" t="s">
        <v>1101</v>
      </c>
      <c r="C1408" s="33" t="s">
        <v>1503</v>
      </c>
      <c r="D1408" s="33">
        <v>0</v>
      </c>
      <c r="E1408" s="69">
        <v>0</v>
      </c>
      <c r="G1408" s="99">
        <f>+VALUE(VLOOKUP(B1408,[1]Hoja1!B$2:C$33,2,0))</f>
        <v>20</v>
      </c>
      <c r="H1408" t="str">
        <f>+VLOOKUP(CONCATENATE(B1408,C1408),[1]Hoja1!$J:$K,2,0)</f>
        <v>20406</v>
      </c>
      <c r="I1408">
        <f>+COUNTIFS(BaseSAP!U:U,V!H1408,BaseSAP!C:C,V!$G$4)</f>
        <v>0</v>
      </c>
      <c r="L1408" s="33" t="s">
        <v>1101</v>
      </c>
      <c r="M1408">
        <v>0</v>
      </c>
    </row>
    <row r="1409" spans="1:13" x14ac:dyDescent="0.25">
      <c r="A1409" s="31" t="s">
        <v>146</v>
      </c>
      <c r="B1409" s="31" t="s">
        <v>1101</v>
      </c>
      <c r="C1409" s="31" t="s">
        <v>1504</v>
      </c>
      <c r="D1409" s="31">
        <v>0</v>
      </c>
      <c r="E1409" s="54">
        <v>0</v>
      </c>
      <c r="G1409" s="99">
        <f>+VALUE(VLOOKUP(B1409,[1]Hoja1!B$2:C$33,2,0))</f>
        <v>20</v>
      </c>
      <c r="H1409" t="str">
        <f>+VLOOKUP(CONCATENATE(B1409,C1409),[1]Hoja1!$J:$K,2,0)</f>
        <v>20407</v>
      </c>
      <c r="I1409">
        <f>+COUNTIFS(BaseSAP!U:U,V!H1409,BaseSAP!C:C,V!$G$4)</f>
        <v>0</v>
      </c>
      <c r="L1409" s="31" t="s">
        <v>1101</v>
      </c>
      <c r="M1409">
        <v>0</v>
      </c>
    </row>
    <row r="1410" spans="1:13" x14ac:dyDescent="0.25">
      <c r="A1410" s="33" t="s">
        <v>146</v>
      </c>
      <c r="B1410" s="33" t="s">
        <v>1101</v>
      </c>
      <c r="C1410" s="33" t="s">
        <v>1505</v>
      </c>
      <c r="D1410" s="33">
        <v>0</v>
      </c>
      <c r="E1410" s="69">
        <v>0</v>
      </c>
      <c r="G1410" s="99">
        <f>+VALUE(VLOOKUP(B1410,[1]Hoja1!B$2:C$33,2,0))</f>
        <v>20</v>
      </c>
      <c r="H1410" t="str">
        <f>+VLOOKUP(CONCATENATE(B1410,C1410),[1]Hoja1!$J:$K,2,0)</f>
        <v>20408</v>
      </c>
      <c r="I1410">
        <f>+COUNTIFS(BaseSAP!U:U,V!H1410,BaseSAP!C:C,V!$G$4)</f>
        <v>0</v>
      </c>
      <c r="L1410" s="33" t="s">
        <v>1101</v>
      </c>
      <c r="M1410">
        <v>0</v>
      </c>
    </row>
    <row r="1411" spans="1:13" x14ac:dyDescent="0.25">
      <c r="A1411" s="12" t="s">
        <v>146</v>
      </c>
      <c r="B1411" s="12" t="s">
        <v>1101</v>
      </c>
      <c r="C1411" s="12" t="s">
        <v>1506</v>
      </c>
      <c r="D1411" s="12">
        <v>0</v>
      </c>
      <c r="E1411" s="70">
        <v>0</v>
      </c>
      <c r="G1411" s="99">
        <f>+VALUE(VLOOKUP(B1411,[1]Hoja1!B$2:C$33,2,0))</f>
        <v>20</v>
      </c>
      <c r="H1411" t="str">
        <f>+VLOOKUP(CONCATENATE(B1411,C1411),[1]Hoja1!$J:$K,2,0)</f>
        <v>20409</v>
      </c>
      <c r="I1411">
        <f>+COUNTIFS(BaseSAP!U:U,V!H1411,BaseSAP!C:C,V!$G$4)</f>
        <v>0</v>
      </c>
      <c r="L1411" s="12" t="s">
        <v>1101</v>
      </c>
      <c r="M1411">
        <v>0</v>
      </c>
    </row>
    <row r="1412" spans="1:13" x14ac:dyDescent="0.25">
      <c r="A1412" s="33" t="s">
        <v>146</v>
      </c>
      <c r="B1412" s="33" t="s">
        <v>1101</v>
      </c>
      <c r="C1412" s="33" t="s">
        <v>1507</v>
      </c>
      <c r="D1412" s="33">
        <v>0</v>
      </c>
      <c r="E1412" s="69">
        <v>0</v>
      </c>
      <c r="G1412" s="99">
        <f>+VALUE(VLOOKUP(B1412,[1]Hoja1!B$2:C$33,2,0))</f>
        <v>20</v>
      </c>
      <c r="H1412" t="str">
        <f>+VLOOKUP(CONCATENATE(B1412,C1412),[1]Hoja1!$J:$K,2,0)</f>
        <v>20410</v>
      </c>
      <c r="I1412">
        <f>+COUNTIFS(BaseSAP!U:U,V!H1412,BaseSAP!C:C,V!$G$4)</f>
        <v>0</v>
      </c>
      <c r="L1412" s="33" t="s">
        <v>1101</v>
      </c>
      <c r="M1412">
        <v>0</v>
      </c>
    </row>
    <row r="1413" spans="1:13" x14ac:dyDescent="0.25">
      <c r="A1413" s="12" t="s">
        <v>146</v>
      </c>
      <c r="B1413" s="12" t="s">
        <v>1101</v>
      </c>
      <c r="C1413" s="12" t="s">
        <v>1508</v>
      </c>
      <c r="D1413" s="12">
        <v>0</v>
      </c>
      <c r="E1413" s="70">
        <v>0</v>
      </c>
      <c r="G1413" s="99">
        <f>+VALUE(VLOOKUP(B1413,[1]Hoja1!B$2:C$33,2,0))</f>
        <v>20</v>
      </c>
      <c r="H1413" t="str">
        <f>+VLOOKUP(CONCATENATE(B1413,C1413),[1]Hoja1!$J:$K,2,0)</f>
        <v>20411</v>
      </c>
      <c r="I1413">
        <f>+COUNTIFS(BaseSAP!U:U,V!H1413,BaseSAP!C:C,V!$G$4)</f>
        <v>0</v>
      </c>
      <c r="L1413" s="12" t="s">
        <v>1101</v>
      </c>
      <c r="M1413">
        <v>0</v>
      </c>
    </row>
    <row r="1414" spans="1:13" x14ac:dyDescent="0.25">
      <c r="A1414" s="33" t="s">
        <v>146</v>
      </c>
      <c r="B1414" s="33" t="s">
        <v>1101</v>
      </c>
      <c r="C1414" s="33" t="s">
        <v>1509</v>
      </c>
      <c r="D1414" s="33">
        <v>0</v>
      </c>
      <c r="E1414" s="69">
        <v>0</v>
      </c>
      <c r="G1414" s="99">
        <f>+VALUE(VLOOKUP(B1414,[1]Hoja1!B$2:C$33,2,0))</f>
        <v>20</v>
      </c>
      <c r="H1414" t="str">
        <f>+VLOOKUP(CONCATENATE(B1414,C1414),[1]Hoja1!$J:$K,2,0)</f>
        <v>20412</v>
      </c>
      <c r="I1414">
        <f>+COUNTIFS(BaseSAP!U:U,V!H1414,BaseSAP!C:C,V!$G$4)</f>
        <v>0</v>
      </c>
      <c r="L1414" s="33" t="s">
        <v>1101</v>
      </c>
      <c r="M1414">
        <v>0</v>
      </c>
    </row>
    <row r="1415" spans="1:13" x14ac:dyDescent="0.25">
      <c r="A1415" s="12" t="s">
        <v>146</v>
      </c>
      <c r="B1415" s="12" t="s">
        <v>1101</v>
      </c>
      <c r="C1415" s="12" t="s">
        <v>1510</v>
      </c>
      <c r="D1415" s="12">
        <v>0</v>
      </c>
      <c r="E1415" s="70">
        <v>0</v>
      </c>
      <c r="G1415" s="99">
        <f>+VALUE(VLOOKUP(B1415,[1]Hoja1!B$2:C$33,2,0))</f>
        <v>20</v>
      </c>
      <c r="H1415" t="str">
        <f>+VLOOKUP(CONCATENATE(B1415,C1415),[1]Hoja1!$J:$K,2,0)</f>
        <v>20413</v>
      </c>
      <c r="I1415">
        <f>+COUNTIFS(BaseSAP!U:U,V!H1415,BaseSAP!C:C,V!$G$4)</f>
        <v>0</v>
      </c>
      <c r="L1415" s="12" t="s">
        <v>1101</v>
      </c>
      <c r="M1415">
        <v>0</v>
      </c>
    </row>
    <row r="1416" spans="1:13" x14ac:dyDescent="0.25">
      <c r="A1416" s="33" t="s">
        <v>146</v>
      </c>
      <c r="B1416" s="33" t="s">
        <v>1101</v>
      </c>
      <c r="C1416" s="33" t="s">
        <v>1511</v>
      </c>
      <c r="D1416" s="33">
        <v>0</v>
      </c>
      <c r="E1416" s="69">
        <v>0</v>
      </c>
      <c r="G1416" s="99">
        <f>+VALUE(VLOOKUP(B1416,[1]Hoja1!B$2:C$33,2,0))</f>
        <v>20</v>
      </c>
      <c r="H1416" t="str">
        <f>+VLOOKUP(CONCATENATE(B1416,C1416),[1]Hoja1!$J:$K,2,0)</f>
        <v>20414</v>
      </c>
      <c r="I1416">
        <f>+COUNTIFS(BaseSAP!U:U,V!H1416,BaseSAP!C:C,V!$G$4)</f>
        <v>0</v>
      </c>
      <c r="L1416" s="33" t="s">
        <v>1101</v>
      </c>
      <c r="M1416">
        <v>0</v>
      </c>
    </row>
    <row r="1417" spans="1:13" x14ac:dyDescent="0.25">
      <c r="A1417" s="31" t="s">
        <v>146</v>
      </c>
      <c r="B1417" s="31" t="s">
        <v>1101</v>
      </c>
      <c r="C1417" s="31" t="s">
        <v>1512</v>
      </c>
      <c r="D1417" s="31">
        <v>0</v>
      </c>
      <c r="E1417" s="54">
        <v>0</v>
      </c>
      <c r="G1417" s="99">
        <f>+VALUE(VLOOKUP(B1417,[1]Hoja1!B$2:C$33,2,0))</f>
        <v>20</v>
      </c>
      <c r="H1417" t="str">
        <f>+VLOOKUP(CONCATENATE(B1417,C1417),[1]Hoja1!$J:$K,2,0)</f>
        <v>20415</v>
      </c>
      <c r="I1417">
        <f>+COUNTIFS(BaseSAP!U:U,V!H1417,BaseSAP!C:C,V!$G$4)</f>
        <v>0</v>
      </c>
      <c r="L1417" s="31" t="s">
        <v>1101</v>
      </c>
      <c r="M1417">
        <v>0</v>
      </c>
    </row>
    <row r="1418" spans="1:13" x14ac:dyDescent="0.25">
      <c r="A1418" s="33" t="s">
        <v>146</v>
      </c>
      <c r="B1418" s="33" t="s">
        <v>1101</v>
      </c>
      <c r="C1418" s="33" t="s">
        <v>1513</v>
      </c>
      <c r="D1418" s="33">
        <v>0</v>
      </c>
      <c r="E1418" s="69">
        <v>0</v>
      </c>
      <c r="G1418" s="99">
        <f>+VALUE(VLOOKUP(B1418,[1]Hoja1!B$2:C$33,2,0))</f>
        <v>20</v>
      </c>
      <c r="H1418" t="str">
        <f>+VLOOKUP(CONCATENATE(B1418,C1418),[1]Hoja1!$J:$K,2,0)</f>
        <v>20416</v>
      </c>
      <c r="I1418">
        <f>+COUNTIFS(BaseSAP!U:U,V!H1418,BaseSAP!C:C,V!$G$4)</f>
        <v>0</v>
      </c>
      <c r="L1418" s="33" t="s">
        <v>1101</v>
      </c>
      <c r="M1418">
        <v>0</v>
      </c>
    </row>
    <row r="1419" spans="1:13" x14ac:dyDescent="0.25">
      <c r="A1419" s="31" t="s">
        <v>146</v>
      </c>
      <c r="B1419" s="31" t="s">
        <v>1101</v>
      </c>
      <c r="C1419" s="31" t="s">
        <v>1514</v>
      </c>
      <c r="D1419" s="31">
        <v>0</v>
      </c>
      <c r="E1419" s="54">
        <v>0</v>
      </c>
      <c r="G1419" s="99">
        <f>+VALUE(VLOOKUP(B1419,[1]Hoja1!B$2:C$33,2,0))</f>
        <v>20</v>
      </c>
      <c r="H1419" t="str">
        <f>+VLOOKUP(CONCATENATE(B1419,C1419),[1]Hoja1!$J:$K,2,0)</f>
        <v>20417</v>
      </c>
      <c r="I1419">
        <f>+COUNTIFS(BaseSAP!U:U,V!H1419,BaseSAP!C:C,V!$G$4)</f>
        <v>0</v>
      </c>
      <c r="L1419" s="31" t="s">
        <v>1101</v>
      </c>
      <c r="M1419">
        <v>0</v>
      </c>
    </row>
    <row r="1420" spans="1:13" x14ac:dyDescent="0.25">
      <c r="A1420" s="33" t="s">
        <v>146</v>
      </c>
      <c r="B1420" s="33" t="s">
        <v>1101</v>
      </c>
      <c r="C1420" s="33" t="s">
        <v>1515</v>
      </c>
      <c r="D1420" s="33">
        <v>0</v>
      </c>
      <c r="E1420" s="69">
        <v>0</v>
      </c>
      <c r="G1420" s="99">
        <f>+VALUE(VLOOKUP(B1420,[1]Hoja1!B$2:C$33,2,0))</f>
        <v>20</v>
      </c>
      <c r="H1420" t="str">
        <f>+VLOOKUP(CONCATENATE(B1420,C1420),[1]Hoja1!$J:$K,2,0)</f>
        <v>20418</v>
      </c>
      <c r="I1420">
        <f>+COUNTIFS(BaseSAP!U:U,V!H1420,BaseSAP!C:C,V!$G$4)</f>
        <v>0</v>
      </c>
      <c r="L1420" s="33" t="s">
        <v>1101</v>
      </c>
      <c r="M1420">
        <v>0</v>
      </c>
    </row>
    <row r="1421" spans="1:13" x14ac:dyDescent="0.25">
      <c r="A1421" s="12" t="s">
        <v>146</v>
      </c>
      <c r="B1421" s="12" t="s">
        <v>1101</v>
      </c>
      <c r="C1421" s="12" t="s">
        <v>1516</v>
      </c>
      <c r="D1421" s="12">
        <v>0</v>
      </c>
      <c r="E1421" s="70">
        <v>0</v>
      </c>
      <c r="G1421" s="99">
        <f>+VALUE(VLOOKUP(B1421,[1]Hoja1!B$2:C$33,2,0))</f>
        <v>20</v>
      </c>
      <c r="H1421" t="str">
        <f>+VLOOKUP(CONCATENATE(B1421,C1421),[1]Hoja1!$J:$K,2,0)</f>
        <v>20419</v>
      </c>
      <c r="I1421">
        <f>+COUNTIFS(BaseSAP!U:U,V!H1421,BaseSAP!C:C,V!$G$4)</f>
        <v>0</v>
      </c>
      <c r="L1421" s="12" t="s">
        <v>1101</v>
      </c>
      <c r="M1421">
        <v>0</v>
      </c>
    </row>
    <row r="1422" spans="1:13" x14ac:dyDescent="0.25">
      <c r="A1422" s="33" t="s">
        <v>146</v>
      </c>
      <c r="B1422" s="33" t="s">
        <v>1101</v>
      </c>
      <c r="C1422" s="33" t="s">
        <v>1517</v>
      </c>
      <c r="D1422" s="33">
        <v>0</v>
      </c>
      <c r="E1422" s="69">
        <v>0</v>
      </c>
      <c r="G1422" s="99">
        <f>+VALUE(VLOOKUP(B1422,[1]Hoja1!B$2:C$33,2,0))</f>
        <v>20</v>
      </c>
      <c r="H1422" t="str">
        <f>+VLOOKUP(CONCATENATE(B1422,C1422),[1]Hoja1!$J:$K,2,0)</f>
        <v>20420</v>
      </c>
      <c r="I1422">
        <f>+COUNTIFS(BaseSAP!U:U,V!H1422,BaseSAP!C:C,V!$G$4)</f>
        <v>0</v>
      </c>
      <c r="L1422" s="33" t="s">
        <v>1101</v>
      </c>
      <c r="M1422">
        <v>0</v>
      </c>
    </row>
    <row r="1423" spans="1:13" x14ac:dyDescent="0.25">
      <c r="A1423" s="12" t="s">
        <v>146</v>
      </c>
      <c r="B1423" s="12" t="s">
        <v>1101</v>
      </c>
      <c r="C1423" s="12" t="s">
        <v>1518</v>
      </c>
      <c r="D1423" s="12">
        <v>0</v>
      </c>
      <c r="E1423" s="70">
        <v>0</v>
      </c>
      <c r="G1423" s="99">
        <f>+VALUE(VLOOKUP(B1423,[1]Hoja1!B$2:C$33,2,0))</f>
        <v>20</v>
      </c>
      <c r="H1423" t="str">
        <f>+VLOOKUP(CONCATENATE(B1423,C1423),[1]Hoja1!$J:$K,2,0)</f>
        <v>20421</v>
      </c>
      <c r="I1423">
        <f>+COUNTIFS(BaseSAP!U:U,V!H1423,BaseSAP!C:C,V!$G$4)</f>
        <v>0</v>
      </c>
      <c r="L1423" s="12" t="s">
        <v>1101</v>
      </c>
      <c r="M1423">
        <v>0</v>
      </c>
    </row>
    <row r="1424" spans="1:13" x14ac:dyDescent="0.25">
      <c r="A1424" s="33" t="s">
        <v>146</v>
      </c>
      <c r="B1424" s="33" t="s">
        <v>1101</v>
      </c>
      <c r="C1424" s="33" t="s">
        <v>1519</v>
      </c>
      <c r="D1424" s="33">
        <v>0</v>
      </c>
      <c r="E1424" s="69">
        <v>0</v>
      </c>
      <c r="G1424" s="99">
        <f>+VALUE(VLOOKUP(B1424,[1]Hoja1!B$2:C$33,2,0))</f>
        <v>20</v>
      </c>
      <c r="H1424" t="str">
        <f>+VLOOKUP(CONCATENATE(B1424,C1424),[1]Hoja1!$J:$K,2,0)</f>
        <v>20422</v>
      </c>
      <c r="I1424">
        <f>+COUNTIFS(BaseSAP!U:U,V!H1424,BaseSAP!C:C,V!$G$4)</f>
        <v>0</v>
      </c>
      <c r="L1424" s="33" t="s">
        <v>1101</v>
      </c>
      <c r="M1424">
        <v>0</v>
      </c>
    </row>
    <row r="1425" spans="1:13" x14ac:dyDescent="0.25">
      <c r="A1425" s="12" t="s">
        <v>146</v>
      </c>
      <c r="B1425" s="12" t="s">
        <v>1101</v>
      </c>
      <c r="C1425" s="12" t="s">
        <v>1520</v>
      </c>
      <c r="D1425" s="12">
        <v>0</v>
      </c>
      <c r="E1425" s="70">
        <v>0</v>
      </c>
      <c r="G1425" s="99">
        <f>+VALUE(VLOOKUP(B1425,[1]Hoja1!B$2:C$33,2,0))</f>
        <v>20</v>
      </c>
      <c r="H1425" t="str">
        <f>+VLOOKUP(CONCATENATE(B1425,C1425),[1]Hoja1!$J:$K,2,0)</f>
        <v>20423</v>
      </c>
      <c r="I1425">
        <f>+COUNTIFS(BaseSAP!U:U,V!H1425,BaseSAP!C:C,V!$G$4)</f>
        <v>0</v>
      </c>
      <c r="L1425" s="12" t="s">
        <v>1101</v>
      </c>
      <c r="M1425">
        <v>0</v>
      </c>
    </row>
    <row r="1426" spans="1:13" x14ac:dyDescent="0.25">
      <c r="A1426" s="33" t="s">
        <v>146</v>
      </c>
      <c r="B1426" s="33" t="s">
        <v>1101</v>
      </c>
      <c r="C1426" s="33" t="s">
        <v>1521</v>
      </c>
      <c r="D1426" s="33">
        <v>0</v>
      </c>
      <c r="E1426" s="69">
        <v>0</v>
      </c>
      <c r="G1426" s="99">
        <f>+VALUE(VLOOKUP(B1426,[1]Hoja1!B$2:C$33,2,0))</f>
        <v>20</v>
      </c>
      <c r="H1426" t="str">
        <f>+VLOOKUP(CONCATENATE(B1426,C1426),[1]Hoja1!$J:$K,2,0)</f>
        <v>20424</v>
      </c>
      <c r="I1426">
        <f>+COUNTIFS(BaseSAP!U:U,V!H1426,BaseSAP!C:C,V!$G$4)</f>
        <v>0</v>
      </c>
      <c r="L1426" s="33" t="s">
        <v>1101</v>
      </c>
      <c r="M1426">
        <v>0</v>
      </c>
    </row>
    <row r="1427" spans="1:13" x14ac:dyDescent="0.25">
      <c r="A1427" s="31" t="s">
        <v>146</v>
      </c>
      <c r="B1427" s="31" t="s">
        <v>1101</v>
      </c>
      <c r="C1427" s="31" t="s">
        <v>1522</v>
      </c>
      <c r="D1427" s="31">
        <v>0</v>
      </c>
      <c r="E1427" s="54">
        <v>0</v>
      </c>
      <c r="G1427" s="99">
        <f>+VALUE(VLOOKUP(B1427,[1]Hoja1!B$2:C$33,2,0))</f>
        <v>20</v>
      </c>
      <c r="H1427" t="str">
        <f>+VLOOKUP(CONCATENATE(B1427,C1427),[1]Hoja1!$J:$K,2,0)</f>
        <v>20425</v>
      </c>
      <c r="I1427">
        <f>+COUNTIFS(BaseSAP!U:U,V!H1427,BaseSAP!C:C,V!$G$4)</f>
        <v>0</v>
      </c>
      <c r="L1427" s="31" t="s">
        <v>1101</v>
      </c>
      <c r="M1427">
        <v>0</v>
      </c>
    </row>
    <row r="1428" spans="1:13" x14ac:dyDescent="0.25">
      <c r="A1428" s="33" t="s">
        <v>146</v>
      </c>
      <c r="B1428" s="33" t="s">
        <v>1101</v>
      </c>
      <c r="C1428" s="33" t="s">
        <v>1523</v>
      </c>
      <c r="D1428" s="33">
        <v>0</v>
      </c>
      <c r="E1428" s="69">
        <v>0</v>
      </c>
      <c r="G1428" s="99">
        <f>+VALUE(VLOOKUP(B1428,[1]Hoja1!B$2:C$33,2,0))</f>
        <v>20</v>
      </c>
      <c r="H1428" t="str">
        <f>+VLOOKUP(CONCATENATE(B1428,C1428),[1]Hoja1!$J:$K,2,0)</f>
        <v>20426</v>
      </c>
      <c r="I1428">
        <f>+COUNTIFS(BaseSAP!U:U,V!H1428,BaseSAP!C:C,V!$G$4)</f>
        <v>0</v>
      </c>
      <c r="L1428" s="33" t="s">
        <v>1101</v>
      </c>
      <c r="M1428">
        <v>0</v>
      </c>
    </row>
    <row r="1429" spans="1:13" x14ac:dyDescent="0.25">
      <c r="A1429" s="12" t="s">
        <v>146</v>
      </c>
      <c r="B1429" s="12" t="s">
        <v>1101</v>
      </c>
      <c r="C1429" s="12" t="s">
        <v>1524</v>
      </c>
      <c r="D1429" s="12">
        <v>0</v>
      </c>
      <c r="E1429" s="70">
        <v>0</v>
      </c>
      <c r="G1429" s="99">
        <f>+VALUE(VLOOKUP(B1429,[1]Hoja1!B$2:C$33,2,0))</f>
        <v>20</v>
      </c>
      <c r="H1429" t="str">
        <f>+VLOOKUP(CONCATENATE(B1429,C1429),[1]Hoja1!$J:$K,2,0)</f>
        <v>20427</v>
      </c>
      <c r="I1429">
        <f>+COUNTIFS(BaseSAP!U:U,V!H1429,BaseSAP!C:C,V!$G$4)</f>
        <v>0</v>
      </c>
      <c r="L1429" s="12" t="s">
        <v>1101</v>
      </c>
      <c r="M1429">
        <v>0</v>
      </c>
    </row>
    <row r="1430" spans="1:13" x14ac:dyDescent="0.25">
      <c r="A1430" s="33" t="s">
        <v>146</v>
      </c>
      <c r="B1430" s="33" t="s">
        <v>1101</v>
      </c>
      <c r="C1430" s="33" t="s">
        <v>1525</v>
      </c>
      <c r="D1430" s="33">
        <v>0</v>
      </c>
      <c r="E1430" s="69">
        <v>0</v>
      </c>
      <c r="G1430" s="99">
        <f>+VALUE(VLOOKUP(B1430,[1]Hoja1!B$2:C$33,2,0))</f>
        <v>20</v>
      </c>
      <c r="H1430" t="str">
        <f>+VLOOKUP(CONCATENATE(B1430,C1430),[1]Hoja1!$J:$K,2,0)</f>
        <v>20428</v>
      </c>
      <c r="I1430">
        <f>+COUNTIFS(BaseSAP!U:U,V!H1430,BaseSAP!C:C,V!$G$4)</f>
        <v>0</v>
      </c>
      <c r="L1430" s="33" t="s">
        <v>1101</v>
      </c>
      <c r="M1430">
        <v>0</v>
      </c>
    </row>
    <row r="1431" spans="1:13" x14ac:dyDescent="0.25">
      <c r="A1431" s="12" t="s">
        <v>146</v>
      </c>
      <c r="B1431" s="12" t="s">
        <v>1101</v>
      </c>
      <c r="C1431" s="12" t="s">
        <v>1526</v>
      </c>
      <c r="D1431" s="12">
        <v>0</v>
      </c>
      <c r="E1431" s="70">
        <v>0</v>
      </c>
      <c r="G1431" s="99">
        <f>+VALUE(VLOOKUP(B1431,[1]Hoja1!B$2:C$33,2,0))</f>
        <v>20</v>
      </c>
      <c r="H1431" t="str">
        <f>+VLOOKUP(CONCATENATE(B1431,C1431),[1]Hoja1!$J:$K,2,0)</f>
        <v>20429</v>
      </c>
      <c r="I1431">
        <f>+COUNTIFS(BaseSAP!U:U,V!H1431,BaseSAP!C:C,V!$G$4)</f>
        <v>0</v>
      </c>
      <c r="L1431" s="12" t="s">
        <v>1101</v>
      </c>
      <c r="M1431">
        <v>0</v>
      </c>
    </row>
    <row r="1432" spans="1:13" x14ac:dyDescent="0.25">
      <c r="A1432" s="33" t="s">
        <v>146</v>
      </c>
      <c r="B1432" s="33" t="s">
        <v>1101</v>
      </c>
      <c r="C1432" s="33" t="s">
        <v>1527</v>
      </c>
      <c r="D1432" s="33">
        <v>0</v>
      </c>
      <c r="E1432" s="69">
        <v>0</v>
      </c>
      <c r="G1432" s="99">
        <f>+VALUE(VLOOKUP(B1432,[1]Hoja1!B$2:C$33,2,0))</f>
        <v>20</v>
      </c>
      <c r="H1432" t="str">
        <f>+VLOOKUP(CONCATENATE(B1432,C1432),[1]Hoja1!$J:$K,2,0)</f>
        <v>20430</v>
      </c>
      <c r="I1432">
        <f>+COUNTIFS(BaseSAP!U:U,V!H1432,BaseSAP!C:C,V!$G$4)</f>
        <v>0</v>
      </c>
      <c r="L1432" s="33" t="s">
        <v>1101</v>
      </c>
      <c r="M1432">
        <v>0</v>
      </c>
    </row>
    <row r="1433" spans="1:13" x14ac:dyDescent="0.25">
      <c r="A1433" s="12" t="s">
        <v>146</v>
      </c>
      <c r="B1433" s="12" t="s">
        <v>1101</v>
      </c>
      <c r="C1433" s="12" t="s">
        <v>1528</v>
      </c>
      <c r="D1433" s="12">
        <v>0</v>
      </c>
      <c r="E1433" s="70">
        <v>0</v>
      </c>
      <c r="G1433" s="99">
        <f>+VALUE(VLOOKUP(B1433,[1]Hoja1!B$2:C$33,2,0))</f>
        <v>20</v>
      </c>
      <c r="H1433" t="str">
        <f>+VLOOKUP(CONCATENATE(B1433,C1433),[1]Hoja1!$J:$K,2,0)</f>
        <v>20431</v>
      </c>
      <c r="I1433">
        <f>+COUNTIFS(BaseSAP!U:U,V!H1433,BaseSAP!C:C,V!$G$4)</f>
        <v>0</v>
      </c>
      <c r="L1433" s="12" t="s">
        <v>1101</v>
      </c>
      <c r="M1433">
        <v>0</v>
      </c>
    </row>
    <row r="1434" spans="1:13" x14ac:dyDescent="0.25">
      <c r="A1434" s="33" t="s">
        <v>146</v>
      </c>
      <c r="B1434" s="33" t="s">
        <v>1101</v>
      </c>
      <c r="C1434" s="33" t="s">
        <v>1529</v>
      </c>
      <c r="D1434" s="33">
        <v>0</v>
      </c>
      <c r="E1434" s="69">
        <v>0</v>
      </c>
      <c r="G1434" s="99">
        <f>+VALUE(VLOOKUP(B1434,[1]Hoja1!B$2:C$33,2,0))</f>
        <v>20</v>
      </c>
      <c r="H1434" t="str">
        <f>+VLOOKUP(CONCATENATE(B1434,C1434),[1]Hoja1!$J:$K,2,0)</f>
        <v>20432</v>
      </c>
      <c r="I1434">
        <f>+COUNTIFS(BaseSAP!U:U,V!H1434,BaseSAP!C:C,V!$G$4)</f>
        <v>0</v>
      </c>
      <c r="L1434" s="33" t="s">
        <v>1101</v>
      </c>
      <c r="M1434">
        <v>0</v>
      </c>
    </row>
    <row r="1435" spans="1:13" x14ac:dyDescent="0.25">
      <c r="A1435" s="31" t="s">
        <v>146</v>
      </c>
      <c r="B1435" s="31" t="s">
        <v>1101</v>
      </c>
      <c r="C1435" s="31" t="s">
        <v>1530</v>
      </c>
      <c r="D1435" s="31">
        <v>0</v>
      </c>
      <c r="E1435" s="54">
        <v>0</v>
      </c>
      <c r="G1435" s="99">
        <f>+VALUE(VLOOKUP(B1435,[1]Hoja1!B$2:C$33,2,0))</f>
        <v>20</v>
      </c>
      <c r="H1435" t="str">
        <f>+VLOOKUP(CONCATENATE(B1435,C1435),[1]Hoja1!$J:$K,2,0)</f>
        <v>20433</v>
      </c>
      <c r="I1435">
        <f>+COUNTIFS(BaseSAP!U:U,V!H1435,BaseSAP!C:C,V!$G$4)</f>
        <v>0</v>
      </c>
      <c r="L1435" s="31" t="s">
        <v>1101</v>
      </c>
      <c r="M1435">
        <v>0</v>
      </c>
    </row>
    <row r="1436" spans="1:13" x14ac:dyDescent="0.25">
      <c r="A1436" s="33" t="s">
        <v>146</v>
      </c>
      <c r="B1436" s="33" t="s">
        <v>1101</v>
      </c>
      <c r="C1436" s="33" t="s">
        <v>1531</v>
      </c>
      <c r="D1436" s="33">
        <v>0</v>
      </c>
      <c r="E1436" s="69">
        <v>0</v>
      </c>
      <c r="G1436" s="99">
        <f>+VALUE(VLOOKUP(B1436,[1]Hoja1!B$2:C$33,2,0))</f>
        <v>20</v>
      </c>
      <c r="H1436" t="str">
        <f>+VLOOKUP(CONCATENATE(B1436,C1436),[1]Hoja1!$J:$K,2,0)</f>
        <v>20434</v>
      </c>
      <c r="I1436">
        <f>+COUNTIFS(BaseSAP!U:U,V!H1436,BaseSAP!C:C,V!$G$4)</f>
        <v>0</v>
      </c>
      <c r="L1436" s="33" t="s">
        <v>1101</v>
      </c>
      <c r="M1436">
        <v>0</v>
      </c>
    </row>
    <row r="1437" spans="1:13" x14ac:dyDescent="0.25">
      <c r="A1437" s="31" t="s">
        <v>146</v>
      </c>
      <c r="B1437" s="31" t="s">
        <v>1101</v>
      </c>
      <c r="C1437" s="31" t="s">
        <v>1532</v>
      </c>
      <c r="D1437" s="31">
        <v>0</v>
      </c>
      <c r="E1437" s="54">
        <v>0</v>
      </c>
      <c r="G1437" s="99">
        <f>+VALUE(VLOOKUP(B1437,[1]Hoja1!B$2:C$33,2,0))</f>
        <v>20</v>
      </c>
      <c r="H1437" t="str">
        <f>+VLOOKUP(CONCATENATE(B1437,C1437),[1]Hoja1!$J:$K,2,0)</f>
        <v>20435</v>
      </c>
      <c r="I1437">
        <f>+COUNTIFS(BaseSAP!U:U,V!H1437,BaseSAP!C:C,V!$G$4)</f>
        <v>0</v>
      </c>
      <c r="L1437" s="31" t="s">
        <v>1101</v>
      </c>
      <c r="M1437">
        <v>0</v>
      </c>
    </row>
    <row r="1438" spans="1:13" x14ac:dyDescent="0.25">
      <c r="A1438" s="33" t="s">
        <v>146</v>
      </c>
      <c r="B1438" s="33" t="s">
        <v>1101</v>
      </c>
      <c r="C1438" s="33" t="s">
        <v>1533</v>
      </c>
      <c r="D1438" s="33">
        <v>0</v>
      </c>
      <c r="E1438" s="69">
        <v>0</v>
      </c>
      <c r="G1438" s="99">
        <f>+VALUE(VLOOKUP(B1438,[1]Hoja1!B$2:C$33,2,0))</f>
        <v>20</v>
      </c>
      <c r="H1438" t="str">
        <f>+VLOOKUP(CONCATENATE(B1438,C1438),[1]Hoja1!$J:$K,2,0)</f>
        <v>20436</v>
      </c>
      <c r="I1438">
        <f>+COUNTIFS(BaseSAP!U:U,V!H1438,BaseSAP!C:C,V!$G$4)</f>
        <v>0</v>
      </c>
      <c r="L1438" s="33" t="s">
        <v>1101</v>
      </c>
      <c r="M1438">
        <v>0</v>
      </c>
    </row>
    <row r="1439" spans="1:13" x14ac:dyDescent="0.25">
      <c r="A1439" s="12" t="s">
        <v>146</v>
      </c>
      <c r="B1439" s="12" t="s">
        <v>1101</v>
      </c>
      <c r="C1439" s="12" t="s">
        <v>1534</v>
      </c>
      <c r="D1439" s="12">
        <v>0</v>
      </c>
      <c r="E1439" s="70">
        <v>0</v>
      </c>
      <c r="G1439" s="99">
        <f>+VALUE(VLOOKUP(B1439,[1]Hoja1!B$2:C$33,2,0))</f>
        <v>20</v>
      </c>
      <c r="H1439" t="str">
        <f>+VLOOKUP(CONCATENATE(B1439,C1439),[1]Hoja1!$J:$K,2,0)</f>
        <v>20437</v>
      </c>
      <c r="I1439">
        <f>+COUNTIFS(BaseSAP!U:U,V!H1439,BaseSAP!C:C,V!$G$4)</f>
        <v>0</v>
      </c>
      <c r="L1439" s="12" t="s">
        <v>1101</v>
      </c>
      <c r="M1439">
        <v>0</v>
      </c>
    </row>
    <row r="1440" spans="1:13" x14ac:dyDescent="0.25">
      <c r="A1440" s="33" t="s">
        <v>146</v>
      </c>
      <c r="B1440" s="33" t="s">
        <v>1101</v>
      </c>
      <c r="C1440" s="33" t="s">
        <v>1535</v>
      </c>
      <c r="D1440" s="33">
        <v>0</v>
      </c>
      <c r="E1440" s="69">
        <v>0</v>
      </c>
      <c r="G1440" s="99">
        <f>+VALUE(VLOOKUP(B1440,[1]Hoja1!B$2:C$33,2,0))</f>
        <v>20</v>
      </c>
      <c r="H1440" t="str">
        <f>+VLOOKUP(CONCATENATE(B1440,C1440),[1]Hoja1!$J:$K,2,0)</f>
        <v>20438</v>
      </c>
      <c r="I1440">
        <f>+COUNTIFS(BaseSAP!U:U,V!H1440,BaseSAP!C:C,V!$G$4)</f>
        <v>0</v>
      </c>
      <c r="L1440" s="33" t="s">
        <v>1101</v>
      </c>
      <c r="M1440">
        <v>0</v>
      </c>
    </row>
    <row r="1441" spans="1:13" x14ac:dyDescent="0.25">
      <c r="A1441" s="12" t="s">
        <v>146</v>
      </c>
      <c r="B1441" s="12" t="s">
        <v>1101</v>
      </c>
      <c r="C1441" s="12" t="s">
        <v>1536</v>
      </c>
      <c r="D1441" s="12">
        <v>0</v>
      </c>
      <c r="E1441" s="70">
        <v>0</v>
      </c>
      <c r="G1441" s="99">
        <f>+VALUE(VLOOKUP(B1441,[1]Hoja1!B$2:C$33,2,0))</f>
        <v>20</v>
      </c>
      <c r="H1441" t="str">
        <f>+VLOOKUP(CONCATENATE(B1441,C1441),[1]Hoja1!$J:$K,2,0)</f>
        <v>20439</v>
      </c>
      <c r="I1441">
        <f>+COUNTIFS(BaseSAP!U:U,V!H1441,BaseSAP!C:C,V!$G$4)</f>
        <v>0</v>
      </c>
      <c r="L1441" s="12" t="s">
        <v>1101</v>
      </c>
      <c r="M1441">
        <v>0</v>
      </c>
    </row>
    <row r="1442" spans="1:13" x14ac:dyDescent="0.25">
      <c r="A1442" s="33" t="s">
        <v>146</v>
      </c>
      <c r="B1442" s="33" t="s">
        <v>1101</v>
      </c>
      <c r="C1442" s="33" t="s">
        <v>1537</v>
      </c>
      <c r="D1442" s="33">
        <v>0</v>
      </c>
      <c r="E1442" s="69">
        <v>0</v>
      </c>
      <c r="G1442" s="99">
        <f>+VALUE(VLOOKUP(B1442,[1]Hoja1!B$2:C$33,2,0))</f>
        <v>20</v>
      </c>
      <c r="H1442" t="str">
        <f>+VLOOKUP(CONCATENATE(B1442,C1442),[1]Hoja1!$J:$K,2,0)</f>
        <v>20440</v>
      </c>
      <c r="I1442">
        <f>+COUNTIFS(BaseSAP!U:U,V!H1442,BaseSAP!C:C,V!$G$4)</f>
        <v>0</v>
      </c>
      <c r="L1442" s="33" t="s">
        <v>1101</v>
      </c>
      <c r="M1442">
        <v>0</v>
      </c>
    </row>
    <row r="1443" spans="1:13" x14ac:dyDescent="0.25">
      <c r="A1443" s="12" t="s">
        <v>146</v>
      </c>
      <c r="B1443" s="12" t="s">
        <v>1101</v>
      </c>
      <c r="C1443" s="12" t="s">
        <v>1538</v>
      </c>
      <c r="D1443" s="12">
        <v>0</v>
      </c>
      <c r="E1443" s="70">
        <v>0</v>
      </c>
      <c r="G1443" s="99">
        <f>+VALUE(VLOOKUP(B1443,[1]Hoja1!B$2:C$33,2,0))</f>
        <v>20</v>
      </c>
      <c r="H1443" t="str">
        <f>+VLOOKUP(CONCATENATE(B1443,C1443),[1]Hoja1!$J:$K,2,0)</f>
        <v>20441</v>
      </c>
      <c r="I1443">
        <f>+COUNTIFS(BaseSAP!U:U,V!H1443,BaseSAP!C:C,V!$G$4)</f>
        <v>0</v>
      </c>
      <c r="L1443" s="12" t="s">
        <v>1101</v>
      </c>
      <c r="M1443">
        <v>0</v>
      </c>
    </row>
    <row r="1444" spans="1:13" x14ac:dyDescent="0.25">
      <c r="A1444" s="33" t="s">
        <v>146</v>
      </c>
      <c r="B1444" s="33" t="s">
        <v>1101</v>
      </c>
      <c r="C1444" s="33" t="s">
        <v>1539</v>
      </c>
      <c r="D1444" s="33">
        <v>0</v>
      </c>
      <c r="E1444" s="69">
        <v>0</v>
      </c>
      <c r="G1444" s="99">
        <f>+VALUE(VLOOKUP(B1444,[1]Hoja1!B$2:C$33,2,0))</f>
        <v>20</v>
      </c>
      <c r="H1444" t="str">
        <f>+VLOOKUP(CONCATENATE(B1444,C1444),[1]Hoja1!$J:$K,2,0)</f>
        <v>20442</v>
      </c>
      <c r="I1444">
        <f>+COUNTIFS(BaseSAP!U:U,V!H1444,BaseSAP!C:C,V!$G$4)</f>
        <v>0</v>
      </c>
      <c r="L1444" s="33" t="s">
        <v>1101</v>
      </c>
      <c r="M1444">
        <v>0</v>
      </c>
    </row>
    <row r="1445" spans="1:13" x14ac:dyDescent="0.25">
      <c r="A1445" s="31" t="s">
        <v>146</v>
      </c>
      <c r="B1445" s="31" t="s">
        <v>1101</v>
      </c>
      <c r="C1445" s="31" t="s">
        <v>1540</v>
      </c>
      <c r="D1445" s="31">
        <v>0</v>
      </c>
      <c r="E1445" s="54">
        <v>0</v>
      </c>
      <c r="G1445" s="99">
        <f>+VALUE(VLOOKUP(B1445,[1]Hoja1!B$2:C$33,2,0))</f>
        <v>20</v>
      </c>
      <c r="H1445" t="str">
        <f>+VLOOKUP(CONCATENATE(B1445,C1445),[1]Hoja1!$J:$K,2,0)</f>
        <v>20443</v>
      </c>
      <c r="I1445">
        <f>+COUNTIFS(BaseSAP!U:U,V!H1445,BaseSAP!C:C,V!$G$4)</f>
        <v>0</v>
      </c>
      <c r="L1445" s="31" t="s">
        <v>1101</v>
      </c>
      <c r="M1445">
        <v>0</v>
      </c>
    </row>
    <row r="1446" spans="1:13" x14ac:dyDescent="0.25">
      <c r="A1446" s="33" t="s">
        <v>146</v>
      </c>
      <c r="B1446" s="33" t="s">
        <v>1101</v>
      </c>
      <c r="C1446" s="33" t="s">
        <v>1541</v>
      </c>
      <c r="D1446" s="33">
        <v>0</v>
      </c>
      <c r="E1446" s="69">
        <v>0</v>
      </c>
      <c r="G1446" s="99">
        <f>+VALUE(VLOOKUP(B1446,[1]Hoja1!B$2:C$33,2,0))</f>
        <v>20</v>
      </c>
      <c r="H1446" t="str">
        <f>+VLOOKUP(CONCATENATE(B1446,C1446),[1]Hoja1!$J:$K,2,0)</f>
        <v>20444</v>
      </c>
      <c r="I1446">
        <f>+COUNTIFS(BaseSAP!U:U,V!H1446,BaseSAP!C:C,V!$G$4)</f>
        <v>0</v>
      </c>
      <c r="L1446" s="33" t="s">
        <v>1101</v>
      </c>
      <c r="M1446">
        <v>0</v>
      </c>
    </row>
    <row r="1447" spans="1:13" x14ac:dyDescent="0.25">
      <c r="A1447" s="12" t="s">
        <v>146</v>
      </c>
      <c r="B1447" s="12" t="s">
        <v>1101</v>
      </c>
      <c r="C1447" s="12" t="s">
        <v>1542</v>
      </c>
      <c r="D1447" s="12">
        <v>0</v>
      </c>
      <c r="E1447" s="70">
        <v>0</v>
      </c>
      <c r="G1447" s="99">
        <f>+VALUE(VLOOKUP(B1447,[1]Hoja1!B$2:C$33,2,0))</f>
        <v>20</v>
      </c>
      <c r="H1447" t="str">
        <f>+VLOOKUP(CONCATENATE(B1447,C1447),[1]Hoja1!$J:$K,2,0)</f>
        <v>20445</v>
      </c>
      <c r="I1447">
        <f>+COUNTIFS(BaseSAP!U:U,V!H1447,BaseSAP!C:C,V!$G$4)</f>
        <v>0</v>
      </c>
      <c r="L1447" s="12" t="s">
        <v>1101</v>
      </c>
      <c r="M1447">
        <v>0</v>
      </c>
    </row>
    <row r="1448" spans="1:13" x14ac:dyDescent="0.25">
      <c r="A1448" s="33" t="s">
        <v>146</v>
      </c>
      <c r="B1448" s="33" t="s">
        <v>1101</v>
      </c>
      <c r="C1448" s="33" t="s">
        <v>1543</v>
      </c>
      <c r="D1448" s="33">
        <v>0</v>
      </c>
      <c r="E1448" s="69">
        <v>0</v>
      </c>
      <c r="G1448" s="99">
        <f>+VALUE(VLOOKUP(B1448,[1]Hoja1!B$2:C$33,2,0))</f>
        <v>20</v>
      </c>
      <c r="H1448" t="str">
        <f>+VLOOKUP(CONCATENATE(B1448,C1448),[1]Hoja1!$J:$K,2,0)</f>
        <v>20446</v>
      </c>
      <c r="I1448">
        <f>+COUNTIFS(BaseSAP!U:U,V!H1448,BaseSAP!C:C,V!$G$4)</f>
        <v>0</v>
      </c>
      <c r="L1448" s="33" t="s">
        <v>1101</v>
      </c>
      <c r="M1448">
        <v>0</v>
      </c>
    </row>
    <row r="1449" spans="1:13" x14ac:dyDescent="0.25">
      <c r="A1449" s="12" t="s">
        <v>146</v>
      </c>
      <c r="B1449" s="12" t="s">
        <v>1101</v>
      </c>
      <c r="C1449" s="12" t="s">
        <v>1544</v>
      </c>
      <c r="D1449" s="12">
        <v>0</v>
      </c>
      <c r="E1449" s="70">
        <v>0</v>
      </c>
      <c r="G1449" s="99">
        <f>+VALUE(VLOOKUP(B1449,[1]Hoja1!B$2:C$33,2,0))</f>
        <v>20</v>
      </c>
      <c r="H1449" t="str">
        <f>+VLOOKUP(CONCATENATE(B1449,C1449),[1]Hoja1!$J:$K,2,0)</f>
        <v>20447</v>
      </c>
      <c r="I1449">
        <f>+COUNTIFS(BaseSAP!U:U,V!H1449,BaseSAP!C:C,V!$G$4)</f>
        <v>0</v>
      </c>
      <c r="L1449" s="12" t="s">
        <v>1101</v>
      </c>
      <c r="M1449">
        <v>0</v>
      </c>
    </row>
    <row r="1450" spans="1:13" x14ac:dyDescent="0.25">
      <c r="A1450" s="33" t="s">
        <v>146</v>
      </c>
      <c r="B1450" s="33" t="s">
        <v>1101</v>
      </c>
      <c r="C1450" s="33" t="s">
        <v>1545</v>
      </c>
      <c r="D1450" s="33">
        <v>0</v>
      </c>
      <c r="E1450" s="69">
        <v>0</v>
      </c>
      <c r="G1450" s="99">
        <f>+VALUE(VLOOKUP(B1450,[1]Hoja1!B$2:C$33,2,0))</f>
        <v>20</v>
      </c>
      <c r="H1450" t="str">
        <f>+VLOOKUP(CONCATENATE(B1450,C1450),[1]Hoja1!$J:$K,2,0)</f>
        <v>20448</v>
      </c>
      <c r="I1450">
        <f>+COUNTIFS(BaseSAP!U:U,V!H1450,BaseSAP!C:C,V!$G$4)</f>
        <v>0</v>
      </c>
      <c r="L1450" s="33" t="s">
        <v>1101</v>
      </c>
      <c r="M1450">
        <v>0</v>
      </c>
    </row>
    <row r="1451" spans="1:13" x14ac:dyDescent="0.25">
      <c r="A1451" s="12" t="s">
        <v>146</v>
      </c>
      <c r="B1451" s="12" t="s">
        <v>1101</v>
      </c>
      <c r="C1451" s="12" t="s">
        <v>1546</v>
      </c>
      <c r="D1451" s="12">
        <v>0</v>
      </c>
      <c r="E1451" s="70">
        <v>0</v>
      </c>
      <c r="G1451" s="99">
        <f>+VALUE(VLOOKUP(B1451,[1]Hoja1!B$2:C$33,2,0))</f>
        <v>20</v>
      </c>
      <c r="H1451" t="str">
        <f>+VLOOKUP(CONCATENATE(B1451,C1451),[1]Hoja1!$J:$K,2,0)</f>
        <v>20449</v>
      </c>
      <c r="I1451">
        <f>+COUNTIFS(BaseSAP!U:U,V!H1451,BaseSAP!C:C,V!$G$4)</f>
        <v>0</v>
      </c>
      <c r="L1451" s="12" t="s">
        <v>1101</v>
      </c>
      <c r="M1451">
        <v>0</v>
      </c>
    </row>
    <row r="1452" spans="1:13" x14ac:dyDescent="0.25">
      <c r="A1452" s="33" t="s">
        <v>146</v>
      </c>
      <c r="B1452" s="33" t="s">
        <v>1101</v>
      </c>
      <c r="C1452" s="33" t="s">
        <v>1547</v>
      </c>
      <c r="D1452" s="33">
        <v>0</v>
      </c>
      <c r="E1452" s="69">
        <v>0</v>
      </c>
      <c r="G1452" s="99">
        <f>+VALUE(VLOOKUP(B1452,[1]Hoja1!B$2:C$33,2,0))</f>
        <v>20</v>
      </c>
      <c r="H1452" t="str">
        <f>+VLOOKUP(CONCATENATE(B1452,C1452),[1]Hoja1!$J:$K,2,0)</f>
        <v>20450</v>
      </c>
      <c r="I1452">
        <f>+COUNTIFS(BaseSAP!U:U,V!H1452,BaseSAP!C:C,V!$G$4)</f>
        <v>0</v>
      </c>
      <c r="L1452" s="33" t="s">
        <v>1101</v>
      </c>
      <c r="M1452">
        <v>0</v>
      </c>
    </row>
    <row r="1453" spans="1:13" x14ac:dyDescent="0.25">
      <c r="A1453" s="31" t="s">
        <v>146</v>
      </c>
      <c r="B1453" s="31" t="s">
        <v>1101</v>
      </c>
      <c r="C1453" s="31" t="s">
        <v>1548</v>
      </c>
      <c r="D1453" s="31">
        <v>0</v>
      </c>
      <c r="E1453" s="54">
        <v>0</v>
      </c>
      <c r="G1453" s="99">
        <f>+VALUE(VLOOKUP(B1453,[1]Hoja1!B$2:C$33,2,0))</f>
        <v>20</v>
      </c>
      <c r="H1453" t="str">
        <f>+VLOOKUP(CONCATENATE(B1453,C1453),[1]Hoja1!$J:$K,2,0)</f>
        <v>20451</v>
      </c>
      <c r="I1453">
        <f>+COUNTIFS(BaseSAP!U:U,V!H1453,BaseSAP!C:C,V!$G$4)</f>
        <v>0</v>
      </c>
      <c r="L1453" s="31" t="s">
        <v>1101</v>
      </c>
      <c r="M1453">
        <v>0</v>
      </c>
    </row>
    <row r="1454" spans="1:13" x14ac:dyDescent="0.25">
      <c r="A1454" s="33" t="s">
        <v>146</v>
      </c>
      <c r="B1454" s="33" t="s">
        <v>1101</v>
      </c>
      <c r="C1454" s="33" t="s">
        <v>1549</v>
      </c>
      <c r="D1454" s="33">
        <v>0</v>
      </c>
      <c r="E1454" s="69">
        <v>0</v>
      </c>
      <c r="G1454" s="99">
        <f>+VALUE(VLOOKUP(B1454,[1]Hoja1!B$2:C$33,2,0))</f>
        <v>20</v>
      </c>
      <c r="H1454" t="str">
        <f>+VLOOKUP(CONCATENATE(B1454,C1454),[1]Hoja1!$J:$K,2,0)</f>
        <v>20452</v>
      </c>
      <c r="I1454">
        <f>+COUNTIFS(BaseSAP!U:U,V!H1454,BaseSAP!C:C,V!$G$4)</f>
        <v>0</v>
      </c>
      <c r="L1454" s="33" t="s">
        <v>1101</v>
      </c>
      <c r="M1454">
        <v>0</v>
      </c>
    </row>
    <row r="1455" spans="1:13" x14ac:dyDescent="0.25">
      <c r="A1455" s="31" t="s">
        <v>146</v>
      </c>
      <c r="B1455" s="31" t="s">
        <v>1101</v>
      </c>
      <c r="C1455" s="31" t="s">
        <v>1550</v>
      </c>
      <c r="D1455" s="31">
        <v>0</v>
      </c>
      <c r="E1455" s="54">
        <v>0</v>
      </c>
      <c r="G1455" s="99">
        <f>+VALUE(VLOOKUP(B1455,[1]Hoja1!B$2:C$33,2,0))</f>
        <v>20</v>
      </c>
      <c r="H1455" t="str">
        <f>+VLOOKUP(CONCATENATE(B1455,C1455),[1]Hoja1!$J:$K,2,0)</f>
        <v>20453</v>
      </c>
      <c r="I1455">
        <f>+COUNTIFS(BaseSAP!U:U,V!H1455,BaseSAP!C:C,V!$G$4)</f>
        <v>0</v>
      </c>
      <c r="L1455" s="31" t="s">
        <v>1101</v>
      </c>
      <c r="M1455">
        <v>0</v>
      </c>
    </row>
    <row r="1456" spans="1:13" x14ac:dyDescent="0.25">
      <c r="A1456" s="33" t="s">
        <v>146</v>
      </c>
      <c r="B1456" s="33" t="s">
        <v>1101</v>
      </c>
      <c r="C1456" s="33" t="s">
        <v>1551</v>
      </c>
      <c r="D1456" s="33">
        <v>0</v>
      </c>
      <c r="E1456" s="69">
        <v>0</v>
      </c>
      <c r="G1456" s="99">
        <f>+VALUE(VLOOKUP(B1456,[1]Hoja1!B$2:C$33,2,0))</f>
        <v>20</v>
      </c>
      <c r="H1456" t="str">
        <f>+VLOOKUP(CONCATENATE(B1456,C1456),[1]Hoja1!$J:$K,2,0)</f>
        <v>20454</v>
      </c>
      <c r="I1456">
        <f>+COUNTIFS(BaseSAP!U:U,V!H1456,BaseSAP!C:C,V!$G$4)</f>
        <v>0</v>
      </c>
      <c r="L1456" s="33" t="s">
        <v>1101</v>
      </c>
      <c r="M1456">
        <v>0</v>
      </c>
    </row>
    <row r="1457" spans="1:13" x14ac:dyDescent="0.25">
      <c r="A1457" s="12" t="s">
        <v>146</v>
      </c>
      <c r="B1457" s="12" t="s">
        <v>1101</v>
      </c>
      <c r="C1457" s="12" t="s">
        <v>1552</v>
      </c>
      <c r="D1457" s="12">
        <v>0</v>
      </c>
      <c r="E1457" s="70">
        <v>0</v>
      </c>
      <c r="G1457" s="99">
        <f>+VALUE(VLOOKUP(B1457,[1]Hoja1!B$2:C$33,2,0))</f>
        <v>20</v>
      </c>
      <c r="H1457" t="str">
        <f>+VLOOKUP(CONCATENATE(B1457,C1457),[1]Hoja1!$J:$K,2,0)</f>
        <v>20455</v>
      </c>
      <c r="I1457">
        <f>+COUNTIFS(BaseSAP!U:U,V!H1457,BaseSAP!C:C,V!$G$4)</f>
        <v>0</v>
      </c>
      <c r="L1457" s="12" t="s">
        <v>1101</v>
      </c>
      <c r="M1457">
        <v>0</v>
      </c>
    </row>
    <row r="1458" spans="1:13" x14ac:dyDescent="0.25">
      <c r="A1458" s="33" t="s">
        <v>146</v>
      </c>
      <c r="B1458" s="33" t="s">
        <v>1101</v>
      </c>
      <c r="C1458" s="33" t="s">
        <v>1553</v>
      </c>
      <c r="D1458" s="33">
        <v>0</v>
      </c>
      <c r="E1458" s="69">
        <v>0</v>
      </c>
      <c r="G1458" s="99">
        <f>+VALUE(VLOOKUP(B1458,[1]Hoja1!B$2:C$33,2,0))</f>
        <v>20</v>
      </c>
      <c r="H1458" t="str">
        <f>+VLOOKUP(CONCATENATE(B1458,C1458),[1]Hoja1!$J:$K,2,0)</f>
        <v>20456</v>
      </c>
      <c r="I1458">
        <f>+COUNTIFS(BaseSAP!U:U,V!H1458,BaseSAP!C:C,V!$G$4)</f>
        <v>0</v>
      </c>
      <c r="L1458" s="33" t="s">
        <v>1101</v>
      </c>
      <c r="M1458">
        <v>0</v>
      </c>
    </row>
    <row r="1459" spans="1:13" x14ac:dyDescent="0.25">
      <c r="A1459" s="12" t="s">
        <v>146</v>
      </c>
      <c r="B1459" s="12" t="s">
        <v>1101</v>
      </c>
      <c r="C1459" s="12" t="s">
        <v>1554</v>
      </c>
      <c r="D1459" s="12">
        <v>0</v>
      </c>
      <c r="E1459" s="70">
        <v>0</v>
      </c>
      <c r="G1459" s="99">
        <f>+VALUE(VLOOKUP(B1459,[1]Hoja1!B$2:C$33,2,0))</f>
        <v>20</v>
      </c>
      <c r="H1459" t="str">
        <f>+VLOOKUP(CONCATENATE(B1459,C1459),[1]Hoja1!$J:$K,2,0)</f>
        <v>20457</v>
      </c>
      <c r="I1459">
        <f>+COUNTIFS(BaseSAP!U:U,V!H1459,BaseSAP!C:C,V!$G$4)</f>
        <v>0</v>
      </c>
      <c r="L1459" s="12" t="s">
        <v>1101</v>
      </c>
      <c r="M1459">
        <v>0</v>
      </c>
    </row>
    <row r="1460" spans="1:13" x14ac:dyDescent="0.25">
      <c r="A1460" s="33" t="s">
        <v>146</v>
      </c>
      <c r="B1460" s="33" t="s">
        <v>1101</v>
      </c>
      <c r="C1460" s="33" t="s">
        <v>1555</v>
      </c>
      <c r="D1460" s="33">
        <v>0</v>
      </c>
      <c r="E1460" s="69">
        <v>0</v>
      </c>
      <c r="G1460" s="99">
        <f>+VALUE(VLOOKUP(B1460,[1]Hoja1!B$2:C$33,2,0))</f>
        <v>20</v>
      </c>
      <c r="H1460" t="str">
        <f>+VLOOKUP(CONCATENATE(B1460,C1460),[1]Hoja1!$J:$K,2,0)</f>
        <v>20458</v>
      </c>
      <c r="I1460">
        <f>+COUNTIFS(BaseSAP!U:U,V!H1460,BaseSAP!C:C,V!$G$4)</f>
        <v>0</v>
      </c>
      <c r="L1460" s="33" t="s">
        <v>1101</v>
      </c>
      <c r="M1460">
        <v>0</v>
      </c>
    </row>
    <row r="1461" spans="1:13" x14ac:dyDescent="0.25">
      <c r="A1461" s="12" t="s">
        <v>146</v>
      </c>
      <c r="B1461" s="12" t="s">
        <v>1101</v>
      </c>
      <c r="C1461" s="12" t="s">
        <v>1556</v>
      </c>
      <c r="D1461" s="12">
        <v>0</v>
      </c>
      <c r="E1461" s="70">
        <v>0</v>
      </c>
      <c r="G1461" s="99">
        <f>+VALUE(VLOOKUP(B1461,[1]Hoja1!B$2:C$33,2,0))</f>
        <v>20</v>
      </c>
      <c r="H1461" t="str">
        <f>+VLOOKUP(CONCATENATE(B1461,C1461),[1]Hoja1!$J:$K,2,0)</f>
        <v>20459</v>
      </c>
      <c r="I1461">
        <f>+COUNTIFS(BaseSAP!U:U,V!H1461,BaseSAP!C:C,V!$G$4)</f>
        <v>0</v>
      </c>
      <c r="L1461" s="12" t="s">
        <v>1101</v>
      </c>
      <c r="M1461">
        <v>0</v>
      </c>
    </row>
    <row r="1462" spans="1:13" x14ac:dyDescent="0.25">
      <c r="A1462" s="33" t="s">
        <v>146</v>
      </c>
      <c r="B1462" s="33" t="s">
        <v>1101</v>
      </c>
      <c r="C1462" s="33" t="s">
        <v>1557</v>
      </c>
      <c r="D1462" s="33">
        <v>0</v>
      </c>
      <c r="E1462" s="69">
        <v>0</v>
      </c>
      <c r="G1462" s="99">
        <f>+VALUE(VLOOKUP(B1462,[1]Hoja1!B$2:C$33,2,0))</f>
        <v>20</v>
      </c>
      <c r="H1462" t="str">
        <f>+VLOOKUP(CONCATENATE(B1462,C1462),[1]Hoja1!$J:$K,2,0)</f>
        <v>20460</v>
      </c>
      <c r="I1462">
        <f>+COUNTIFS(BaseSAP!U:U,V!H1462,BaseSAP!C:C,V!$G$4)</f>
        <v>0</v>
      </c>
      <c r="L1462" s="33" t="s">
        <v>1101</v>
      </c>
      <c r="M1462">
        <v>0</v>
      </c>
    </row>
    <row r="1463" spans="1:13" x14ac:dyDescent="0.25">
      <c r="A1463" s="31" t="s">
        <v>146</v>
      </c>
      <c r="B1463" s="31" t="s">
        <v>1101</v>
      </c>
      <c r="C1463" s="31" t="s">
        <v>1558</v>
      </c>
      <c r="D1463" s="31">
        <v>0</v>
      </c>
      <c r="E1463" s="54">
        <v>0</v>
      </c>
      <c r="G1463" s="99">
        <f>+VALUE(VLOOKUP(B1463,[1]Hoja1!B$2:C$33,2,0))</f>
        <v>20</v>
      </c>
      <c r="H1463" t="str">
        <f>+VLOOKUP(CONCATENATE(B1463,C1463),[1]Hoja1!$J:$K,2,0)</f>
        <v>20461</v>
      </c>
      <c r="I1463">
        <f>+COUNTIFS(BaseSAP!U:U,V!H1463,BaseSAP!C:C,V!$G$4)</f>
        <v>0</v>
      </c>
      <c r="L1463" s="31" t="s">
        <v>1101</v>
      </c>
      <c r="M1463">
        <v>0</v>
      </c>
    </row>
    <row r="1464" spans="1:13" x14ac:dyDescent="0.25">
      <c r="A1464" s="33" t="s">
        <v>146</v>
      </c>
      <c r="B1464" s="33" t="s">
        <v>1101</v>
      </c>
      <c r="C1464" s="33" t="s">
        <v>1559</v>
      </c>
      <c r="D1464" s="33">
        <v>0</v>
      </c>
      <c r="E1464" s="69">
        <v>0</v>
      </c>
      <c r="G1464" s="99">
        <f>+VALUE(VLOOKUP(B1464,[1]Hoja1!B$2:C$33,2,0))</f>
        <v>20</v>
      </c>
      <c r="H1464" t="str">
        <f>+VLOOKUP(CONCATENATE(B1464,C1464),[1]Hoja1!$J:$K,2,0)</f>
        <v>20462</v>
      </c>
      <c r="I1464">
        <f>+COUNTIFS(BaseSAP!U:U,V!H1464,BaseSAP!C:C,V!$G$4)</f>
        <v>0</v>
      </c>
      <c r="L1464" s="33" t="s">
        <v>1101</v>
      </c>
      <c r="M1464">
        <v>0</v>
      </c>
    </row>
    <row r="1465" spans="1:13" x14ac:dyDescent="0.25">
      <c r="A1465" s="12" t="s">
        <v>146</v>
      </c>
      <c r="B1465" s="12" t="s">
        <v>1101</v>
      </c>
      <c r="C1465" s="12" t="s">
        <v>1560</v>
      </c>
      <c r="D1465" s="12">
        <v>0</v>
      </c>
      <c r="E1465" s="70">
        <v>0</v>
      </c>
      <c r="G1465" s="99">
        <f>+VALUE(VLOOKUP(B1465,[1]Hoja1!B$2:C$33,2,0))</f>
        <v>20</v>
      </c>
      <c r="H1465" t="str">
        <f>+VLOOKUP(CONCATENATE(B1465,C1465),[1]Hoja1!$J:$K,2,0)</f>
        <v>20463</v>
      </c>
      <c r="I1465">
        <f>+COUNTIFS(BaseSAP!U:U,V!H1465,BaseSAP!C:C,V!$G$4)</f>
        <v>0</v>
      </c>
      <c r="L1465" s="12" t="s">
        <v>1101</v>
      </c>
      <c r="M1465">
        <v>0</v>
      </c>
    </row>
    <row r="1466" spans="1:13" x14ac:dyDescent="0.25">
      <c r="A1466" s="33" t="s">
        <v>146</v>
      </c>
      <c r="B1466" s="33" t="s">
        <v>1101</v>
      </c>
      <c r="C1466" s="33" t="s">
        <v>1561</v>
      </c>
      <c r="D1466" s="33">
        <v>0</v>
      </c>
      <c r="E1466" s="69">
        <v>0</v>
      </c>
      <c r="G1466" s="99">
        <f>+VALUE(VLOOKUP(B1466,[1]Hoja1!B$2:C$33,2,0))</f>
        <v>20</v>
      </c>
      <c r="H1466" t="str">
        <f>+VLOOKUP(CONCATENATE(B1466,C1466),[1]Hoja1!$J:$K,2,0)</f>
        <v>20464</v>
      </c>
      <c r="I1466">
        <f>+COUNTIFS(BaseSAP!U:U,V!H1466,BaseSAP!C:C,V!$G$4)</f>
        <v>0</v>
      </c>
      <c r="L1466" s="33" t="s">
        <v>1101</v>
      </c>
      <c r="M1466">
        <v>0</v>
      </c>
    </row>
    <row r="1467" spans="1:13" x14ac:dyDescent="0.25">
      <c r="A1467" s="12" t="s">
        <v>146</v>
      </c>
      <c r="B1467" s="12" t="s">
        <v>1101</v>
      </c>
      <c r="C1467" s="12" t="s">
        <v>1562</v>
      </c>
      <c r="D1467" s="12">
        <v>0</v>
      </c>
      <c r="E1467" s="70">
        <v>0</v>
      </c>
      <c r="G1467" s="99">
        <f>+VALUE(VLOOKUP(B1467,[1]Hoja1!B$2:C$33,2,0))</f>
        <v>20</v>
      </c>
      <c r="H1467" t="str">
        <f>+VLOOKUP(CONCATENATE(B1467,C1467),[1]Hoja1!$J:$K,2,0)</f>
        <v>20465</v>
      </c>
      <c r="I1467">
        <f>+COUNTIFS(BaseSAP!U:U,V!H1467,BaseSAP!C:C,V!$G$4)</f>
        <v>0</v>
      </c>
      <c r="L1467" s="12" t="s">
        <v>1101</v>
      </c>
      <c r="M1467">
        <v>0</v>
      </c>
    </row>
    <row r="1468" spans="1:13" x14ac:dyDescent="0.25">
      <c r="A1468" s="33" t="s">
        <v>146</v>
      </c>
      <c r="B1468" s="33" t="s">
        <v>1101</v>
      </c>
      <c r="C1468" s="33" t="s">
        <v>1563</v>
      </c>
      <c r="D1468" s="33">
        <v>0</v>
      </c>
      <c r="E1468" s="69">
        <v>0</v>
      </c>
      <c r="G1468" s="99">
        <f>+VALUE(VLOOKUP(B1468,[1]Hoja1!B$2:C$33,2,0))</f>
        <v>20</v>
      </c>
      <c r="H1468" t="str">
        <f>+VLOOKUP(CONCATENATE(B1468,C1468),[1]Hoja1!$J:$K,2,0)</f>
        <v>20466</v>
      </c>
      <c r="I1468">
        <f>+COUNTIFS(BaseSAP!U:U,V!H1468,BaseSAP!C:C,V!$G$4)</f>
        <v>0</v>
      </c>
      <c r="L1468" s="33" t="s">
        <v>1101</v>
      </c>
      <c r="M1468">
        <v>0</v>
      </c>
    </row>
    <row r="1469" spans="1:13" x14ac:dyDescent="0.25">
      <c r="A1469" s="12" t="s">
        <v>146</v>
      </c>
      <c r="B1469" s="12" t="s">
        <v>1101</v>
      </c>
      <c r="C1469" s="12" t="s">
        <v>1564</v>
      </c>
      <c r="D1469" s="12">
        <v>0</v>
      </c>
      <c r="E1469" s="70">
        <v>0</v>
      </c>
      <c r="G1469" s="99">
        <f>+VALUE(VLOOKUP(B1469,[1]Hoja1!B$2:C$33,2,0))</f>
        <v>20</v>
      </c>
      <c r="H1469" t="str">
        <f>+VLOOKUP(CONCATENATE(B1469,C1469),[1]Hoja1!$J:$K,2,0)</f>
        <v>20467</v>
      </c>
      <c r="I1469">
        <f>+COUNTIFS(BaseSAP!U:U,V!H1469,BaseSAP!C:C,V!$G$4)</f>
        <v>0</v>
      </c>
      <c r="L1469" s="12" t="s">
        <v>1101</v>
      </c>
      <c r="M1469">
        <v>0</v>
      </c>
    </row>
    <row r="1470" spans="1:13" x14ac:dyDescent="0.25">
      <c r="A1470" s="33" t="s">
        <v>146</v>
      </c>
      <c r="B1470" s="33" t="s">
        <v>1101</v>
      </c>
      <c r="C1470" s="33" t="s">
        <v>1565</v>
      </c>
      <c r="D1470" s="33">
        <v>0</v>
      </c>
      <c r="E1470" s="69">
        <v>0</v>
      </c>
      <c r="G1470" s="99">
        <f>+VALUE(VLOOKUP(B1470,[1]Hoja1!B$2:C$33,2,0))</f>
        <v>20</v>
      </c>
      <c r="H1470" t="str">
        <f>+VLOOKUP(CONCATENATE(B1470,C1470),[1]Hoja1!$J:$K,2,0)</f>
        <v>20468</v>
      </c>
      <c r="I1470">
        <f>+COUNTIFS(BaseSAP!U:U,V!H1470,BaseSAP!C:C,V!$G$4)</f>
        <v>0</v>
      </c>
      <c r="L1470" s="33" t="s">
        <v>1101</v>
      </c>
      <c r="M1470">
        <v>0</v>
      </c>
    </row>
    <row r="1471" spans="1:13" x14ac:dyDescent="0.25">
      <c r="A1471" s="31" t="s">
        <v>146</v>
      </c>
      <c r="B1471" s="31" t="s">
        <v>1101</v>
      </c>
      <c r="C1471" s="31" t="s">
        <v>1566</v>
      </c>
      <c r="D1471" s="31">
        <v>0</v>
      </c>
      <c r="E1471" s="54">
        <v>0</v>
      </c>
      <c r="G1471" s="99">
        <f>+VALUE(VLOOKUP(B1471,[1]Hoja1!B$2:C$33,2,0))</f>
        <v>20</v>
      </c>
      <c r="H1471" t="str">
        <f>+VLOOKUP(CONCATENATE(B1471,C1471),[1]Hoja1!$J:$K,2,0)</f>
        <v>20469</v>
      </c>
      <c r="I1471">
        <f>+COUNTIFS(BaseSAP!U:U,V!H1471,BaseSAP!C:C,V!$G$4)</f>
        <v>0</v>
      </c>
      <c r="L1471" s="31" t="s">
        <v>1101</v>
      </c>
      <c r="M1471">
        <v>0</v>
      </c>
    </row>
    <row r="1472" spans="1:13" x14ac:dyDescent="0.25">
      <c r="A1472" s="33" t="s">
        <v>146</v>
      </c>
      <c r="B1472" s="33" t="s">
        <v>1101</v>
      </c>
      <c r="C1472" s="33" t="s">
        <v>1567</v>
      </c>
      <c r="D1472" s="33">
        <v>0</v>
      </c>
      <c r="E1472" s="69">
        <v>0</v>
      </c>
      <c r="G1472" s="99">
        <f>+VALUE(VLOOKUP(B1472,[1]Hoja1!B$2:C$33,2,0))</f>
        <v>20</v>
      </c>
      <c r="H1472" t="str">
        <f>+VLOOKUP(CONCATENATE(B1472,C1472),[1]Hoja1!$J:$K,2,0)</f>
        <v>20470</v>
      </c>
      <c r="I1472">
        <f>+COUNTIFS(BaseSAP!U:U,V!H1472,BaseSAP!C:C,V!$G$4)</f>
        <v>0</v>
      </c>
      <c r="L1472" s="33" t="s">
        <v>1101</v>
      </c>
      <c r="M1472">
        <v>0</v>
      </c>
    </row>
    <row r="1473" spans="1:13" x14ac:dyDescent="0.25">
      <c r="A1473" s="31" t="s">
        <v>146</v>
      </c>
      <c r="B1473" s="31" t="s">
        <v>1101</v>
      </c>
      <c r="C1473" s="31" t="s">
        <v>1568</v>
      </c>
      <c r="D1473" s="31">
        <v>0</v>
      </c>
      <c r="E1473" s="54">
        <v>0</v>
      </c>
      <c r="G1473" s="99">
        <f>+VALUE(VLOOKUP(B1473,[1]Hoja1!B$2:C$33,2,0))</f>
        <v>20</v>
      </c>
      <c r="H1473" t="str">
        <f>+VLOOKUP(CONCATENATE(B1473,C1473),[1]Hoja1!$J:$K,2,0)</f>
        <v>20471</v>
      </c>
      <c r="I1473">
        <f>+COUNTIFS(BaseSAP!U:U,V!H1473,BaseSAP!C:C,V!$G$4)</f>
        <v>0</v>
      </c>
      <c r="L1473" s="31" t="s">
        <v>1101</v>
      </c>
      <c r="M1473">
        <v>0</v>
      </c>
    </row>
    <row r="1474" spans="1:13" x14ac:dyDescent="0.25">
      <c r="A1474" s="33" t="s">
        <v>146</v>
      </c>
      <c r="B1474" s="33" t="s">
        <v>1101</v>
      </c>
      <c r="C1474" s="33" t="s">
        <v>1569</v>
      </c>
      <c r="D1474" s="33">
        <v>0</v>
      </c>
      <c r="E1474" s="69">
        <v>0</v>
      </c>
      <c r="G1474" s="99">
        <f>+VALUE(VLOOKUP(B1474,[1]Hoja1!B$2:C$33,2,0))</f>
        <v>20</v>
      </c>
      <c r="H1474" t="str">
        <f>+VLOOKUP(CONCATENATE(B1474,C1474),[1]Hoja1!$J:$K,2,0)</f>
        <v>20472</v>
      </c>
      <c r="I1474">
        <f>+COUNTIFS(BaseSAP!U:U,V!H1474,BaseSAP!C:C,V!$G$4)</f>
        <v>0</v>
      </c>
      <c r="L1474" s="33" t="s">
        <v>1101</v>
      </c>
      <c r="M1474">
        <v>0</v>
      </c>
    </row>
    <row r="1475" spans="1:13" x14ac:dyDescent="0.25">
      <c r="A1475" s="12" t="s">
        <v>146</v>
      </c>
      <c r="B1475" s="12" t="s">
        <v>1101</v>
      </c>
      <c r="C1475" s="12" t="s">
        <v>1570</v>
      </c>
      <c r="D1475" s="12">
        <v>0</v>
      </c>
      <c r="E1475" s="70">
        <v>0</v>
      </c>
      <c r="G1475" s="99">
        <f>+VALUE(VLOOKUP(B1475,[1]Hoja1!B$2:C$33,2,0))</f>
        <v>20</v>
      </c>
      <c r="H1475" t="str">
        <f>+VLOOKUP(CONCATENATE(B1475,C1475),[1]Hoja1!$J:$K,2,0)</f>
        <v>20473</v>
      </c>
      <c r="I1475">
        <f>+COUNTIFS(BaseSAP!U:U,V!H1475,BaseSAP!C:C,V!$G$4)</f>
        <v>0</v>
      </c>
      <c r="L1475" s="12" t="s">
        <v>1101</v>
      </c>
      <c r="M1475">
        <v>0</v>
      </c>
    </row>
    <row r="1476" spans="1:13" x14ac:dyDescent="0.25">
      <c r="A1476" s="33" t="s">
        <v>146</v>
      </c>
      <c r="B1476" s="33" t="s">
        <v>1101</v>
      </c>
      <c r="C1476" s="33" t="s">
        <v>1571</v>
      </c>
      <c r="D1476" s="33">
        <v>0</v>
      </c>
      <c r="E1476" s="69">
        <v>0</v>
      </c>
      <c r="G1476" s="99">
        <f>+VALUE(VLOOKUP(B1476,[1]Hoja1!B$2:C$33,2,0))</f>
        <v>20</v>
      </c>
      <c r="H1476" t="str">
        <f>+VLOOKUP(CONCATENATE(B1476,C1476),[1]Hoja1!$J:$K,2,0)</f>
        <v>20474</v>
      </c>
      <c r="I1476">
        <f>+COUNTIFS(BaseSAP!U:U,V!H1476,BaseSAP!C:C,V!$G$4)</f>
        <v>0</v>
      </c>
      <c r="L1476" s="33" t="s">
        <v>1101</v>
      </c>
      <c r="M1476">
        <v>0</v>
      </c>
    </row>
    <row r="1477" spans="1:13" x14ac:dyDescent="0.25">
      <c r="A1477" s="12" t="s">
        <v>146</v>
      </c>
      <c r="B1477" s="12" t="s">
        <v>1101</v>
      </c>
      <c r="C1477" s="12" t="s">
        <v>1572</v>
      </c>
      <c r="D1477" s="12">
        <v>0</v>
      </c>
      <c r="E1477" s="70">
        <v>0</v>
      </c>
      <c r="G1477" s="99">
        <f>+VALUE(VLOOKUP(B1477,[1]Hoja1!B$2:C$33,2,0))</f>
        <v>20</v>
      </c>
      <c r="H1477" t="str">
        <f>+VLOOKUP(CONCATENATE(B1477,C1477),[1]Hoja1!$J:$K,2,0)</f>
        <v>20475</v>
      </c>
      <c r="I1477">
        <f>+COUNTIFS(BaseSAP!U:U,V!H1477,BaseSAP!C:C,V!$G$4)</f>
        <v>0</v>
      </c>
      <c r="L1477" s="12" t="s">
        <v>1101</v>
      </c>
      <c r="M1477">
        <v>0</v>
      </c>
    </row>
    <row r="1478" spans="1:13" x14ac:dyDescent="0.25">
      <c r="A1478" s="33" t="s">
        <v>146</v>
      </c>
      <c r="B1478" s="33" t="s">
        <v>1101</v>
      </c>
      <c r="C1478" s="33" t="s">
        <v>1573</v>
      </c>
      <c r="D1478" s="33">
        <v>0</v>
      </c>
      <c r="E1478" s="69">
        <v>0</v>
      </c>
      <c r="G1478" s="99">
        <f>+VALUE(VLOOKUP(B1478,[1]Hoja1!B$2:C$33,2,0))</f>
        <v>20</v>
      </c>
      <c r="H1478" t="str">
        <f>+VLOOKUP(CONCATENATE(B1478,C1478),[1]Hoja1!$J:$K,2,0)</f>
        <v>20476</v>
      </c>
      <c r="I1478">
        <f>+COUNTIFS(BaseSAP!U:U,V!H1478,BaseSAP!C:C,V!$G$4)</f>
        <v>0</v>
      </c>
      <c r="L1478" s="33" t="s">
        <v>1101</v>
      </c>
      <c r="M1478">
        <v>0</v>
      </c>
    </row>
    <row r="1479" spans="1:13" x14ac:dyDescent="0.25">
      <c r="A1479" s="12" t="s">
        <v>146</v>
      </c>
      <c r="B1479" s="12" t="s">
        <v>1101</v>
      </c>
      <c r="C1479" s="12" t="s">
        <v>1574</v>
      </c>
      <c r="D1479" s="12">
        <v>0</v>
      </c>
      <c r="E1479" s="70">
        <v>0</v>
      </c>
      <c r="G1479" s="99">
        <f>+VALUE(VLOOKUP(B1479,[1]Hoja1!B$2:C$33,2,0))</f>
        <v>20</v>
      </c>
      <c r="H1479" t="str">
        <f>+VLOOKUP(CONCATENATE(B1479,C1479),[1]Hoja1!$J:$K,2,0)</f>
        <v>20477</v>
      </c>
      <c r="I1479">
        <f>+COUNTIFS(BaseSAP!U:U,V!H1479,BaseSAP!C:C,V!$G$4)</f>
        <v>0</v>
      </c>
      <c r="L1479" s="12" t="s">
        <v>1101</v>
      </c>
      <c r="M1479">
        <v>0</v>
      </c>
    </row>
    <row r="1480" spans="1:13" x14ac:dyDescent="0.25">
      <c r="A1480" s="33" t="s">
        <v>146</v>
      </c>
      <c r="B1480" s="33" t="s">
        <v>1101</v>
      </c>
      <c r="C1480" s="33" t="s">
        <v>1575</v>
      </c>
      <c r="D1480" s="33">
        <v>0</v>
      </c>
      <c r="E1480" s="69">
        <v>0</v>
      </c>
      <c r="G1480" s="99">
        <f>+VALUE(VLOOKUP(B1480,[1]Hoja1!B$2:C$33,2,0))</f>
        <v>20</v>
      </c>
      <c r="H1480" t="str">
        <f>+VLOOKUP(CONCATENATE(B1480,C1480),[1]Hoja1!$J:$K,2,0)</f>
        <v>20478</v>
      </c>
      <c r="I1480">
        <f>+COUNTIFS(BaseSAP!U:U,V!H1480,BaseSAP!C:C,V!$G$4)</f>
        <v>0</v>
      </c>
      <c r="L1480" s="33" t="s">
        <v>1101</v>
      </c>
      <c r="M1480">
        <v>0</v>
      </c>
    </row>
    <row r="1481" spans="1:13" x14ac:dyDescent="0.25">
      <c r="A1481" s="31" t="s">
        <v>146</v>
      </c>
      <c r="B1481" s="31" t="s">
        <v>1101</v>
      </c>
      <c r="C1481" s="31" t="s">
        <v>1576</v>
      </c>
      <c r="D1481" s="31">
        <v>0</v>
      </c>
      <c r="E1481" s="54">
        <v>0</v>
      </c>
      <c r="G1481" s="99">
        <f>+VALUE(VLOOKUP(B1481,[1]Hoja1!B$2:C$33,2,0))</f>
        <v>20</v>
      </c>
      <c r="H1481" t="str">
        <f>+VLOOKUP(CONCATENATE(B1481,C1481),[1]Hoja1!$J:$K,2,0)</f>
        <v>20479</v>
      </c>
      <c r="I1481">
        <f>+COUNTIFS(BaseSAP!U:U,V!H1481,BaseSAP!C:C,V!$G$4)</f>
        <v>0</v>
      </c>
      <c r="L1481" s="31" t="s">
        <v>1101</v>
      </c>
      <c r="M1481">
        <v>0</v>
      </c>
    </row>
    <row r="1482" spans="1:13" x14ac:dyDescent="0.25">
      <c r="A1482" s="33" t="s">
        <v>146</v>
      </c>
      <c r="B1482" s="33" t="s">
        <v>1101</v>
      </c>
      <c r="C1482" s="33" t="s">
        <v>1577</v>
      </c>
      <c r="D1482" s="33">
        <v>0</v>
      </c>
      <c r="E1482" s="69">
        <v>0</v>
      </c>
      <c r="G1482" s="99">
        <f>+VALUE(VLOOKUP(B1482,[1]Hoja1!B$2:C$33,2,0))</f>
        <v>20</v>
      </c>
      <c r="H1482" t="str">
        <f>+VLOOKUP(CONCATENATE(B1482,C1482),[1]Hoja1!$J:$K,2,0)</f>
        <v>20480</v>
      </c>
      <c r="I1482">
        <f>+COUNTIFS(BaseSAP!U:U,V!H1482,BaseSAP!C:C,V!$G$4)</f>
        <v>0</v>
      </c>
      <c r="L1482" s="33" t="s">
        <v>1101</v>
      </c>
      <c r="M1482">
        <v>0</v>
      </c>
    </row>
    <row r="1483" spans="1:13" x14ac:dyDescent="0.25">
      <c r="A1483" s="12" t="s">
        <v>146</v>
      </c>
      <c r="B1483" s="12" t="s">
        <v>1101</v>
      </c>
      <c r="C1483" s="12" t="s">
        <v>1578</v>
      </c>
      <c r="D1483" s="12">
        <v>0</v>
      </c>
      <c r="E1483" s="70">
        <v>0</v>
      </c>
      <c r="G1483" s="99">
        <f>+VALUE(VLOOKUP(B1483,[1]Hoja1!B$2:C$33,2,0))</f>
        <v>20</v>
      </c>
      <c r="H1483" t="str">
        <f>+VLOOKUP(CONCATENATE(B1483,C1483),[1]Hoja1!$J:$K,2,0)</f>
        <v>20481</v>
      </c>
      <c r="I1483">
        <f>+COUNTIFS(BaseSAP!U:U,V!H1483,BaseSAP!C:C,V!$G$4)</f>
        <v>0</v>
      </c>
      <c r="L1483" s="12" t="s">
        <v>1101</v>
      </c>
      <c r="M1483">
        <v>0</v>
      </c>
    </row>
    <row r="1484" spans="1:13" x14ac:dyDescent="0.25">
      <c r="A1484" s="33" t="s">
        <v>146</v>
      </c>
      <c r="B1484" s="33" t="s">
        <v>1101</v>
      </c>
      <c r="C1484" s="33" t="s">
        <v>1579</v>
      </c>
      <c r="D1484" s="33">
        <v>0</v>
      </c>
      <c r="E1484" s="69">
        <v>0</v>
      </c>
      <c r="G1484" s="99">
        <f>+VALUE(VLOOKUP(B1484,[1]Hoja1!B$2:C$33,2,0))</f>
        <v>20</v>
      </c>
      <c r="H1484" t="str">
        <f>+VLOOKUP(CONCATENATE(B1484,C1484),[1]Hoja1!$J:$K,2,0)</f>
        <v>20482</v>
      </c>
      <c r="I1484">
        <f>+COUNTIFS(BaseSAP!U:U,V!H1484,BaseSAP!C:C,V!$G$4)</f>
        <v>0</v>
      </c>
      <c r="L1484" s="33" t="s">
        <v>1101</v>
      </c>
      <c r="M1484">
        <v>0</v>
      </c>
    </row>
    <row r="1485" spans="1:13" x14ac:dyDescent="0.25">
      <c r="A1485" s="12" t="s">
        <v>146</v>
      </c>
      <c r="B1485" s="12" t="s">
        <v>1101</v>
      </c>
      <c r="C1485" s="12" t="s">
        <v>1580</v>
      </c>
      <c r="D1485" s="12">
        <v>0</v>
      </c>
      <c r="E1485" s="70">
        <v>0</v>
      </c>
      <c r="G1485" s="99">
        <f>+VALUE(VLOOKUP(B1485,[1]Hoja1!B$2:C$33,2,0))</f>
        <v>20</v>
      </c>
      <c r="H1485" t="str">
        <f>+VLOOKUP(CONCATENATE(B1485,C1485),[1]Hoja1!$J:$K,2,0)</f>
        <v>20483</v>
      </c>
      <c r="I1485">
        <f>+COUNTIFS(BaseSAP!U:U,V!H1485,BaseSAP!C:C,V!$G$4)</f>
        <v>0</v>
      </c>
      <c r="L1485" s="12" t="s">
        <v>1101</v>
      </c>
      <c r="M1485">
        <v>0</v>
      </c>
    </row>
    <row r="1486" spans="1:13" x14ac:dyDescent="0.25">
      <c r="A1486" s="33" t="s">
        <v>146</v>
      </c>
      <c r="B1486" s="33" t="s">
        <v>1101</v>
      </c>
      <c r="C1486" s="33" t="s">
        <v>1581</v>
      </c>
      <c r="D1486" s="33">
        <v>0</v>
      </c>
      <c r="E1486" s="69">
        <v>0</v>
      </c>
      <c r="G1486" s="99">
        <f>+VALUE(VLOOKUP(B1486,[1]Hoja1!B$2:C$33,2,0))</f>
        <v>20</v>
      </c>
      <c r="H1486" t="str">
        <f>+VLOOKUP(CONCATENATE(B1486,C1486),[1]Hoja1!$J:$K,2,0)</f>
        <v>20484</v>
      </c>
      <c r="I1486">
        <f>+COUNTIFS(BaseSAP!U:U,V!H1486,BaseSAP!C:C,V!$G$4)</f>
        <v>0</v>
      </c>
      <c r="L1486" s="33" t="s">
        <v>1101</v>
      </c>
      <c r="M1486">
        <v>0</v>
      </c>
    </row>
    <row r="1487" spans="1:13" x14ac:dyDescent="0.25">
      <c r="A1487" s="12" t="s">
        <v>146</v>
      </c>
      <c r="B1487" s="12" t="s">
        <v>1101</v>
      </c>
      <c r="C1487" s="12" t="s">
        <v>1582</v>
      </c>
      <c r="D1487" s="12">
        <v>0</v>
      </c>
      <c r="E1487" s="70">
        <v>0</v>
      </c>
      <c r="G1487" s="99">
        <f>+VALUE(VLOOKUP(B1487,[1]Hoja1!B$2:C$33,2,0))</f>
        <v>20</v>
      </c>
      <c r="H1487" t="str">
        <f>+VLOOKUP(CONCATENATE(B1487,C1487),[1]Hoja1!$J:$K,2,0)</f>
        <v>20485</v>
      </c>
      <c r="I1487">
        <f>+COUNTIFS(BaseSAP!U:U,V!H1487,BaseSAP!C:C,V!$G$4)</f>
        <v>0</v>
      </c>
      <c r="L1487" s="12" t="s">
        <v>1101</v>
      </c>
      <c r="M1487">
        <v>0</v>
      </c>
    </row>
    <row r="1488" spans="1:13" x14ac:dyDescent="0.25">
      <c r="A1488" s="33" t="s">
        <v>146</v>
      </c>
      <c r="B1488" s="33" t="s">
        <v>1101</v>
      </c>
      <c r="C1488" s="33" t="s">
        <v>1583</v>
      </c>
      <c r="D1488" s="33">
        <v>0</v>
      </c>
      <c r="E1488" s="69">
        <v>0</v>
      </c>
      <c r="G1488" s="99">
        <f>+VALUE(VLOOKUP(B1488,[1]Hoja1!B$2:C$33,2,0))</f>
        <v>20</v>
      </c>
      <c r="H1488" t="str">
        <f>+VLOOKUP(CONCATENATE(B1488,C1488),[1]Hoja1!$J:$K,2,0)</f>
        <v>20486</v>
      </c>
      <c r="I1488">
        <f>+COUNTIFS(BaseSAP!U:U,V!H1488,BaseSAP!C:C,V!$G$4)</f>
        <v>0</v>
      </c>
      <c r="L1488" s="33" t="s">
        <v>1101</v>
      </c>
      <c r="M1488">
        <v>0</v>
      </c>
    </row>
    <row r="1489" spans="1:13" x14ac:dyDescent="0.25">
      <c r="A1489" s="31" t="s">
        <v>146</v>
      </c>
      <c r="B1489" s="31" t="s">
        <v>1101</v>
      </c>
      <c r="C1489" s="31" t="s">
        <v>1584</v>
      </c>
      <c r="D1489" s="31">
        <v>0</v>
      </c>
      <c r="E1489" s="54">
        <v>0</v>
      </c>
      <c r="G1489" s="99">
        <f>+VALUE(VLOOKUP(B1489,[1]Hoja1!B$2:C$33,2,0))</f>
        <v>20</v>
      </c>
      <c r="H1489" t="str">
        <f>+VLOOKUP(CONCATENATE(B1489,C1489),[1]Hoja1!$J:$K,2,0)</f>
        <v>20487</v>
      </c>
      <c r="I1489">
        <f>+COUNTIFS(BaseSAP!U:U,V!H1489,BaseSAP!C:C,V!$G$4)</f>
        <v>0</v>
      </c>
      <c r="L1489" s="31" t="s">
        <v>1101</v>
      </c>
      <c r="M1489">
        <v>0</v>
      </c>
    </row>
    <row r="1490" spans="1:13" x14ac:dyDescent="0.25">
      <c r="A1490" s="33" t="s">
        <v>146</v>
      </c>
      <c r="B1490" s="33" t="s">
        <v>1101</v>
      </c>
      <c r="C1490" s="33" t="s">
        <v>1585</v>
      </c>
      <c r="D1490" s="33">
        <v>0</v>
      </c>
      <c r="E1490" s="69">
        <v>0</v>
      </c>
      <c r="G1490" s="99">
        <f>+VALUE(VLOOKUP(B1490,[1]Hoja1!B$2:C$33,2,0))</f>
        <v>20</v>
      </c>
      <c r="H1490" t="str">
        <f>+VLOOKUP(CONCATENATE(B1490,C1490),[1]Hoja1!$J:$K,2,0)</f>
        <v>20488</v>
      </c>
      <c r="I1490">
        <f>+COUNTIFS(BaseSAP!U:U,V!H1490,BaseSAP!C:C,V!$G$4)</f>
        <v>0</v>
      </c>
      <c r="L1490" s="33" t="s">
        <v>1101</v>
      </c>
      <c r="M1490">
        <v>0</v>
      </c>
    </row>
    <row r="1491" spans="1:13" x14ac:dyDescent="0.25">
      <c r="A1491" s="31" t="s">
        <v>146</v>
      </c>
      <c r="B1491" s="31" t="s">
        <v>1101</v>
      </c>
      <c r="C1491" s="31" t="s">
        <v>1586</v>
      </c>
      <c r="D1491" s="31">
        <v>0</v>
      </c>
      <c r="E1491" s="54">
        <v>0</v>
      </c>
      <c r="G1491" s="99">
        <f>+VALUE(VLOOKUP(B1491,[1]Hoja1!B$2:C$33,2,0))</f>
        <v>20</v>
      </c>
      <c r="H1491" t="str">
        <f>+VLOOKUP(CONCATENATE(B1491,C1491),[1]Hoja1!$J:$K,2,0)</f>
        <v>20489</v>
      </c>
      <c r="I1491">
        <f>+COUNTIFS(BaseSAP!U:U,V!H1491,BaseSAP!C:C,V!$G$4)</f>
        <v>0</v>
      </c>
      <c r="L1491" s="31" t="s">
        <v>1101</v>
      </c>
      <c r="M1491">
        <v>0</v>
      </c>
    </row>
    <row r="1492" spans="1:13" x14ac:dyDescent="0.25">
      <c r="A1492" s="33" t="s">
        <v>146</v>
      </c>
      <c r="B1492" s="33" t="s">
        <v>1101</v>
      </c>
      <c r="C1492" s="33" t="s">
        <v>1587</v>
      </c>
      <c r="D1492" s="33">
        <v>0</v>
      </c>
      <c r="E1492" s="69">
        <v>0</v>
      </c>
      <c r="G1492" s="99">
        <f>+VALUE(VLOOKUP(B1492,[1]Hoja1!B$2:C$33,2,0))</f>
        <v>20</v>
      </c>
      <c r="H1492" t="str">
        <f>+VLOOKUP(CONCATENATE(B1492,C1492),[1]Hoja1!$J:$K,2,0)</f>
        <v>20490</v>
      </c>
      <c r="I1492">
        <f>+COUNTIFS(BaseSAP!U:U,V!H1492,BaseSAP!C:C,V!$G$4)</f>
        <v>0</v>
      </c>
      <c r="L1492" s="33" t="s">
        <v>1101</v>
      </c>
      <c r="M1492">
        <v>0</v>
      </c>
    </row>
    <row r="1493" spans="1:13" x14ac:dyDescent="0.25">
      <c r="A1493" s="12" t="s">
        <v>146</v>
      </c>
      <c r="B1493" s="12" t="s">
        <v>1101</v>
      </c>
      <c r="C1493" s="12" t="s">
        <v>1588</v>
      </c>
      <c r="D1493" s="12">
        <v>0</v>
      </c>
      <c r="E1493" s="70">
        <v>0</v>
      </c>
      <c r="G1493" s="99">
        <f>+VALUE(VLOOKUP(B1493,[1]Hoja1!B$2:C$33,2,0))</f>
        <v>20</v>
      </c>
      <c r="H1493" t="str">
        <f>+VLOOKUP(CONCATENATE(B1493,C1493),[1]Hoja1!$J:$K,2,0)</f>
        <v>20491</v>
      </c>
      <c r="I1493">
        <f>+COUNTIFS(BaseSAP!U:U,V!H1493,BaseSAP!C:C,V!$G$4)</f>
        <v>0</v>
      </c>
      <c r="L1493" s="12" t="s">
        <v>1101</v>
      </c>
      <c r="M1493">
        <v>0</v>
      </c>
    </row>
    <row r="1494" spans="1:13" x14ac:dyDescent="0.25">
      <c r="A1494" s="33" t="s">
        <v>146</v>
      </c>
      <c r="B1494" s="33" t="s">
        <v>1101</v>
      </c>
      <c r="C1494" s="33" t="s">
        <v>1589</v>
      </c>
      <c r="D1494" s="33">
        <v>0</v>
      </c>
      <c r="E1494" s="69">
        <v>0</v>
      </c>
      <c r="G1494" s="99">
        <f>+VALUE(VLOOKUP(B1494,[1]Hoja1!B$2:C$33,2,0))</f>
        <v>20</v>
      </c>
      <c r="H1494" t="str">
        <f>+VLOOKUP(CONCATENATE(B1494,C1494),[1]Hoja1!$J:$K,2,0)</f>
        <v>20492</v>
      </c>
      <c r="I1494">
        <f>+COUNTIFS(BaseSAP!U:U,V!H1494,BaseSAP!C:C,V!$G$4)</f>
        <v>0</v>
      </c>
      <c r="L1494" s="33" t="s">
        <v>1101</v>
      </c>
      <c r="M1494">
        <v>0</v>
      </c>
    </row>
    <row r="1495" spans="1:13" x14ac:dyDescent="0.25">
      <c r="A1495" s="12" t="s">
        <v>146</v>
      </c>
      <c r="B1495" s="12" t="s">
        <v>1101</v>
      </c>
      <c r="C1495" s="12" t="s">
        <v>1590</v>
      </c>
      <c r="D1495" s="12">
        <v>0</v>
      </c>
      <c r="E1495" s="70">
        <v>0</v>
      </c>
      <c r="G1495" s="99">
        <f>+VALUE(VLOOKUP(B1495,[1]Hoja1!B$2:C$33,2,0))</f>
        <v>20</v>
      </c>
      <c r="H1495" t="str">
        <f>+VLOOKUP(CONCATENATE(B1495,C1495),[1]Hoja1!$J:$K,2,0)</f>
        <v>20493</v>
      </c>
      <c r="I1495">
        <f>+COUNTIFS(BaseSAP!U:U,V!H1495,BaseSAP!C:C,V!$G$4)</f>
        <v>0</v>
      </c>
      <c r="L1495" s="12" t="s">
        <v>1101</v>
      </c>
      <c r="M1495">
        <v>0</v>
      </c>
    </row>
    <row r="1496" spans="1:13" x14ac:dyDescent="0.25">
      <c r="A1496" s="33" t="s">
        <v>146</v>
      </c>
      <c r="B1496" s="33" t="s">
        <v>1101</v>
      </c>
      <c r="C1496" s="33" t="s">
        <v>1591</v>
      </c>
      <c r="D1496" s="33">
        <v>0</v>
      </c>
      <c r="E1496" s="69">
        <v>0</v>
      </c>
      <c r="G1496" s="99">
        <f>+VALUE(VLOOKUP(B1496,[1]Hoja1!B$2:C$33,2,0))</f>
        <v>20</v>
      </c>
      <c r="H1496" t="str">
        <f>+VLOOKUP(CONCATENATE(B1496,C1496),[1]Hoja1!$J:$K,2,0)</f>
        <v>20494</v>
      </c>
      <c r="I1496">
        <f>+COUNTIFS(BaseSAP!U:U,V!H1496,BaseSAP!C:C,V!$G$4)</f>
        <v>0</v>
      </c>
      <c r="L1496" s="33" t="s">
        <v>1101</v>
      </c>
      <c r="M1496">
        <v>0</v>
      </c>
    </row>
    <row r="1497" spans="1:13" x14ac:dyDescent="0.25">
      <c r="A1497" s="12" t="s">
        <v>146</v>
      </c>
      <c r="B1497" s="12" t="s">
        <v>1101</v>
      </c>
      <c r="C1497" s="12" t="s">
        <v>1592</v>
      </c>
      <c r="D1497" s="12">
        <v>0</v>
      </c>
      <c r="E1497" s="70">
        <v>0</v>
      </c>
      <c r="G1497" s="99">
        <f>+VALUE(VLOOKUP(B1497,[1]Hoja1!B$2:C$33,2,0))</f>
        <v>20</v>
      </c>
      <c r="H1497" t="str">
        <f>+VLOOKUP(CONCATENATE(B1497,C1497),[1]Hoja1!$J:$K,2,0)</f>
        <v>20495</v>
      </c>
      <c r="I1497">
        <f>+COUNTIFS(BaseSAP!U:U,V!H1497,BaseSAP!C:C,V!$G$4)</f>
        <v>0</v>
      </c>
      <c r="L1497" s="12" t="s">
        <v>1101</v>
      </c>
      <c r="M1497">
        <v>0</v>
      </c>
    </row>
    <row r="1498" spans="1:13" x14ac:dyDescent="0.25">
      <c r="A1498" s="33" t="s">
        <v>146</v>
      </c>
      <c r="B1498" s="33" t="s">
        <v>1101</v>
      </c>
      <c r="C1498" s="33" t="s">
        <v>1593</v>
      </c>
      <c r="D1498" s="33">
        <v>0</v>
      </c>
      <c r="E1498" s="69">
        <v>0</v>
      </c>
      <c r="G1498" s="99">
        <f>+VALUE(VLOOKUP(B1498,[1]Hoja1!B$2:C$33,2,0))</f>
        <v>20</v>
      </c>
      <c r="H1498" t="str">
        <f>+VLOOKUP(CONCATENATE(B1498,C1498),[1]Hoja1!$J:$K,2,0)</f>
        <v>20496</v>
      </c>
      <c r="I1498">
        <f>+COUNTIFS(BaseSAP!U:U,V!H1498,BaseSAP!C:C,V!$G$4)</f>
        <v>0</v>
      </c>
      <c r="L1498" s="33" t="s">
        <v>1101</v>
      </c>
      <c r="M1498">
        <v>0</v>
      </c>
    </row>
    <row r="1499" spans="1:13" x14ac:dyDescent="0.25">
      <c r="A1499" s="31" t="s">
        <v>146</v>
      </c>
      <c r="B1499" s="31" t="s">
        <v>1101</v>
      </c>
      <c r="C1499" s="31" t="s">
        <v>1594</v>
      </c>
      <c r="D1499" s="31">
        <v>0</v>
      </c>
      <c r="E1499" s="54">
        <v>0</v>
      </c>
      <c r="G1499" s="99">
        <f>+VALUE(VLOOKUP(B1499,[1]Hoja1!B$2:C$33,2,0))</f>
        <v>20</v>
      </c>
      <c r="H1499" t="str">
        <f>+VLOOKUP(CONCATENATE(B1499,C1499),[1]Hoja1!$J:$K,2,0)</f>
        <v>20497</v>
      </c>
      <c r="I1499">
        <f>+COUNTIFS(BaseSAP!U:U,V!H1499,BaseSAP!C:C,V!$G$4)</f>
        <v>0</v>
      </c>
      <c r="L1499" s="31" t="s">
        <v>1101</v>
      </c>
      <c r="M1499">
        <v>0</v>
      </c>
    </row>
    <row r="1500" spans="1:13" x14ac:dyDescent="0.25">
      <c r="A1500" s="33" t="s">
        <v>146</v>
      </c>
      <c r="B1500" s="33" t="s">
        <v>1101</v>
      </c>
      <c r="C1500" s="33" t="s">
        <v>1595</v>
      </c>
      <c r="D1500" s="33">
        <v>0</v>
      </c>
      <c r="E1500" s="69">
        <v>0</v>
      </c>
      <c r="G1500" s="99">
        <f>+VALUE(VLOOKUP(B1500,[1]Hoja1!B$2:C$33,2,0))</f>
        <v>20</v>
      </c>
      <c r="H1500" t="str">
        <f>+VLOOKUP(CONCATENATE(B1500,C1500),[1]Hoja1!$J:$K,2,0)</f>
        <v>20498</v>
      </c>
      <c r="I1500">
        <f>+COUNTIFS(BaseSAP!U:U,V!H1500,BaseSAP!C:C,V!$G$4)</f>
        <v>0</v>
      </c>
      <c r="L1500" s="33" t="s">
        <v>1101</v>
      </c>
      <c r="M1500">
        <v>0</v>
      </c>
    </row>
    <row r="1501" spans="1:13" x14ac:dyDescent="0.25">
      <c r="A1501" s="12" t="s">
        <v>146</v>
      </c>
      <c r="B1501" s="12" t="s">
        <v>1101</v>
      </c>
      <c r="C1501" s="12" t="s">
        <v>1596</v>
      </c>
      <c r="D1501" s="12">
        <v>0</v>
      </c>
      <c r="E1501" s="70">
        <v>0</v>
      </c>
      <c r="G1501" s="99">
        <f>+VALUE(VLOOKUP(B1501,[1]Hoja1!B$2:C$33,2,0))</f>
        <v>20</v>
      </c>
      <c r="H1501" t="str">
        <f>+VLOOKUP(CONCATENATE(B1501,C1501),[1]Hoja1!$J:$K,2,0)</f>
        <v>20499</v>
      </c>
      <c r="I1501">
        <f>+COUNTIFS(BaseSAP!U:U,V!H1501,BaseSAP!C:C,V!$G$4)</f>
        <v>0</v>
      </c>
      <c r="L1501" s="12" t="s">
        <v>1101</v>
      </c>
      <c r="M1501">
        <v>0</v>
      </c>
    </row>
    <row r="1502" spans="1:13" x14ac:dyDescent="0.25">
      <c r="A1502" s="33" t="s">
        <v>146</v>
      </c>
      <c r="B1502" s="33" t="s">
        <v>1101</v>
      </c>
      <c r="C1502" s="33" t="s">
        <v>1597</v>
      </c>
      <c r="D1502" s="33">
        <v>0</v>
      </c>
      <c r="E1502" s="69">
        <v>0</v>
      </c>
      <c r="G1502" s="99">
        <f>+VALUE(VLOOKUP(B1502,[1]Hoja1!B$2:C$33,2,0))</f>
        <v>20</v>
      </c>
      <c r="H1502" t="str">
        <f>+VLOOKUP(CONCATENATE(B1502,C1502),[1]Hoja1!$J:$K,2,0)</f>
        <v>20500</v>
      </c>
      <c r="I1502">
        <f>+COUNTIFS(BaseSAP!U:U,V!H1502,BaseSAP!C:C,V!$G$4)</f>
        <v>0</v>
      </c>
      <c r="L1502" s="33" t="s">
        <v>1101</v>
      </c>
      <c r="M1502">
        <v>0</v>
      </c>
    </row>
    <row r="1503" spans="1:13" x14ac:dyDescent="0.25">
      <c r="A1503" s="12" t="s">
        <v>146</v>
      </c>
      <c r="B1503" s="12" t="s">
        <v>1101</v>
      </c>
      <c r="C1503" s="12" t="s">
        <v>1598</v>
      </c>
      <c r="D1503" s="12">
        <v>0</v>
      </c>
      <c r="E1503" s="70">
        <v>0</v>
      </c>
      <c r="G1503" s="99">
        <f>+VALUE(VLOOKUP(B1503,[1]Hoja1!B$2:C$33,2,0))</f>
        <v>20</v>
      </c>
      <c r="H1503" t="str">
        <f>+VLOOKUP(CONCATENATE(B1503,C1503),[1]Hoja1!$J:$K,2,0)</f>
        <v>20501</v>
      </c>
      <c r="I1503">
        <f>+COUNTIFS(BaseSAP!U:U,V!H1503,BaseSAP!C:C,V!$G$4)</f>
        <v>0</v>
      </c>
      <c r="L1503" s="12" t="s">
        <v>1101</v>
      </c>
      <c r="M1503">
        <v>0</v>
      </c>
    </row>
    <row r="1504" spans="1:13" x14ac:dyDescent="0.25">
      <c r="A1504" s="33" t="s">
        <v>146</v>
      </c>
      <c r="B1504" s="33" t="s">
        <v>1101</v>
      </c>
      <c r="C1504" s="33" t="s">
        <v>1599</v>
      </c>
      <c r="D1504" s="33">
        <v>0</v>
      </c>
      <c r="E1504" s="69">
        <v>0</v>
      </c>
      <c r="G1504" s="99">
        <f>+VALUE(VLOOKUP(B1504,[1]Hoja1!B$2:C$33,2,0))</f>
        <v>20</v>
      </c>
      <c r="H1504" t="str">
        <f>+VLOOKUP(CONCATENATE(B1504,C1504),[1]Hoja1!$J:$K,2,0)</f>
        <v>20502</v>
      </c>
      <c r="I1504">
        <f>+COUNTIFS(BaseSAP!U:U,V!H1504,BaseSAP!C:C,V!$G$4)</f>
        <v>0</v>
      </c>
      <c r="L1504" s="33" t="s">
        <v>1101</v>
      </c>
      <c r="M1504">
        <v>0</v>
      </c>
    </row>
    <row r="1505" spans="1:13" x14ac:dyDescent="0.25">
      <c r="A1505" s="12" t="s">
        <v>146</v>
      </c>
      <c r="B1505" s="12" t="s">
        <v>1101</v>
      </c>
      <c r="C1505" s="12" t="s">
        <v>1600</v>
      </c>
      <c r="D1505" s="12">
        <v>0</v>
      </c>
      <c r="E1505" s="70">
        <v>0</v>
      </c>
      <c r="G1505" s="99">
        <f>+VALUE(VLOOKUP(B1505,[1]Hoja1!B$2:C$33,2,0))</f>
        <v>20</v>
      </c>
      <c r="H1505" t="str">
        <f>+VLOOKUP(CONCATENATE(B1505,C1505),[1]Hoja1!$J:$K,2,0)</f>
        <v>20503</v>
      </c>
      <c r="I1505">
        <f>+COUNTIFS(BaseSAP!U:U,V!H1505,BaseSAP!C:C,V!$G$4)</f>
        <v>0</v>
      </c>
      <c r="L1505" s="12" t="s">
        <v>1101</v>
      </c>
      <c r="M1505">
        <v>0</v>
      </c>
    </row>
    <row r="1506" spans="1:13" x14ac:dyDescent="0.25">
      <c r="A1506" s="33" t="s">
        <v>146</v>
      </c>
      <c r="B1506" s="33" t="s">
        <v>1101</v>
      </c>
      <c r="C1506" s="33" t="s">
        <v>1601</v>
      </c>
      <c r="D1506" s="33">
        <v>0</v>
      </c>
      <c r="E1506" s="69">
        <v>0</v>
      </c>
      <c r="G1506" s="99">
        <f>+VALUE(VLOOKUP(B1506,[1]Hoja1!B$2:C$33,2,0))</f>
        <v>20</v>
      </c>
      <c r="H1506" t="str">
        <f>+VLOOKUP(CONCATENATE(B1506,C1506),[1]Hoja1!$J:$K,2,0)</f>
        <v>20504</v>
      </c>
      <c r="I1506">
        <f>+COUNTIFS(BaseSAP!U:U,V!H1506,BaseSAP!C:C,V!$G$4)</f>
        <v>0</v>
      </c>
      <c r="L1506" s="33" t="s">
        <v>1101</v>
      </c>
      <c r="M1506">
        <v>0</v>
      </c>
    </row>
    <row r="1507" spans="1:13" x14ac:dyDescent="0.25">
      <c r="A1507" s="31" t="s">
        <v>146</v>
      </c>
      <c r="B1507" s="31" t="s">
        <v>1101</v>
      </c>
      <c r="C1507" s="31" t="s">
        <v>1602</v>
      </c>
      <c r="D1507" s="31">
        <v>0</v>
      </c>
      <c r="E1507" s="54">
        <v>0</v>
      </c>
      <c r="G1507" s="99">
        <f>+VALUE(VLOOKUP(B1507,[1]Hoja1!B$2:C$33,2,0))</f>
        <v>20</v>
      </c>
      <c r="H1507" t="str">
        <f>+VLOOKUP(CONCATENATE(B1507,C1507),[1]Hoja1!$J:$K,2,0)</f>
        <v>20505</v>
      </c>
      <c r="I1507">
        <f>+COUNTIFS(BaseSAP!U:U,V!H1507,BaseSAP!C:C,V!$G$4)</f>
        <v>0</v>
      </c>
      <c r="L1507" s="31" t="s">
        <v>1101</v>
      </c>
      <c r="M1507">
        <v>0</v>
      </c>
    </row>
    <row r="1508" spans="1:13" x14ac:dyDescent="0.25">
      <c r="A1508" s="33" t="s">
        <v>146</v>
      </c>
      <c r="B1508" s="33" t="s">
        <v>1101</v>
      </c>
      <c r="C1508" s="33" t="s">
        <v>1603</v>
      </c>
      <c r="D1508" s="33">
        <v>0</v>
      </c>
      <c r="E1508" s="69">
        <v>0</v>
      </c>
      <c r="G1508" s="99">
        <f>+VALUE(VLOOKUP(B1508,[1]Hoja1!B$2:C$33,2,0))</f>
        <v>20</v>
      </c>
      <c r="H1508" t="str">
        <f>+VLOOKUP(CONCATENATE(B1508,C1508),[1]Hoja1!$J:$K,2,0)</f>
        <v>20506</v>
      </c>
      <c r="I1508">
        <f>+COUNTIFS(BaseSAP!U:U,V!H1508,BaseSAP!C:C,V!$G$4)</f>
        <v>0</v>
      </c>
      <c r="L1508" s="33" t="s">
        <v>1101</v>
      </c>
      <c r="M1508">
        <v>0</v>
      </c>
    </row>
    <row r="1509" spans="1:13" x14ac:dyDescent="0.25">
      <c r="A1509" s="31" t="s">
        <v>146</v>
      </c>
      <c r="B1509" s="31" t="s">
        <v>1101</v>
      </c>
      <c r="C1509" s="31" t="s">
        <v>1604</v>
      </c>
      <c r="D1509" s="31">
        <v>0</v>
      </c>
      <c r="E1509" s="54">
        <v>0</v>
      </c>
      <c r="G1509" s="99">
        <f>+VALUE(VLOOKUP(B1509,[1]Hoja1!B$2:C$33,2,0))</f>
        <v>20</v>
      </c>
      <c r="H1509" t="str">
        <f>+VLOOKUP(CONCATENATE(B1509,C1509),[1]Hoja1!$J:$K,2,0)</f>
        <v>20507</v>
      </c>
      <c r="I1509">
        <f>+COUNTIFS(BaseSAP!U:U,V!H1509,BaseSAP!C:C,V!$G$4)</f>
        <v>0</v>
      </c>
      <c r="L1509" s="31" t="s">
        <v>1101</v>
      </c>
      <c r="M1509">
        <v>0</v>
      </c>
    </row>
    <row r="1510" spans="1:13" x14ac:dyDescent="0.25">
      <c r="A1510" s="33" t="s">
        <v>146</v>
      </c>
      <c r="B1510" s="33" t="s">
        <v>1101</v>
      </c>
      <c r="C1510" s="33" t="s">
        <v>1605</v>
      </c>
      <c r="D1510" s="33">
        <v>0</v>
      </c>
      <c r="E1510" s="69">
        <v>0</v>
      </c>
      <c r="G1510" s="99">
        <f>+VALUE(VLOOKUP(B1510,[1]Hoja1!B$2:C$33,2,0))</f>
        <v>20</v>
      </c>
      <c r="H1510" t="str">
        <f>+VLOOKUP(CONCATENATE(B1510,C1510),[1]Hoja1!$J:$K,2,0)</f>
        <v>20508</v>
      </c>
      <c r="I1510">
        <f>+COUNTIFS(BaseSAP!U:U,V!H1510,BaseSAP!C:C,V!$G$4)</f>
        <v>0</v>
      </c>
      <c r="L1510" s="33" t="s">
        <v>1101</v>
      </c>
      <c r="M1510">
        <v>0</v>
      </c>
    </row>
    <row r="1511" spans="1:13" x14ac:dyDescent="0.25">
      <c r="A1511" s="12" t="s">
        <v>146</v>
      </c>
      <c r="B1511" s="12" t="s">
        <v>1101</v>
      </c>
      <c r="C1511" s="12" t="s">
        <v>1606</v>
      </c>
      <c r="D1511" s="12">
        <v>0</v>
      </c>
      <c r="E1511" s="70">
        <v>0</v>
      </c>
      <c r="G1511" s="99">
        <f>+VALUE(VLOOKUP(B1511,[1]Hoja1!B$2:C$33,2,0))</f>
        <v>20</v>
      </c>
      <c r="H1511" t="str">
        <f>+VLOOKUP(CONCATENATE(B1511,C1511),[1]Hoja1!$J:$K,2,0)</f>
        <v>20509</v>
      </c>
      <c r="I1511">
        <f>+COUNTIFS(BaseSAP!U:U,V!H1511,BaseSAP!C:C,V!$G$4)</f>
        <v>0</v>
      </c>
      <c r="L1511" s="12" t="s">
        <v>1101</v>
      </c>
      <c r="M1511">
        <v>0</v>
      </c>
    </row>
    <row r="1512" spans="1:13" x14ac:dyDescent="0.25">
      <c r="A1512" s="33" t="s">
        <v>146</v>
      </c>
      <c r="B1512" s="33" t="s">
        <v>1101</v>
      </c>
      <c r="C1512" s="33" t="s">
        <v>1607</v>
      </c>
      <c r="D1512" s="33">
        <v>0</v>
      </c>
      <c r="E1512" s="69">
        <v>0</v>
      </c>
      <c r="G1512" s="99">
        <f>+VALUE(VLOOKUP(B1512,[1]Hoja1!B$2:C$33,2,0))</f>
        <v>20</v>
      </c>
      <c r="H1512" t="str">
        <f>+VLOOKUP(CONCATENATE(B1512,C1512),[1]Hoja1!$J:$K,2,0)</f>
        <v>20510</v>
      </c>
      <c r="I1512">
        <f>+COUNTIFS(BaseSAP!U:U,V!H1512,BaseSAP!C:C,V!$G$4)</f>
        <v>0</v>
      </c>
      <c r="L1512" s="33" t="s">
        <v>1101</v>
      </c>
      <c r="M1512">
        <v>0</v>
      </c>
    </row>
    <row r="1513" spans="1:13" x14ac:dyDescent="0.25">
      <c r="A1513" s="12" t="s">
        <v>146</v>
      </c>
      <c r="B1513" s="12" t="s">
        <v>1101</v>
      </c>
      <c r="C1513" s="12" t="s">
        <v>1608</v>
      </c>
      <c r="D1513" s="12">
        <v>0</v>
      </c>
      <c r="E1513" s="70">
        <v>0</v>
      </c>
      <c r="G1513" s="99">
        <f>+VALUE(VLOOKUP(B1513,[1]Hoja1!B$2:C$33,2,0))</f>
        <v>20</v>
      </c>
      <c r="H1513" t="str">
        <f>+VLOOKUP(CONCATENATE(B1513,C1513),[1]Hoja1!$J:$K,2,0)</f>
        <v>20511</v>
      </c>
      <c r="I1513">
        <f>+COUNTIFS(BaseSAP!U:U,V!H1513,BaseSAP!C:C,V!$G$4)</f>
        <v>0</v>
      </c>
      <c r="L1513" s="12" t="s">
        <v>1101</v>
      </c>
      <c r="M1513">
        <v>0</v>
      </c>
    </row>
    <row r="1514" spans="1:13" x14ac:dyDescent="0.25">
      <c r="A1514" s="33" t="s">
        <v>146</v>
      </c>
      <c r="B1514" s="33" t="s">
        <v>1101</v>
      </c>
      <c r="C1514" s="33" t="s">
        <v>1609</v>
      </c>
      <c r="D1514" s="33">
        <v>0</v>
      </c>
      <c r="E1514" s="69">
        <v>0</v>
      </c>
      <c r="G1514" s="99">
        <f>+VALUE(VLOOKUP(B1514,[1]Hoja1!B$2:C$33,2,0))</f>
        <v>20</v>
      </c>
      <c r="H1514" t="str">
        <f>+VLOOKUP(CONCATENATE(B1514,C1514),[1]Hoja1!$J:$K,2,0)</f>
        <v>20512</v>
      </c>
      <c r="I1514">
        <f>+COUNTIFS(BaseSAP!U:U,V!H1514,BaseSAP!C:C,V!$G$4)</f>
        <v>0</v>
      </c>
      <c r="L1514" s="33" t="s">
        <v>1101</v>
      </c>
      <c r="M1514">
        <v>0</v>
      </c>
    </row>
    <row r="1515" spans="1:13" x14ac:dyDescent="0.25">
      <c r="A1515" s="12" t="s">
        <v>146</v>
      </c>
      <c r="B1515" s="12" t="s">
        <v>1101</v>
      </c>
      <c r="C1515" s="12" t="s">
        <v>1610</v>
      </c>
      <c r="D1515" s="12">
        <v>0</v>
      </c>
      <c r="E1515" s="70">
        <v>0</v>
      </c>
      <c r="G1515" s="99">
        <f>+VALUE(VLOOKUP(B1515,[1]Hoja1!B$2:C$33,2,0))</f>
        <v>20</v>
      </c>
      <c r="H1515" t="str">
        <f>+VLOOKUP(CONCATENATE(B1515,C1515),[1]Hoja1!$J:$K,2,0)</f>
        <v>20513</v>
      </c>
      <c r="I1515">
        <f>+COUNTIFS(BaseSAP!U:U,V!H1515,BaseSAP!C:C,V!$G$4)</f>
        <v>0</v>
      </c>
      <c r="L1515" s="12" t="s">
        <v>1101</v>
      </c>
      <c r="M1515">
        <v>0</v>
      </c>
    </row>
    <row r="1516" spans="1:13" x14ac:dyDescent="0.25">
      <c r="A1516" s="33" t="s">
        <v>146</v>
      </c>
      <c r="B1516" s="33" t="s">
        <v>1101</v>
      </c>
      <c r="C1516" s="33" t="s">
        <v>1611</v>
      </c>
      <c r="D1516" s="33">
        <v>0</v>
      </c>
      <c r="E1516" s="69">
        <v>0</v>
      </c>
      <c r="G1516" s="99">
        <f>+VALUE(VLOOKUP(B1516,[1]Hoja1!B$2:C$33,2,0))</f>
        <v>20</v>
      </c>
      <c r="H1516" t="str">
        <f>+VLOOKUP(CONCATENATE(B1516,C1516),[1]Hoja1!$J:$K,2,0)</f>
        <v>20514</v>
      </c>
      <c r="I1516">
        <f>+COUNTIFS(BaseSAP!U:U,V!H1516,BaseSAP!C:C,V!$G$4)</f>
        <v>0</v>
      </c>
      <c r="L1516" s="33" t="s">
        <v>1101</v>
      </c>
      <c r="M1516">
        <v>0</v>
      </c>
    </row>
    <row r="1517" spans="1:13" x14ac:dyDescent="0.25">
      <c r="A1517" s="31" t="s">
        <v>146</v>
      </c>
      <c r="B1517" s="31" t="s">
        <v>1101</v>
      </c>
      <c r="C1517" s="31" t="s">
        <v>1612</v>
      </c>
      <c r="D1517" s="31">
        <v>0</v>
      </c>
      <c r="E1517" s="54">
        <v>0</v>
      </c>
      <c r="G1517" s="99">
        <f>+VALUE(VLOOKUP(B1517,[1]Hoja1!B$2:C$33,2,0))</f>
        <v>20</v>
      </c>
      <c r="H1517" t="str">
        <f>+VLOOKUP(CONCATENATE(B1517,C1517),[1]Hoja1!$J:$K,2,0)</f>
        <v>20515</v>
      </c>
      <c r="I1517">
        <f>+COUNTIFS(BaseSAP!U:U,V!H1517,BaseSAP!C:C,V!$G$4)</f>
        <v>0</v>
      </c>
      <c r="L1517" s="31" t="s">
        <v>1101</v>
      </c>
      <c r="M1517">
        <v>0</v>
      </c>
    </row>
    <row r="1518" spans="1:13" x14ac:dyDescent="0.25">
      <c r="A1518" s="33" t="s">
        <v>146</v>
      </c>
      <c r="B1518" s="33" t="s">
        <v>1101</v>
      </c>
      <c r="C1518" s="33" t="s">
        <v>1613</v>
      </c>
      <c r="D1518" s="33">
        <v>0</v>
      </c>
      <c r="E1518" s="69">
        <v>0</v>
      </c>
      <c r="G1518" s="99">
        <f>+VALUE(VLOOKUP(B1518,[1]Hoja1!B$2:C$33,2,0))</f>
        <v>20</v>
      </c>
      <c r="H1518" t="str">
        <f>+VLOOKUP(CONCATENATE(B1518,C1518),[1]Hoja1!$J:$K,2,0)</f>
        <v>20516</v>
      </c>
      <c r="I1518">
        <f>+COUNTIFS(BaseSAP!U:U,V!H1518,BaseSAP!C:C,V!$G$4)</f>
        <v>0</v>
      </c>
      <c r="L1518" s="33" t="s">
        <v>1101</v>
      </c>
      <c r="M1518">
        <v>0</v>
      </c>
    </row>
    <row r="1519" spans="1:13" x14ac:dyDescent="0.25">
      <c r="A1519" s="12" t="s">
        <v>146</v>
      </c>
      <c r="B1519" s="12" t="s">
        <v>1101</v>
      </c>
      <c r="C1519" s="12" t="s">
        <v>1614</v>
      </c>
      <c r="D1519" s="12">
        <v>0</v>
      </c>
      <c r="E1519" s="70">
        <v>0</v>
      </c>
      <c r="G1519" s="99">
        <f>+VALUE(VLOOKUP(B1519,[1]Hoja1!B$2:C$33,2,0))</f>
        <v>20</v>
      </c>
      <c r="H1519" t="str">
        <f>+VLOOKUP(CONCATENATE(B1519,C1519),[1]Hoja1!$J:$K,2,0)</f>
        <v>20517</v>
      </c>
      <c r="I1519">
        <f>+COUNTIFS(BaseSAP!U:U,V!H1519,BaseSAP!C:C,V!$G$4)</f>
        <v>0</v>
      </c>
      <c r="L1519" s="12" t="s">
        <v>1101</v>
      </c>
      <c r="M1519">
        <v>0</v>
      </c>
    </row>
    <row r="1520" spans="1:13" x14ac:dyDescent="0.25">
      <c r="A1520" s="33" t="s">
        <v>146</v>
      </c>
      <c r="B1520" s="33" t="s">
        <v>1101</v>
      </c>
      <c r="C1520" s="33" t="s">
        <v>1615</v>
      </c>
      <c r="D1520" s="33">
        <v>0</v>
      </c>
      <c r="E1520" s="69">
        <v>0</v>
      </c>
      <c r="G1520" s="99">
        <f>+VALUE(VLOOKUP(B1520,[1]Hoja1!B$2:C$33,2,0))</f>
        <v>20</v>
      </c>
      <c r="H1520" t="str">
        <f>+VLOOKUP(CONCATENATE(B1520,C1520),[1]Hoja1!$J:$K,2,0)</f>
        <v>20518</v>
      </c>
      <c r="I1520">
        <f>+COUNTIFS(BaseSAP!U:U,V!H1520,BaseSAP!C:C,V!$G$4)</f>
        <v>0</v>
      </c>
      <c r="L1520" s="33" t="s">
        <v>1101</v>
      </c>
      <c r="M1520">
        <v>0</v>
      </c>
    </row>
    <row r="1521" spans="1:13" x14ac:dyDescent="0.25">
      <c r="A1521" s="12" t="s">
        <v>146</v>
      </c>
      <c r="B1521" s="12" t="s">
        <v>1101</v>
      </c>
      <c r="C1521" s="12" t="s">
        <v>1616</v>
      </c>
      <c r="D1521" s="12">
        <v>0</v>
      </c>
      <c r="E1521" s="70">
        <v>0</v>
      </c>
      <c r="G1521" s="99">
        <f>+VALUE(VLOOKUP(B1521,[1]Hoja1!B$2:C$33,2,0))</f>
        <v>20</v>
      </c>
      <c r="H1521" t="str">
        <f>+VLOOKUP(CONCATENATE(B1521,C1521),[1]Hoja1!$J:$K,2,0)</f>
        <v>20519</v>
      </c>
      <c r="I1521">
        <f>+COUNTIFS(BaseSAP!U:U,V!H1521,BaseSAP!C:C,V!$G$4)</f>
        <v>0</v>
      </c>
      <c r="L1521" s="12" t="s">
        <v>1101</v>
      </c>
      <c r="M1521">
        <v>0</v>
      </c>
    </row>
    <row r="1522" spans="1:13" x14ac:dyDescent="0.25">
      <c r="A1522" s="33" t="s">
        <v>146</v>
      </c>
      <c r="B1522" s="33" t="s">
        <v>1101</v>
      </c>
      <c r="C1522" s="33" t="s">
        <v>1617</v>
      </c>
      <c r="D1522" s="33">
        <v>0</v>
      </c>
      <c r="E1522" s="69">
        <v>0</v>
      </c>
      <c r="G1522" s="99">
        <f>+VALUE(VLOOKUP(B1522,[1]Hoja1!B$2:C$33,2,0))</f>
        <v>20</v>
      </c>
      <c r="H1522" t="str">
        <f>+VLOOKUP(CONCATENATE(B1522,C1522),[1]Hoja1!$J:$K,2,0)</f>
        <v>20520</v>
      </c>
      <c r="I1522">
        <f>+COUNTIFS(BaseSAP!U:U,V!H1522,BaseSAP!C:C,V!$G$4)</f>
        <v>0</v>
      </c>
      <c r="L1522" s="33" t="s">
        <v>1101</v>
      </c>
      <c r="M1522">
        <v>0</v>
      </c>
    </row>
    <row r="1523" spans="1:13" x14ac:dyDescent="0.25">
      <c r="A1523" s="12" t="s">
        <v>146</v>
      </c>
      <c r="B1523" s="12" t="s">
        <v>1101</v>
      </c>
      <c r="C1523" s="12" t="s">
        <v>1618</v>
      </c>
      <c r="D1523" s="12">
        <v>0</v>
      </c>
      <c r="E1523" s="70">
        <v>0</v>
      </c>
      <c r="G1523" s="99">
        <f>+VALUE(VLOOKUP(B1523,[1]Hoja1!B$2:C$33,2,0))</f>
        <v>20</v>
      </c>
      <c r="H1523" t="str">
        <f>+VLOOKUP(CONCATENATE(B1523,C1523),[1]Hoja1!$J:$K,2,0)</f>
        <v>20521</v>
      </c>
      <c r="I1523">
        <f>+COUNTIFS(BaseSAP!U:U,V!H1523,BaseSAP!C:C,V!$G$4)</f>
        <v>0</v>
      </c>
      <c r="L1523" s="12" t="s">
        <v>1101</v>
      </c>
      <c r="M1523">
        <v>0</v>
      </c>
    </row>
    <row r="1524" spans="1:13" x14ac:dyDescent="0.25">
      <c r="A1524" s="33" t="s">
        <v>146</v>
      </c>
      <c r="B1524" s="33" t="s">
        <v>1101</v>
      </c>
      <c r="C1524" s="33" t="s">
        <v>1619</v>
      </c>
      <c r="D1524" s="33">
        <v>0</v>
      </c>
      <c r="E1524" s="69">
        <v>0</v>
      </c>
      <c r="G1524" s="99">
        <f>+VALUE(VLOOKUP(B1524,[1]Hoja1!B$2:C$33,2,0))</f>
        <v>20</v>
      </c>
      <c r="H1524" t="str">
        <f>+VLOOKUP(CONCATENATE(B1524,C1524),[1]Hoja1!$J:$K,2,0)</f>
        <v>20522</v>
      </c>
      <c r="I1524">
        <f>+COUNTIFS(BaseSAP!U:U,V!H1524,BaseSAP!C:C,V!$G$4)</f>
        <v>0</v>
      </c>
      <c r="L1524" s="33" t="s">
        <v>1101</v>
      </c>
      <c r="M1524">
        <v>0</v>
      </c>
    </row>
    <row r="1525" spans="1:13" x14ac:dyDescent="0.25">
      <c r="A1525" s="31" t="s">
        <v>146</v>
      </c>
      <c r="B1525" s="31" t="s">
        <v>1101</v>
      </c>
      <c r="C1525" s="31" t="s">
        <v>1620</v>
      </c>
      <c r="D1525" s="31">
        <v>0</v>
      </c>
      <c r="E1525" s="54">
        <v>0</v>
      </c>
      <c r="G1525" s="99">
        <f>+VALUE(VLOOKUP(B1525,[1]Hoja1!B$2:C$33,2,0))</f>
        <v>20</v>
      </c>
      <c r="H1525" t="str">
        <f>+VLOOKUP(CONCATENATE(B1525,C1525),[1]Hoja1!$J:$K,2,0)</f>
        <v>20523</v>
      </c>
      <c r="I1525">
        <f>+COUNTIFS(BaseSAP!U:U,V!H1525,BaseSAP!C:C,V!$G$4)</f>
        <v>0</v>
      </c>
      <c r="L1525" s="31" t="s">
        <v>1101</v>
      </c>
      <c r="M1525">
        <v>0</v>
      </c>
    </row>
    <row r="1526" spans="1:13" x14ac:dyDescent="0.25">
      <c r="A1526" s="33" t="s">
        <v>146</v>
      </c>
      <c r="B1526" s="33" t="s">
        <v>1101</v>
      </c>
      <c r="C1526" s="33" t="s">
        <v>1621</v>
      </c>
      <c r="D1526" s="33">
        <v>0</v>
      </c>
      <c r="E1526" s="69">
        <v>0</v>
      </c>
      <c r="G1526" s="99">
        <f>+VALUE(VLOOKUP(B1526,[1]Hoja1!B$2:C$33,2,0))</f>
        <v>20</v>
      </c>
      <c r="H1526" t="str">
        <f>+VLOOKUP(CONCATENATE(B1526,C1526),[1]Hoja1!$J:$K,2,0)</f>
        <v>20524</v>
      </c>
      <c r="I1526">
        <f>+COUNTIFS(BaseSAP!U:U,V!H1526,BaseSAP!C:C,V!$G$4)</f>
        <v>0</v>
      </c>
      <c r="L1526" s="33" t="s">
        <v>1101</v>
      </c>
      <c r="M1526">
        <v>0</v>
      </c>
    </row>
    <row r="1527" spans="1:13" x14ac:dyDescent="0.25">
      <c r="A1527" s="31" t="s">
        <v>146</v>
      </c>
      <c r="B1527" s="31" t="s">
        <v>1101</v>
      </c>
      <c r="C1527" s="31" t="s">
        <v>1622</v>
      </c>
      <c r="D1527" s="31">
        <v>0</v>
      </c>
      <c r="E1527" s="54">
        <v>0</v>
      </c>
      <c r="G1527" s="99">
        <f>+VALUE(VLOOKUP(B1527,[1]Hoja1!B$2:C$33,2,0))</f>
        <v>20</v>
      </c>
      <c r="H1527" t="str">
        <f>+VLOOKUP(CONCATENATE(B1527,C1527),[1]Hoja1!$J:$K,2,0)</f>
        <v>20525</v>
      </c>
      <c r="I1527">
        <f>+COUNTIFS(BaseSAP!U:U,V!H1527,BaseSAP!C:C,V!$G$4)</f>
        <v>0</v>
      </c>
      <c r="L1527" s="31" t="s">
        <v>1101</v>
      </c>
      <c r="M1527">
        <v>0</v>
      </c>
    </row>
    <row r="1528" spans="1:13" x14ac:dyDescent="0.25">
      <c r="A1528" s="33" t="s">
        <v>146</v>
      </c>
      <c r="B1528" s="33" t="s">
        <v>1101</v>
      </c>
      <c r="C1528" s="33" t="s">
        <v>1623</v>
      </c>
      <c r="D1528" s="33">
        <v>0</v>
      </c>
      <c r="E1528" s="69">
        <v>0</v>
      </c>
      <c r="G1528" s="99">
        <f>+VALUE(VLOOKUP(B1528,[1]Hoja1!B$2:C$33,2,0))</f>
        <v>20</v>
      </c>
      <c r="H1528" t="str">
        <f>+VLOOKUP(CONCATENATE(B1528,C1528),[1]Hoja1!$J:$K,2,0)</f>
        <v>20526</v>
      </c>
      <c r="I1528">
        <f>+COUNTIFS(BaseSAP!U:U,V!H1528,BaseSAP!C:C,V!$G$4)</f>
        <v>0</v>
      </c>
      <c r="L1528" s="33" t="s">
        <v>1101</v>
      </c>
      <c r="M1528">
        <v>0</v>
      </c>
    </row>
    <row r="1529" spans="1:13" x14ac:dyDescent="0.25">
      <c r="A1529" s="12" t="s">
        <v>146</v>
      </c>
      <c r="B1529" s="12" t="s">
        <v>1101</v>
      </c>
      <c r="C1529" s="12" t="s">
        <v>1624</v>
      </c>
      <c r="D1529" s="12">
        <v>0</v>
      </c>
      <c r="E1529" s="70">
        <v>0</v>
      </c>
      <c r="G1529" s="99">
        <f>+VALUE(VLOOKUP(B1529,[1]Hoja1!B$2:C$33,2,0))</f>
        <v>20</v>
      </c>
      <c r="H1529" t="str">
        <f>+VLOOKUP(CONCATENATE(B1529,C1529),[1]Hoja1!$J:$K,2,0)</f>
        <v>20527</v>
      </c>
      <c r="I1529">
        <f>+COUNTIFS(BaseSAP!U:U,V!H1529,BaseSAP!C:C,V!$G$4)</f>
        <v>0</v>
      </c>
      <c r="L1529" s="12" t="s">
        <v>1101</v>
      </c>
      <c r="M1529">
        <v>0</v>
      </c>
    </row>
    <row r="1530" spans="1:13" x14ac:dyDescent="0.25">
      <c r="A1530" s="33" t="s">
        <v>146</v>
      </c>
      <c r="B1530" s="33" t="s">
        <v>1101</v>
      </c>
      <c r="C1530" s="33" t="s">
        <v>1625</v>
      </c>
      <c r="D1530" s="33">
        <v>0</v>
      </c>
      <c r="E1530" s="69">
        <v>0</v>
      </c>
      <c r="G1530" s="99">
        <f>+VALUE(VLOOKUP(B1530,[1]Hoja1!B$2:C$33,2,0))</f>
        <v>20</v>
      </c>
      <c r="H1530" t="str">
        <f>+VLOOKUP(CONCATENATE(B1530,C1530),[1]Hoja1!$J:$K,2,0)</f>
        <v>20528</v>
      </c>
      <c r="I1530">
        <f>+COUNTIFS(BaseSAP!U:U,V!H1530,BaseSAP!C:C,V!$G$4)</f>
        <v>0</v>
      </c>
      <c r="L1530" s="33" t="s">
        <v>1101</v>
      </c>
      <c r="M1530">
        <v>0</v>
      </c>
    </row>
    <row r="1531" spans="1:13" x14ac:dyDescent="0.25">
      <c r="A1531" s="12" t="s">
        <v>146</v>
      </c>
      <c r="B1531" s="12" t="s">
        <v>1101</v>
      </c>
      <c r="C1531" s="12" t="s">
        <v>1626</v>
      </c>
      <c r="D1531" s="12">
        <v>0</v>
      </c>
      <c r="E1531" s="70">
        <v>0</v>
      </c>
      <c r="G1531" s="99">
        <f>+VALUE(VLOOKUP(B1531,[1]Hoja1!B$2:C$33,2,0))</f>
        <v>20</v>
      </c>
      <c r="H1531" t="str">
        <f>+VLOOKUP(CONCATENATE(B1531,C1531),[1]Hoja1!$J:$K,2,0)</f>
        <v>20529</v>
      </c>
      <c r="I1531">
        <f>+COUNTIFS(BaseSAP!U:U,V!H1531,BaseSAP!C:C,V!$G$4)</f>
        <v>0</v>
      </c>
      <c r="L1531" s="12" t="s">
        <v>1101</v>
      </c>
      <c r="M1531">
        <v>0</v>
      </c>
    </row>
    <row r="1532" spans="1:13" x14ac:dyDescent="0.25">
      <c r="A1532" s="33" t="s">
        <v>146</v>
      </c>
      <c r="B1532" s="33" t="s">
        <v>1101</v>
      </c>
      <c r="C1532" s="33" t="s">
        <v>1627</v>
      </c>
      <c r="D1532" s="33">
        <v>0</v>
      </c>
      <c r="E1532" s="69">
        <v>0</v>
      </c>
      <c r="G1532" s="99">
        <f>+VALUE(VLOOKUP(B1532,[1]Hoja1!B$2:C$33,2,0))</f>
        <v>20</v>
      </c>
      <c r="H1532" t="str">
        <f>+VLOOKUP(CONCATENATE(B1532,C1532),[1]Hoja1!$J:$K,2,0)</f>
        <v>20530</v>
      </c>
      <c r="I1532">
        <f>+COUNTIFS(BaseSAP!U:U,V!H1532,BaseSAP!C:C,V!$G$4)</f>
        <v>0</v>
      </c>
      <c r="L1532" s="33" t="s">
        <v>1101</v>
      </c>
      <c r="M1532">
        <v>0</v>
      </c>
    </row>
    <row r="1533" spans="1:13" x14ac:dyDescent="0.25">
      <c r="A1533" s="12" t="s">
        <v>146</v>
      </c>
      <c r="B1533" s="12" t="s">
        <v>1101</v>
      </c>
      <c r="C1533" s="12" t="s">
        <v>1628</v>
      </c>
      <c r="D1533" s="12">
        <v>0</v>
      </c>
      <c r="E1533" s="70">
        <v>0</v>
      </c>
      <c r="G1533" s="99">
        <f>+VALUE(VLOOKUP(B1533,[1]Hoja1!B$2:C$33,2,0))</f>
        <v>20</v>
      </c>
      <c r="H1533" t="str">
        <f>+VLOOKUP(CONCATENATE(B1533,C1533),[1]Hoja1!$J:$K,2,0)</f>
        <v>20531</v>
      </c>
      <c r="I1533">
        <f>+COUNTIFS(BaseSAP!U:U,V!H1533,BaseSAP!C:C,V!$G$4)</f>
        <v>0</v>
      </c>
      <c r="L1533" s="12" t="s">
        <v>1101</v>
      </c>
      <c r="M1533">
        <v>0</v>
      </c>
    </row>
    <row r="1534" spans="1:13" x14ac:dyDescent="0.25">
      <c r="A1534" s="33" t="s">
        <v>146</v>
      </c>
      <c r="B1534" s="33" t="s">
        <v>1101</v>
      </c>
      <c r="C1534" s="33" t="s">
        <v>1629</v>
      </c>
      <c r="D1534" s="33">
        <v>0</v>
      </c>
      <c r="E1534" s="69">
        <v>0</v>
      </c>
      <c r="G1534" s="99">
        <f>+VALUE(VLOOKUP(B1534,[1]Hoja1!B$2:C$33,2,0))</f>
        <v>20</v>
      </c>
      <c r="H1534" t="str">
        <f>+VLOOKUP(CONCATENATE(B1534,C1534),[1]Hoja1!$J:$K,2,0)</f>
        <v>20532</v>
      </c>
      <c r="I1534">
        <f>+COUNTIFS(BaseSAP!U:U,V!H1534,BaseSAP!C:C,V!$G$4)</f>
        <v>0</v>
      </c>
      <c r="L1534" s="33" t="s">
        <v>1101</v>
      </c>
      <c r="M1534">
        <v>0</v>
      </c>
    </row>
    <row r="1535" spans="1:13" x14ac:dyDescent="0.25">
      <c r="A1535" s="31" t="s">
        <v>146</v>
      </c>
      <c r="B1535" s="31" t="s">
        <v>1101</v>
      </c>
      <c r="C1535" s="31" t="s">
        <v>1630</v>
      </c>
      <c r="D1535" s="31">
        <v>0</v>
      </c>
      <c r="E1535" s="54">
        <v>0</v>
      </c>
      <c r="G1535" s="99">
        <f>+VALUE(VLOOKUP(B1535,[1]Hoja1!B$2:C$33,2,0))</f>
        <v>20</v>
      </c>
      <c r="H1535" t="str">
        <f>+VLOOKUP(CONCATENATE(B1535,C1535),[1]Hoja1!$J:$K,2,0)</f>
        <v>20533</v>
      </c>
      <c r="I1535">
        <f>+COUNTIFS(BaseSAP!U:U,V!H1535,BaseSAP!C:C,V!$G$4)</f>
        <v>0</v>
      </c>
      <c r="L1535" s="31" t="s">
        <v>1101</v>
      </c>
      <c r="M1535">
        <v>0</v>
      </c>
    </row>
    <row r="1536" spans="1:13" x14ac:dyDescent="0.25">
      <c r="A1536" s="33" t="s">
        <v>146</v>
      </c>
      <c r="B1536" s="33" t="s">
        <v>1101</v>
      </c>
      <c r="C1536" s="33" t="s">
        <v>1631</v>
      </c>
      <c r="D1536" s="33">
        <v>0</v>
      </c>
      <c r="E1536" s="69">
        <v>0</v>
      </c>
      <c r="G1536" s="99">
        <f>+VALUE(VLOOKUP(B1536,[1]Hoja1!B$2:C$33,2,0))</f>
        <v>20</v>
      </c>
      <c r="H1536" t="str">
        <f>+VLOOKUP(CONCATENATE(B1536,C1536),[1]Hoja1!$J:$K,2,0)</f>
        <v>20534</v>
      </c>
      <c r="I1536">
        <f>+COUNTIFS(BaseSAP!U:U,V!H1536,BaseSAP!C:C,V!$G$4)</f>
        <v>0</v>
      </c>
      <c r="L1536" s="33" t="s">
        <v>1101</v>
      </c>
      <c r="M1536">
        <v>0</v>
      </c>
    </row>
    <row r="1537" spans="1:13" x14ac:dyDescent="0.25">
      <c r="A1537" s="12" t="s">
        <v>146</v>
      </c>
      <c r="B1537" s="12" t="s">
        <v>1101</v>
      </c>
      <c r="C1537" s="12" t="s">
        <v>1632</v>
      </c>
      <c r="D1537" s="12">
        <v>0</v>
      </c>
      <c r="E1537" s="70">
        <v>0</v>
      </c>
      <c r="G1537" s="99">
        <f>+VALUE(VLOOKUP(B1537,[1]Hoja1!B$2:C$33,2,0))</f>
        <v>20</v>
      </c>
      <c r="H1537" t="str">
        <f>+VLOOKUP(CONCATENATE(B1537,C1537),[1]Hoja1!$J:$K,2,0)</f>
        <v>20535</v>
      </c>
      <c r="I1537">
        <f>+COUNTIFS(BaseSAP!U:U,V!H1537,BaseSAP!C:C,V!$G$4)</f>
        <v>0</v>
      </c>
      <c r="L1537" s="12" t="s">
        <v>1101</v>
      </c>
      <c r="M1537">
        <v>0</v>
      </c>
    </row>
    <row r="1538" spans="1:13" x14ac:dyDescent="0.25">
      <c r="A1538" s="33" t="s">
        <v>146</v>
      </c>
      <c r="B1538" s="33" t="s">
        <v>1101</v>
      </c>
      <c r="C1538" s="33" t="s">
        <v>1633</v>
      </c>
      <c r="D1538" s="33">
        <v>0</v>
      </c>
      <c r="E1538" s="69">
        <v>0</v>
      </c>
      <c r="G1538" s="99">
        <f>+VALUE(VLOOKUP(B1538,[1]Hoja1!B$2:C$33,2,0))</f>
        <v>20</v>
      </c>
      <c r="H1538" t="str">
        <f>+VLOOKUP(CONCATENATE(B1538,C1538),[1]Hoja1!$J:$K,2,0)</f>
        <v>20536</v>
      </c>
      <c r="I1538">
        <f>+COUNTIFS(BaseSAP!U:U,V!H1538,BaseSAP!C:C,V!$G$4)</f>
        <v>0</v>
      </c>
      <c r="L1538" s="33" t="s">
        <v>1101</v>
      </c>
      <c r="M1538">
        <v>0</v>
      </c>
    </row>
    <row r="1539" spans="1:13" x14ac:dyDescent="0.25">
      <c r="A1539" s="12" t="s">
        <v>146</v>
      </c>
      <c r="B1539" s="12" t="s">
        <v>1101</v>
      </c>
      <c r="C1539" s="12" t="s">
        <v>1634</v>
      </c>
      <c r="D1539" s="12">
        <v>0</v>
      </c>
      <c r="E1539" s="70">
        <v>0</v>
      </c>
      <c r="G1539" s="99">
        <f>+VALUE(VLOOKUP(B1539,[1]Hoja1!B$2:C$33,2,0))</f>
        <v>20</v>
      </c>
      <c r="H1539" t="str">
        <f>+VLOOKUP(CONCATENATE(B1539,C1539),[1]Hoja1!$J:$K,2,0)</f>
        <v>20537</v>
      </c>
      <c r="I1539">
        <f>+COUNTIFS(BaseSAP!U:U,V!H1539,BaseSAP!C:C,V!$G$4)</f>
        <v>0</v>
      </c>
      <c r="L1539" s="12" t="s">
        <v>1101</v>
      </c>
      <c r="M1539">
        <v>0</v>
      </c>
    </row>
    <row r="1540" spans="1:13" x14ac:dyDescent="0.25">
      <c r="A1540" s="33" t="s">
        <v>146</v>
      </c>
      <c r="B1540" s="33" t="s">
        <v>1101</v>
      </c>
      <c r="C1540" s="33" t="s">
        <v>1635</v>
      </c>
      <c r="D1540" s="33">
        <v>0</v>
      </c>
      <c r="E1540" s="69">
        <v>0</v>
      </c>
      <c r="G1540" s="99">
        <f>+VALUE(VLOOKUP(B1540,[1]Hoja1!B$2:C$33,2,0))</f>
        <v>20</v>
      </c>
      <c r="H1540" t="str">
        <f>+VLOOKUP(CONCATENATE(B1540,C1540),[1]Hoja1!$J:$K,2,0)</f>
        <v>20538</v>
      </c>
      <c r="I1540">
        <f>+COUNTIFS(BaseSAP!U:U,V!H1540,BaseSAP!C:C,V!$G$4)</f>
        <v>0</v>
      </c>
      <c r="L1540" s="33" t="s">
        <v>1101</v>
      </c>
      <c r="M1540">
        <v>0</v>
      </c>
    </row>
    <row r="1541" spans="1:13" x14ac:dyDescent="0.25">
      <c r="A1541" s="12" t="s">
        <v>146</v>
      </c>
      <c r="B1541" s="12" t="s">
        <v>1101</v>
      </c>
      <c r="C1541" s="12" t="s">
        <v>1636</v>
      </c>
      <c r="D1541" s="12">
        <v>0</v>
      </c>
      <c r="E1541" s="70">
        <v>0</v>
      </c>
      <c r="G1541" s="99">
        <f>+VALUE(VLOOKUP(B1541,[1]Hoja1!B$2:C$33,2,0))</f>
        <v>20</v>
      </c>
      <c r="H1541" t="str">
        <f>+VLOOKUP(CONCATENATE(B1541,C1541),[1]Hoja1!$J:$K,2,0)</f>
        <v>20539</v>
      </c>
      <c r="I1541">
        <f>+COUNTIFS(BaseSAP!U:U,V!H1541,BaseSAP!C:C,V!$G$4)</f>
        <v>0</v>
      </c>
      <c r="L1541" s="12" t="s">
        <v>1101</v>
      </c>
      <c r="M1541">
        <v>0</v>
      </c>
    </row>
    <row r="1542" spans="1:13" x14ac:dyDescent="0.25">
      <c r="A1542" s="33" t="s">
        <v>146</v>
      </c>
      <c r="B1542" s="33" t="s">
        <v>1101</v>
      </c>
      <c r="C1542" s="33" t="s">
        <v>1637</v>
      </c>
      <c r="D1542" s="33">
        <v>0</v>
      </c>
      <c r="E1542" s="69">
        <v>0</v>
      </c>
      <c r="G1542" s="99">
        <f>+VALUE(VLOOKUP(B1542,[1]Hoja1!B$2:C$33,2,0))</f>
        <v>20</v>
      </c>
      <c r="H1542" t="str">
        <f>+VLOOKUP(CONCATENATE(B1542,C1542),[1]Hoja1!$J:$K,2,0)</f>
        <v>20540</v>
      </c>
      <c r="I1542">
        <f>+COUNTIFS(BaseSAP!U:U,V!H1542,BaseSAP!C:C,V!$G$4)</f>
        <v>0</v>
      </c>
      <c r="L1542" s="33" t="s">
        <v>1101</v>
      </c>
      <c r="M1542">
        <v>0</v>
      </c>
    </row>
    <row r="1543" spans="1:13" x14ac:dyDescent="0.25">
      <c r="A1543" s="31" t="s">
        <v>146</v>
      </c>
      <c r="B1543" s="31" t="s">
        <v>1101</v>
      </c>
      <c r="C1543" s="31" t="s">
        <v>1638</v>
      </c>
      <c r="D1543" s="31">
        <v>0</v>
      </c>
      <c r="E1543" s="54">
        <v>0</v>
      </c>
      <c r="G1543" s="99">
        <f>+VALUE(VLOOKUP(B1543,[1]Hoja1!B$2:C$33,2,0))</f>
        <v>20</v>
      </c>
      <c r="H1543" t="str">
        <f>+VLOOKUP(CONCATENATE(B1543,C1543),[1]Hoja1!$J:$K,2,0)</f>
        <v>20541</v>
      </c>
      <c r="I1543">
        <f>+COUNTIFS(BaseSAP!U:U,V!H1543,BaseSAP!C:C,V!$G$4)</f>
        <v>0</v>
      </c>
      <c r="L1543" s="31" t="s">
        <v>1101</v>
      </c>
      <c r="M1543">
        <v>0</v>
      </c>
    </row>
    <row r="1544" spans="1:13" x14ac:dyDescent="0.25">
      <c r="A1544" s="33" t="s">
        <v>146</v>
      </c>
      <c r="B1544" s="33" t="s">
        <v>1101</v>
      </c>
      <c r="C1544" s="33" t="s">
        <v>1639</v>
      </c>
      <c r="D1544" s="33">
        <v>0</v>
      </c>
      <c r="E1544" s="69">
        <v>0</v>
      </c>
      <c r="G1544" s="99">
        <f>+VALUE(VLOOKUP(B1544,[1]Hoja1!B$2:C$33,2,0))</f>
        <v>20</v>
      </c>
      <c r="H1544" t="str">
        <f>+VLOOKUP(CONCATENATE(B1544,C1544),[1]Hoja1!$J:$K,2,0)</f>
        <v>20542</v>
      </c>
      <c r="I1544">
        <f>+COUNTIFS(BaseSAP!U:U,V!H1544,BaseSAP!C:C,V!$G$4)</f>
        <v>0</v>
      </c>
      <c r="L1544" s="33" t="s">
        <v>1101</v>
      </c>
      <c r="M1544">
        <v>0</v>
      </c>
    </row>
    <row r="1545" spans="1:13" x14ac:dyDescent="0.25">
      <c r="A1545" s="31" t="s">
        <v>146</v>
      </c>
      <c r="B1545" s="31" t="s">
        <v>1101</v>
      </c>
      <c r="C1545" s="31" t="s">
        <v>1640</v>
      </c>
      <c r="D1545" s="31">
        <v>0</v>
      </c>
      <c r="E1545" s="54">
        <v>0</v>
      </c>
      <c r="G1545" s="99">
        <f>+VALUE(VLOOKUP(B1545,[1]Hoja1!B$2:C$33,2,0))</f>
        <v>20</v>
      </c>
      <c r="H1545" t="str">
        <f>+VLOOKUP(CONCATENATE(B1545,C1545),[1]Hoja1!$J:$K,2,0)</f>
        <v>20543</v>
      </c>
      <c r="I1545">
        <f>+COUNTIFS(BaseSAP!U:U,V!H1545,BaseSAP!C:C,V!$G$4)</f>
        <v>0</v>
      </c>
      <c r="L1545" s="31" t="s">
        <v>1101</v>
      </c>
      <c r="M1545">
        <v>0</v>
      </c>
    </row>
    <row r="1546" spans="1:13" x14ac:dyDescent="0.25">
      <c r="A1546" s="33" t="s">
        <v>146</v>
      </c>
      <c r="B1546" s="33" t="s">
        <v>1101</v>
      </c>
      <c r="C1546" s="33" t="s">
        <v>1641</v>
      </c>
      <c r="D1546" s="33">
        <v>0</v>
      </c>
      <c r="E1546" s="69">
        <v>0</v>
      </c>
      <c r="G1546" s="99">
        <f>+VALUE(VLOOKUP(B1546,[1]Hoja1!B$2:C$33,2,0))</f>
        <v>20</v>
      </c>
      <c r="H1546" t="str">
        <f>+VLOOKUP(CONCATENATE(B1546,C1546),[1]Hoja1!$J:$K,2,0)</f>
        <v>20544</v>
      </c>
      <c r="I1546">
        <f>+COUNTIFS(BaseSAP!U:U,V!H1546,BaseSAP!C:C,V!$G$4)</f>
        <v>0</v>
      </c>
      <c r="L1546" s="33" t="s">
        <v>1101</v>
      </c>
      <c r="M1546">
        <v>0</v>
      </c>
    </row>
    <row r="1547" spans="1:13" x14ac:dyDescent="0.25">
      <c r="A1547" s="12" t="s">
        <v>146</v>
      </c>
      <c r="B1547" s="12" t="s">
        <v>1101</v>
      </c>
      <c r="C1547" s="12" t="s">
        <v>1642</v>
      </c>
      <c r="D1547" s="12">
        <v>0</v>
      </c>
      <c r="E1547" s="70">
        <v>0</v>
      </c>
      <c r="G1547" s="99">
        <f>+VALUE(VLOOKUP(B1547,[1]Hoja1!B$2:C$33,2,0))</f>
        <v>20</v>
      </c>
      <c r="H1547" t="str">
        <f>+VLOOKUP(CONCATENATE(B1547,C1547),[1]Hoja1!$J:$K,2,0)</f>
        <v>20545</v>
      </c>
      <c r="I1547">
        <f>+COUNTIFS(BaseSAP!U:U,V!H1547,BaseSAP!C:C,V!$G$4)</f>
        <v>0</v>
      </c>
      <c r="L1547" s="12" t="s">
        <v>1101</v>
      </c>
      <c r="M1547">
        <v>0</v>
      </c>
    </row>
    <row r="1548" spans="1:13" x14ac:dyDescent="0.25">
      <c r="A1548" s="33" t="s">
        <v>146</v>
      </c>
      <c r="B1548" s="33" t="s">
        <v>1101</v>
      </c>
      <c r="C1548" s="33" t="s">
        <v>1643</v>
      </c>
      <c r="D1548" s="33">
        <v>0</v>
      </c>
      <c r="E1548" s="69">
        <v>0</v>
      </c>
      <c r="G1548" s="99">
        <f>+VALUE(VLOOKUP(B1548,[1]Hoja1!B$2:C$33,2,0))</f>
        <v>20</v>
      </c>
      <c r="H1548" t="str">
        <f>+VLOOKUP(CONCATENATE(B1548,C1548),[1]Hoja1!$J:$K,2,0)</f>
        <v>20546</v>
      </c>
      <c r="I1548">
        <f>+COUNTIFS(BaseSAP!U:U,V!H1548,BaseSAP!C:C,V!$G$4)</f>
        <v>0</v>
      </c>
      <c r="L1548" s="33" t="s">
        <v>1101</v>
      </c>
      <c r="M1548">
        <v>0</v>
      </c>
    </row>
    <row r="1549" spans="1:13" x14ac:dyDescent="0.25">
      <c r="A1549" s="12" t="s">
        <v>146</v>
      </c>
      <c r="B1549" s="12" t="s">
        <v>1101</v>
      </c>
      <c r="C1549" s="12" t="s">
        <v>1644</v>
      </c>
      <c r="D1549" s="12">
        <v>0</v>
      </c>
      <c r="E1549" s="70">
        <v>0</v>
      </c>
      <c r="G1549" s="99">
        <f>+VALUE(VLOOKUP(B1549,[1]Hoja1!B$2:C$33,2,0))</f>
        <v>20</v>
      </c>
      <c r="H1549" t="str">
        <f>+VLOOKUP(CONCATENATE(B1549,C1549),[1]Hoja1!$J:$K,2,0)</f>
        <v>20547</v>
      </c>
      <c r="I1549">
        <f>+COUNTIFS(BaseSAP!U:U,V!H1549,BaseSAP!C:C,V!$G$4)</f>
        <v>0</v>
      </c>
      <c r="L1549" s="12" t="s">
        <v>1101</v>
      </c>
      <c r="M1549">
        <v>0</v>
      </c>
    </row>
    <row r="1550" spans="1:13" x14ac:dyDescent="0.25">
      <c r="A1550" s="33" t="s">
        <v>146</v>
      </c>
      <c r="B1550" s="33" t="s">
        <v>1101</v>
      </c>
      <c r="C1550" s="33" t="s">
        <v>1645</v>
      </c>
      <c r="D1550" s="33">
        <v>0</v>
      </c>
      <c r="E1550" s="69">
        <v>0</v>
      </c>
      <c r="G1550" s="99">
        <f>+VALUE(VLOOKUP(B1550,[1]Hoja1!B$2:C$33,2,0))</f>
        <v>20</v>
      </c>
      <c r="H1550" t="str">
        <f>+VLOOKUP(CONCATENATE(B1550,C1550),[1]Hoja1!$J:$K,2,0)</f>
        <v>20548</v>
      </c>
      <c r="I1550">
        <f>+COUNTIFS(BaseSAP!U:U,V!H1550,BaseSAP!C:C,V!$G$4)</f>
        <v>0</v>
      </c>
      <c r="L1550" s="33" t="s">
        <v>1101</v>
      </c>
      <c r="M1550">
        <v>0</v>
      </c>
    </row>
    <row r="1551" spans="1:13" x14ac:dyDescent="0.25">
      <c r="A1551" s="12" t="s">
        <v>146</v>
      </c>
      <c r="B1551" s="12" t="s">
        <v>1101</v>
      </c>
      <c r="C1551" s="12" t="s">
        <v>1646</v>
      </c>
      <c r="D1551" s="12">
        <v>0</v>
      </c>
      <c r="E1551" s="70">
        <v>0</v>
      </c>
      <c r="G1551" s="99">
        <f>+VALUE(VLOOKUP(B1551,[1]Hoja1!B$2:C$33,2,0))</f>
        <v>20</v>
      </c>
      <c r="H1551" t="str">
        <f>+VLOOKUP(CONCATENATE(B1551,C1551),[1]Hoja1!$J:$K,2,0)</f>
        <v>20549</v>
      </c>
      <c r="I1551">
        <f>+COUNTIFS(BaseSAP!U:U,V!H1551,BaseSAP!C:C,V!$G$4)</f>
        <v>0</v>
      </c>
      <c r="L1551" s="12" t="s">
        <v>1101</v>
      </c>
      <c r="M1551">
        <v>0</v>
      </c>
    </row>
    <row r="1552" spans="1:13" x14ac:dyDescent="0.25">
      <c r="A1552" s="33" t="s">
        <v>146</v>
      </c>
      <c r="B1552" s="33" t="s">
        <v>1101</v>
      </c>
      <c r="C1552" s="33" t="s">
        <v>1647</v>
      </c>
      <c r="D1552" s="33">
        <v>0</v>
      </c>
      <c r="E1552" s="69">
        <v>0</v>
      </c>
      <c r="G1552" s="99">
        <f>+VALUE(VLOOKUP(B1552,[1]Hoja1!B$2:C$33,2,0))</f>
        <v>20</v>
      </c>
      <c r="H1552" t="str">
        <f>+VLOOKUP(CONCATENATE(B1552,C1552),[1]Hoja1!$J:$K,2,0)</f>
        <v>20550</v>
      </c>
      <c r="I1552">
        <f>+COUNTIFS(BaseSAP!U:U,V!H1552,BaseSAP!C:C,V!$G$4)</f>
        <v>0</v>
      </c>
      <c r="L1552" s="33" t="s">
        <v>1101</v>
      </c>
      <c r="M1552">
        <v>0</v>
      </c>
    </row>
    <row r="1553" spans="1:13" x14ac:dyDescent="0.25">
      <c r="A1553" s="31" t="s">
        <v>146</v>
      </c>
      <c r="B1553" s="31" t="s">
        <v>1101</v>
      </c>
      <c r="C1553" s="31" t="s">
        <v>1648</v>
      </c>
      <c r="D1553" s="31">
        <v>0</v>
      </c>
      <c r="E1553" s="54">
        <v>0</v>
      </c>
      <c r="G1553" s="99">
        <f>+VALUE(VLOOKUP(B1553,[1]Hoja1!B$2:C$33,2,0))</f>
        <v>20</v>
      </c>
      <c r="H1553" t="str">
        <f>+VLOOKUP(CONCATENATE(B1553,C1553),[1]Hoja1!$J:$K,2,0)</f>
        <v>20551</v>
      </c>
      <c r="I1553">
        <f>+COUNTIFS(BaseSAP!U:U,V!H1553,BaseSAP!C:C,V!$G$4)</f>
        <v>0</v>
      </c>
      <c r="L1553" s="31" t="s">
        <v>1101</v>
      </c>
      <c r="M1553">
        <v>0</v>
      </c>
    </row>
    <row r="1554" spans="1:13" x14ac:dyDescent="0.25">
      <c r="A1554" s="33" t="s">
        <v>146</v>
      </c>
      <c r="B1554" s="33" t="s">
        <v>1101</v>
      </c>
      <c r="C1554" s="33" t="s">
        <v>1649</v>
      </c>
      <c r="D1554" s="33">
        <v>0</v>
      </c>
      <c r="E1554" s="69">
        <v>0</v>
      </c>
      <c r="G1554" s="99">
        <f>+VALUE(VLOOKUP(B1554,[1]Hoja1!B$2:C$33,2,0))</f>
        <v>20</v>
      </c>
      <c r="H1554" t="str">
        <f>+VLOOKUP(CONCATENATE(B1554,C1554),[1]Hoja1!$J:$K,2,0)</f>
        <v>20552</v>
      </c>
      <c r="I1554">
        <f>+COUNTIFS(BaseSAP!U:U,V!H1554,BaseSAP!C:C,V!$G$4)</f>
        <v>0</v>
      </c>
      <c r="L1554" s="33" t="s">
        <v>1101</v>
      </c>
      <c r="M1554">
        <v>0</v>
      </c>
    </row>
    <row r="1555" spans="1:13" x14ac:dyDescent="0.25">
      <c r="A1555" s="12" t="s">
        <v>146</v>
      </c>
      <c r="B1555" s="12" t="s">
        <v>1101</v>
      </c>
      <c r="C1555" s="12" t="s">
        <v>1650</v>
      </c>
      <c r="D1555" s="12">
        <v>0</v>
      </c>
      <c r="E1555" s="70">
        <v>0</v>
      </c>
      <c r="G1555" s="99">
        <f>+VALUE(VLOOKUP(B1555,[1]Hoja1!B$2:C$33,2,0))</f>
        <v>20</v>
      </c>
      <c r="H1555" t="str">
        <f>+VLOOKUP(CONCATENATE(B1555,C1555),[1]Hoja1!$J:$K,2,0)</f>
        <v>20553</v>
      </c>
      <c r="I1555">
        <f>+COUNTIFS(BaseSAP!U:U,V!H1555,BaseSAP!C:C,V!$G$4)</f>
        <v>0</v>
      </c>
      <c r="L1555" s="12" t="s">
        <v>1101</v>
      </c>
      <c r="M1555">
        <v>0</v>
      </c>
    </row>
    <row r="1556" spans="1:13" x14ac:dyDescent="0.25">
      <c r="A1556" s="33" t="s">
        <v>146</v>
      </c>
      <c r="B1556" s="33" t="s">
        <v>1101</v>
      </c>
      <c r="C1556" s="33" t="s">
        <v>1651</v>
      </c>
      <c r="D1556" s="33">
        <v>0</v>
      </c>
      <c r="E1556" s="69">
        <v>0</v>
      </c>
      <c r="G1556" s="99">
        <f>+VALUE(VLOOKUP(B1556,[1]Hoja1!B$2:C$33,2,0))</f>
        <v>20</v>
      </c>
      <c r="H1556" t="str">
        <f>+VLOOKUP(CONCATENATE(B1556,C1556),[1]Hoja1!$J:$K,2,0)</f>
        <v>20554</v>
      </c>
      <c r="I1556">
        <f>+COUNTIFS(BaseSAP!U:U,V!H1556,BaseSAP!C:C,V!$G$4)</f>
        <v>0</v>
      </c>
      <c r="L1556" s="33" t="s">
        <v>1101</v>
      </c>
      <c r="M1556">
        <v>0</v>
      </c>
    </row>
    <row r="1557" spans="1:13" x14ac:dyDescent="0.25">
      <c r="A1557" s="12" t="s">
        <v>146</v>
      </c>
      <c r="B1557" s="12" t="s">
        <v>1101</v>
      </c>
      <c r="C1557" s="12" t="s">
        <v>1652</v>
      </c>
      <c r="D1557" s="12">
        <v>0</v>
      </c>
      <c r="E1557" s="70">
        <v>0</v>
      </c>
      <c r="G1557" s="99">
        <f>+VALUE(VLOOKUP(B1557,[1]Hoja1!B$2:C$33,2,0))</f>
        <v>20</v>
      </c>
      <c r="H1557" t="str">
        <f>+VLOOKUP(CONCATENATE(B1557,C1557),[1]Hoja1!$J:$K,2,0)</f>
        <v>20555</v>
      </c>
      <c r="I1557">
        <f>+COUNTIFS(BaseSAP!U:U,V!H1557,BaseSAP!C:C,V!$G$4)</f>
        <v>0</v>
      </c>
      <c r="L1557" s="12" t="s">
        <v>1101</v>
      </c>
      <c r="M1557">
        <v>0</v>
      </c>
    </row>
    <row r="1558" spans="1:13" x14ac:dyDescent="0.25">
      <c r="A1558" s="33" t="s">
        <v>146</v>
      </c>
      <c r="B1558" s="33" t="s">
        <v>1101</v>
      </c>
      <c r="C1558" s="33" t="s">
        <v>1653</v>
      </c>
      <c r="D1558" s="33">
        <v>0</v>
      </c>
      <c r="E1558" s="69">
        <v>0</v>
      </c>
      <c r="G1558" s="99">
        <f>+VALUE(VLOOKUP(B1558,[1]Hoja1!B$2:C$33,2,0))</f>
        <v>20</v>
      </c>
      <c r="H1558" t="str">
        <f>+VLOOKUP(CONCATENATE(B1558,C1558),[1]Hoja1!$J:$K,2,0)</f>
        <v>20556</v>
      </c>
      <c r="I1558">
        <f>+COUNTIFS(BaseSAP!U:U,V!H1558,BaseSAP!C:C,V!$G$4)</f>
        <v>0</v>
      </c>
      <c r="L1558" s="33" t="s">
        <v>1101</v>
      </c>
      <c r="M1558">
        <v>0</v>
      </c>
    </row>
    <row r="1559" spans="1:13" x14ac:dyDescent="0.25">
      <c r="A1559" s="12" t="s">
        <v>146</v>
      </c>
      <c r="B1559" s="12" t="s">
        <v>1101</v>
      </c>
      <c r="C1559" s="12" t="s">
        <v>1654</v>
      </c>
      <c r="D1559" s="12">
        <v>0</v>
      </c>
      <c r="E1559" s="70">
        <v>0</v>
      </c>
      <c r="G1559" s="99">
        <f>+VALUE(VLOOKUP(B1559,[1]Hoja1!B$2:C$33,2,0))</f>
        <v>20</v>
      </c>
      <c r="H1559" t="str">
        <f>+VLOOKUP(CONCATENATE(B1559,C1559),[1]Hoja1!$J:$K,2,0)</f>
        <v>20557</v>
      </c>
      <c r="I1559">
        <f>+COUNTIFS(BaseSAP!U:U,V!H1559,BaseSAP!C:C,V!$G$4)</f>
        <v>0</v>
      </c>
      <c r="L1559" s="12" t="s">
        <v>1101</v>
      </c>
      <c r="M1559">
        <v>0</v>
      </c>
    </row>
    <row r="1560" spans="1:13" x14ac:dyDescent="0.25">
      <c r="A1560" s="33" t="s">
        <v>146</v>
      </c>
      <c r="B1560" s="33" t="s">
        <v>1101</v>
      </c>
      <c r="C1560" s="33" t="s">
        <v>1655</v>
      </c>
      <c r="D1560" s="33">
        <v>0</v>
      </c>
      <c r="E1560" s="69">
        <v>0</v>
      </c>
      <c r="G1560" s="99">
        <f>+VALUE(VLOOKUP(B1560,[1]Hoja1!B$2:C$33,2,0))</f>
        <v>20</v>
      </c>
      <c r="H1560" t="str">
        <f>+VLOOKUP(CONCATENATE(B1560,C1560),[1]Hoja1!$J:$K,2,0)</f>
        <v>20558</v>
      </c>
      <c r="I1560">
        <f>+COUNTIFS(BaseSAP!U:U,V!H1560,BaseSAP!C:C,V!$G$4)</f>
        <v>0</v>
      </c>
      <c r="L1560" s="33" t="s">
        <v>1101</v>
      </c>
      <c r="M1560">
        <v>0</v>
      </c>
    </row>
    <row r="1561" spans="1:13" x14ac:dyDescent="0.25">
      <c r="A1561" s="31" t="s">
        <v>146</v>
      </c>
      <c r="B1561" s="31" t="s">
        <v>1101</v>
      </c>
      <c r="C1561" s="31" t="s">
        <v>1656</v>
      </c>
      <c r="D1561" s="31">
        <v>0</v>
      </c>
      <c r="E1561" s="54">
        <v>0</v>
      </c>
      <c r="G1561" s="99">
        <f>+VALUE(VLOOKUP(B1561,[1]Hoja1!B$2:C$33,2,0))</f>
        <v>20</v>
      </c>
      <c r="H1561" t="str">
        <f>+VLOOKUP(CONCATENATE(B1561,C1561),[1]Hoja1!$J:$K,2,0)</f>
        <v>20559</v>
      </c>
      <c r="I1561">
        <f>+COUNTIFS(BaseSAP!U:U,V!H1561,BaseSAP!C:C,V!$G$4)</f>
        <v>0</v>
      </c>
      <c r="L1561" s="31" t="s">
        <v>1101</v>
      </c>
      <c r="M1561">
        <v>0</v>
      </c>
    </row>
    <row r="1562" spans="1:13" x14ac:dyDescent="0.25">
      <c r="A1562" s="33" t="s">
        <v>146</v>
      </c>
      <c r="B1562" s="33" t="s">
        <v>1101</v>
      </c>
      <c r="C1562" s="33" t="s">
        <v>1657</v>
      </c>
      <c r="D1562" s="33">
        <v>0</v>
      </c>
      <c r="E1562" s="69">
        <v>0</v>
      </c>
      <c r="G1562" s="99">
        <f>+VALUE(VLOOKUP(B1562,[1]Hoja1!B$2:C$33,2,0))</f>
        <v>20</v>
      </c>
      <c r="H1562" t="str">
        <f>+VLOOKUP(CONCATENATE(B1562,C1562),[1]Hoja1!$J:$K,2,0)</f>
        <v>20560</v>
      </c>
      <c r="I1562">
        <f>+COUNTIFS(BaseSAP!U:U,V!H1562,BaseSAP!C:C,V!$G$4)</f>
        <v>0</v>
      </c>
      <c r="L1562" s="33" t="s">
        <v>1101</v>
      </c>
      <c r="M1562">
        <v>0</v>
      </c>
    </row>
    <row r="1563" spans="1:13" x14ac:dyDescent="0.25">
      <c r="A1563" s="31" t="s">
        <v>146</v>
      </c>
      <c r="B1563" s="31" t="s">
        <v>1101</v>
      </c>
      <c r="C1563" s="31" t="s">
        <v>1658</v>
      </c>
      <c r="D1563" s="31">
        <v>0</v>
      </c>
      <c r="E1563" s="54">
        <v>0</v>
      </c>
      <c r="G1563" s="99">
        <f>+VALUE(VLOOKUP(B1563,[1]Hoja1!B$2:C$33,2,0))</f>
        <v>20</v>
      </c>
      <c r="H1563" t="str">
        <f>+VLOOKUP(CONCATENATE(B1563,C1563),[1]Hoja1!$J:$K,2,0)</f>
        <v>20561</v>
      </c>
      <c r="I1563">
        <f>+COUNTIFS(BaseSAP!U:U,V!H1563,BaseSAP!C:C,V!$G$4)</f>
        <v>0</v>
      </c>
      <c r="L1563" s="31" t="s">
        <v>1101</v>
      </c>
      <c r="M1563">
        <v>0</v>
      </c>
    </row>
    <row r="1564" spans="1:13" x14ac:dyDescent="0.25">
      <c r="A1564" s="33" t="s">
        <v>146</v>
      </c>
      <c r="B1564" s="33" t="s">
        <v>1101</v>
      </c>
      <c r="C1564" s="33" t="s">
        <v>1659</v>
      </c>
      <c r="D1564" s="33">
        <v>0</v>
      </c>
      <c r="E1564" s="69">
        <v>0</v>
      </c>
      <c r="G1564" s="99">
        <f>+VALUE(VLOOKUP(B1564,[1]Hoja1!B$2:C$33,2,0))</f>
        <v>20</v>
      </c>
      <c r="H1564" t="str">
        <f>+VLOOKUP(CONCATENATE(B1564,C1564),[1]Hoja1!$J:$K,2,0)</f>
        <v>20562</v>
      </c>
      <c r="I1564">
        <f>+COUNTIFS(BaseSAP!U:U,V!H1564,BaseSAP!C:C,V!$G$4)</f>
        <v>0</v>
      </c>
      <c r="L1564" s="33" t="s">
        <v>1101</v>
      </c>
      <c r="M1564">
        <v>0</v>
      </c>
    </row>
    <row r="1565" spans="1:13" x14ac:dyDescent="0.25">
      <c r="A1565" s="12" t="s">
        <v>146</v>
      </c>
      <c r="B1565" s="12" t="s">
        <v>1101</v>
      </c>
      <c r="C1565" s="12" t="s">
        <v>1660</v>
      </c>
      <c r="D1565" s="12">
        <v>0</v>
      </c>
      <c r="E1565" s="70">
        <v>0</v>
      </c>
      <c r="G1565" s="99">
        <f>+VALUE(VLOOKUP(B1565,[1]Hoja1!B$2:C$33,2,0))</f>
        <v>20</v>
      </c>
      <c r="H1565" t="str">
        <f>+VLOOKUP(CONCATENATE(B1565,C1565),[1]Hoja1!$J:$K,2,0)</f>
        <v>20563</v>
      </c>
      <c r="I1565">
        <f>+COUNTIFS(BaseSAP!U:U,V!H1565,BaseSAP!C:C,V!$G$4)</f>
        <v>0</v>
      </c>
      <c r="L1565" s="12" t="s">
        <v>1101</v>
      </c>
      <c r="M1565">
        <v>0</v>
      </c>
    </row>
    <row r="1566" spans="1:13" x14ac:dyDescent="0.25">
      <c r="A1566" s="33" t="s">
        <v>146</v>
      </c>
      <c r="B1566" s="33" t="s">
        <v>1101</v>
      </c>
      <c r="C1566" s="33" t="s">
        <v>1661</v>
      </c>
      <c r="D1566" s="33">
        <v>0</v>
      </c>
      <c r="E1566" s="69">
        <v>0</v>
      </c>
      <c r="G1566" s="99">
        <f>+VALUE(VLOOKUP(B1566,[1]Hoja1!B$2:C$33,2,0))</f>
        <v>20</v>
      </c>
      <c r="H1566" t="str">
        <f>+VLOOKUP(CONCATENATE(B1566,C1566),[1]Hoja1!$J:$K,2,0)</f>
        <v>20564</v>
      </c>
      <c r="I1566">
        <f>+COUNTIFS(BaseSAP!U:U,V!H1566,BaseSAP!C:C,V!$G$4)</f>
        <v>0</v>
      </c>
      <c r="L1566" s="33" t="s">
        <v>1101</v>
      </c>
      <c r="M1566">
        <v>0</v>
      </c>
    </row>
    <row r="1567" spans="1:13" x14ac:dyDescent="0.25">
      <c r="A1567" s="12" t="s">
        <v>146</v>
      </c>
      <c r="B1567" s="12" t="s">
        <v>1101</v>
      </c>
      <c r="C1567" s="12" t="s">
        <v>1662</v>
      </c>
      <c r="D1567" s="12">
        <v>0</v>
      </c>
      <c r="E1567" s="70">
        <v>0</v>
      </c>
      <c r="G1567" s="99">
        <f>+VALUE(VLOOKUP(B1567,[1]Hoja1!B$2:C$33,2,0))</f>
        <v>20</v>
      </c>
      <c r="H1567" t="str">
        <f>+VLOOKUP(CONCATENATE(B1567,C1567),[1]Hoja1!$J:$K,2,0)</f>
        <v>20565</v>
      </c>
      <c r="I1567">
        <f>+COUNTIFS(BaseSAP!U:U,V!H1567,BaseSAP!C:C,V!$G$4)</f>
        <v>0</v>
      </c>
      <c r="L1567" s="12" t="s">
        <v>1101</v>
      </c>
      <c r="M1567">
        <v>0</v>
      </c>
    </row>
    <row r="1568" spans="1:13" x14ac:dyDescent="0.25">
      <c r="A1568" s="33" t="s">
        <v>146</v>
      </c>
      <c r="B1568" s="33" t="s">
        <v>1101</v>
      </c>
      <c r="C1568" s="33" t="s">
        <v>1663</v>
      </c>
      <c r="D1568" s="33">
        <v>0</v>
      </c>
      <c r="E1568" s="69">
        <v>0</v>
      </c>
      <c r="G1568" s="99">
        <f>+VALUE(VLOOKUP(B1568,[1]Hoja1!B$2:C$33,2,0))</f>
        <v>20</v>
      </c>
      <c r="H1568" t="str">
        <f>+VLOOKUP(CONCATENATE(B1568,C1568),[1]Hoja1!$J:$K,2,0)</f>
        <v>20566</v>
      </c>
      <c r="I1568">
        <f>+COUNTIFS(BaseSAP!U:U,V!H1568,BaseSAP!C:C,V!$G$4)</f>
        <v>0</v>
      </c>
      <c r="L1568" s="33" t="s">
        <v>1101</v>
      </c>
      <c r="M1568">
        <v>0</v>
      </c>
    </row>
    <row r="1569" spans="1:13" x14ac:dyDescent="0.25">
      <c r="A1569" s="12" t="s">
        <v>146</v>
      </c>
      <c r="B1569" s="12" t="s">
        <v>1101</v>
      </c>
      <c r="C1569" s="12" t="s">
        <v>1664</v>
      </c>
      <c r="D1569" s="12">
        <v>0</v>
      </c>
      <c r="E1569" s="70">
        <v>0</v>
      </c>
      <c r="G1569" s="99">
        <f>+VALUE(VLOOKUP(B1569,[1]Hoja1!B$2:C$33,2,0))</f>
        <v>20</v>
      </c>
      <c r="H1569" t="str">
        <f>+VLOOKUP(CONCATENATE(B1569,C1569),[1]Hoja1!$J:$K,2,0)</f>
        <v>20567</v>
      </c>
      <c r="I1569">
        <f>+COUNTIFS(BaseSAP!U:U,V!H1569,BaseSAP!C:C,V!$G$4)</f>
        <v>0</v>
      </c>
      <c r="L1569" s="12" t="s">
        <v>1101</v>
      </c>
      <c r="M1569">
        <v>0</v>
      </c>
    </row>
    <row r="1570" spans="1:13" x14ac:dyDescent="0.25">
      <c r="A1570" s="33" t="s">
        <v>146</v>
      </c>
      <c r="B1570" s="33" t="s">
        <v>1101</v>
      </c>
      <c r="C1570" s="33" t="s">
        <v>1665</v>
      </c>
      <c r="D1570" s="33">
        <v>0</v>
      </c>
      <c r="E1570" s="69">
        <v>0</v>
      </c>
      <c r="G1570" s="99">
        <f>+VALUE(VLOOKUP(B1570,[1]Hoja1!B$2:C$33,2,0))</f>
        <v>20</v>
      </c>
      <c r="H1570" t="str">
        <f>+VLOOKUP(CONCATENATE(B1570,C1570),[1]Hoja1!$J:$K,2,0)</f>
        <v>20568</v>
      </c>
      <c r="I1570">
        <f>+COUNTIFS(BaseSAP!U:U,V!H1570,BaseSAP!C:C,V!$G$4)</f>
        <v>0</v>
      </c>
      <c r="L1570" s="33" t="s">
        <v>1101</v>
      </c>
      <c r="M1570">
        <v>0</v>
      </c>
    </row>
    <row r="1571" spans="1:13" x14ac:dyDescent="0.25">
      <c r="A1571" s="31" t="s">
        <v>146</v>
      </c>
      <c r="B1571" s="31" t="s">
        <v>1101</v>
      </c>
      <c r="C1571" s="31" t="s">
        <v>1666</v>
      </c>
      <c r="D1571" s="31">
        <v>0</v>
      </c>
      <c r="E1571" s="54">
        <v>0</v>
      </c>
      <c r="G1571" s="99">
        <f>+VALUE(VLOOKUP(B1571,[1]Hoja1!B$2:C$33,2,0))</f>
        <v>20</v>
      </c>
      <c r="H1571" t="str">
        <f>+VLOOKUP(CONCATENATE(B1571,C1571),[1]Hoja1!$J:$K,2,0)</f>
        <v>20569</v>
      </c>
      <c r="I1571">
        <f>+COUNTIFS(BaseSAP!U:U,V!H1571,BaseSAP!C:C,V!$G$4)</f>
        <v>0</v>
      </c>
      <c r="L1571" s="31" t="s">
        <v>1101</v>
      </c>
      <c r="M1571">
        <v>0</v>
      </c>
    </row>
    <row r="1572" spans="1:13" x14ac:dyDescent="0.25">
      <c r="A1572" s="33" t="s">
        <v>146</v>
      </c>
      <c r="B1572" s="33" t="s">
        <v>1101</v>
      </c>
      <c r="C1572" s="33" t="s">
        <v>1667</v>
      </c>
      <c r="D1572" s="33">
        <v>0</v>
      </c>
      <c r="E1572" s="69">
        <v>0</v>
      </c>
      <c r="G1572" s="99">
        <f>+VALUE(VLOOKUP(B1572,[1]Hoja1!B$2:C$33,2,0))</f>
        <v>20</v>
      </c>
      <c r="H1572" t="str">
        <f>+VLOOKUP(CONCATENATE(B1572,C1572),[1]Hoja1!$J:$K,2,0)</f>
        <v>20570</v>
      </c>
      <c r="I1572">
        <f>+COUNTIFS(BaseSAP!U:U,V!H1572,BaseSAP!C:C,V!$G$4)</f>
        <v>0</v>
      </c>
      <c r="L1572" s="33" t="s">
        <v>1101</v>
      </c>
      <c r="M1572">
        <v>0</v>
      </c>
    </row>
    <row r="1573" spans="1:13" x14ac:dyDescent="0.25">
      <c r="A1573" s="12" t="s">
        <v>146</v>
      </c>
      <c r="B1573" s="12" t="s">
        <v>1668</v>
      </c>
      <c r="C1573" s="12" t="s">
        <v>1669</v>
      </c>
      <c r="D1573" s="12">
        <v>0</v>
      </c>
      <c r="E1573" s="70">
        <v>0</v>
      </c>
      <c r="G1573" s="99">
        <f>+VALUE(VLOOKUP(B1573,[1]Hoja1!B$2:C$33,2,0))</f>
        <v>21</v>
      </c>
      <c r="H1573" t="str">
        <f>+VLOOKUP(CONCATENATE(B1573,C1573),[1]Hoja1!$J:$K,2,0)</f>
        <v>21001</v>
      </c>
      <c r="I1573">
        <f>+COUNTIFS(BaseSAP!U:U,V!H1573,BaseSAP!C:C,V!$G$4)</f>
        <v>0</v>
      </c>
      <c r="L1573" s="12" t="s">
        <v>1668</v>
      </c>
      <c r="M1573">
        <v>0</v>
      </c>
    </row>
    <row r="1574" spans="1:13" x14ac:dyDescent="0.25">
      <c r="A1574" s="33" t="s">
        <v>146</v>
      </c>
      <c r="B1574" s="33" t="s">
        <v>1668</v>
      </c>
      <c r="C1574" s="33" t="s">
        <v>1670</v>
      </c>
      <c r="D1574" s="33">
        <v>0</v>
      </c>
      <c r="E1574" s="69">
        <v>0</v>
      </c>
      <c r="G1574" s="99">
        <f>+VALUE(VLOOKUP(B1574,[1]Hoja1!B$2:C$33,2,0))</f>
        <v>21</v>
      </c>
      <c r="H1574" t="str">
        <f>+VLOOKUP(CONCATENATE(B1574,C1574),[1]Hoja1!$J:$K,2,0)</f>
        <v>21002</v>
      </c>
      <c r="I1574">
        <f>+COUNTIFS(BaseSAP!U:U,V!H1574,BaseSAP!C:C,V!$G$4)</f>
        <v>0</v>
      </c>
      <c r="L1574" s="33" t="s">
        <v>1668</v>
      </c>
      <c r="M1574">
        <v>0</v>
      </c>
    </row>
    <row r="1575" spans="1:13" x14ac:dyDescent="0.25">
      <c r="A1575" s="12" t="s">
        <v>146</v>
      </c>
      <c r="B1575" s="12" t="s">
        <v>1668</v>
      </c>
      <c r="C1575" s="12" t="s">
        <v>581</v>
      </c>
      <c r="D1575" s="12">
        <v>1</v>
      </c>
      <c r="E1575" s="70">
        <v>4.7846889952153108E-3</v>
      </c>
      <c r="G1575" s="99">
        <f>+VALUE(VLOOKUP(B1575,[1]Hoja1!B$2:C$33,2,0))</f>
        <v>21</v>
      </c>
      <c r="H1575" t="str">
        <f>+VLOOKUP(CONCATENATE(B1575,C1575),[1]Hoja1!$J:$K,2,0)</f>
        <v>21003</v>
      </c>
      <c r="I1575">
        <f>+COUNTIFS(BaseSAP!U:U,V!H1575,BaseSAP!C:C,V!$G$4)</f>
        <v>1</v>
      </c>
      <c r="L1575" s="12" t="s">
        <v>1668</v>
      </c>
      <c r="M1575">
        <v>1</v>
      </c>
    </row>
    <row r="1576" spans="1:13" x14ac:dyDescent="0.25">
      <c r="A1576" s="33" t="s">
        <v>146</v>
      </c>
      <c r="B1576" s="33" t="s">
        <v>1668</v>
      </c>
      <c r="C1576" s="33" t="s">
        <v>1671</v>
      </c>
      <c r="D1576" s="33">
        <v>0</v>
      </c>
      <c r="E1576" s="69">
        <v>0</v>
      </c>
      <c r="G1576" s="99">
        <f>+VALUE(VLOOKUP(B1576,[1]Hoja1!B$2:C$33,2,0))</f>
        <v>21</v>
      </c>
      <c r="H1576" t="str">
        <f>+VLOOKUP(CONCATENATE(B1576,C1576),[1]Hoja1!$J:$K,2,0)</f>
        <v>21004</v>
      </c>
      <c r="I1576">
        <f>+COUNTIFS(BaseSAP!U:U,V!H1576,BaseSAP!C:C,V!$G$4)</f>
        <v>0</v>
      </c>
      <c r="L1576" s="33" t="s">
        <v>1668</v>
      </c>
      <c r="M1576">
        <v>0</v>
      </c>
    </row>
    <row r="1577" spans="1:13" x14ac:dyDescent="0.25">
      <c r="A1577" s="12" t="s">
        <v>146</v>
      </c>
      <c r="B1577" s="12" t="s">
        <v>1668</v>
      </c>
      <c r="C1577" s="12" t="s">
        <v>1672</v>
      </c>
      <c r="D1577" s="12">
        <v>0</v>
      </c>
      <c r="E1577" s="70">
        <v>0</v>
      </c>
      <c r="G1577" s="99">
        <f>+VALUE(VLOOKUP(B1577,[1]Hoja1!B$2:C$33,2,0))</f>
        <v>21</v>
      </c>
      <c r="H1577" t="str">
        <f>+VLOOKUP(CONCATENATE(B1577,C1577),[1]Hoja1!$J:$K,2,0)</f>
        <v>21005</v>
      </c>
      <c r="I1577">
        <f>+COUNTIFS(BaseSAP!U:U,V!H1577,BaseSAP!C:C,V!$G$4)</f>
        <v>0</v>
      </c>
      <c r="L1577" s="12" t="s">
        <v>1668</v>
      </c>
      <c r="M1577">
        <v>0</v>
      </c>
    </row>
    <row r="1578" spans="1:13" x14ac:dyDescent="0.25">
      <c r="A1578" s="33" t="s">
        <v>146</v>
      </c>
      <c r="B1578" s="33" t="s">
        <v>1668</v>
      </c>
      <c r="C1578" s="33" t="s">
        <v>1040</v>
      </c>
      <c r="D1578" s="33">
        <v>0</v>
      </c>
      <c r="E1578" s="69">
        <v>0</v>
      </c>
      <c r="G1578" s="99">
        <f>+VALUE(VLOOKUP(B1578,[1]Hoja1!B$2:C$33,2,0))</f>
        <v>21</v>
      </c>
      <c r="H1578" t="str">
        <f>+VLOOKUP(CONCATENATE(B1578,C1578),[1]Hoja1!$J:$K,2,0)</f>
        <v>21006</v>
      </c>
      <c r="I1578">
        <f>+COUNTIFS(BaseSAP!U:U,V!H1578,BaseSAP!C:C,V!$G$4)</f>
        <v>0</v>
      </c>
      <c r="L1578" s="33" t="s">
        <v>1668</v>
      </c>
      <c r="M1578">
        <v>0</v>
      </c>
    </row>
    <row r="1579" spans="1:13" x14ac:dyDescent="0.25">
      <c r="A1579" s="31" t="s">
        <v>146</v>
      </c>
      <c r="B1579" s="31" t="s">
        <v>1668</v>
      </c>
      <c r="C1579" s="31" t="s">
        <v>1673</v>
      </c>
      <c r="D1579" s="31">
        <v>0</v>
      </c>
      <c r="E1579" s="54">
        <v>0</v>
      </c>
      <c r="G1579" s="99">
        <f>+VALUE(VLOOKUP(B1579,[1]Hoja1!B$2:C$33,2,0))</f>
        <v>21</v>
      </c>
      <c r="H1579" t="str">
        <f>+VLOOKUP(CONCATENATE(B1579,C1579),[1]Hoja1!$J:$K,2,0)</f>
        <v>21007</v>
      </c>
      <c r="I1579">
        <f>+COUNTIFS(BaseSAP!U:U,V!H1579,BaseSAP!C:C,V!$G$4)</f>
        <v>0</v>
      </c>
      <c r="L1579" s="31" t="s">
        <v>1668</v>
      </c>
      <c r="M1579">
        <v>0</v>
      </c>
    </row>
    <row r="1580" spans="1:13" x14ac:dyDescent="0.25">
      <c r="A1580" s="33" t="s">
        <v>146</v>
      </c>
      <c r="B1580" s="33" t="s">
        <v>1668</v>
      </c>
      <c r="C1580" s="33" t="s">
        <v>1674</v>
      </c>
      <c r="D1580" s="33">
        <v>0</v>
      </c>
      <c r="E1580" s="69">
        <v>0</v>
      </c>
      <c r="G1580" s="99">
        <f>+VALUE(VLOOKUP(B1580,[1]Hoja1!B$2:C$33,2,0))</f>
        <v>21</v>
      </c>
      <c r="H1580" t="str">
        <f>+VLOOKUP(CONCATENATE(B1580,C1580),[1]Hoja1!$J:$K,2,0)</f>
        <v>21008</v>
      </c>
      <c r="I1580">
        <f>+COUNTIFS(BaseSAP!U:U,V!H1580,BaseSAP!C:C,V!$G$4)</f>
        <v>0</v>
      </c>
      <c r="L1580" s="33" t="s">
        <v>1668</v>
      </c>
      <c r="M1580">
        <v>0</v>
      </c>
    </row>
    <row r="1581" spans="1:13" x14ac:dyDescent="0.25">
      <c r="A1581" s="31" t="s">
        <v>146</v>
      </c>
      <c r="B1581" s="31" t="s">
        <v>1668</v>
      </c>
      <c r="C1581" s="31" t="s">
        <v>1675</v>
      </c>
      <c r="D1581" s="31">
        <v>0</v>
      </c>
      <c r="E1581" s="54">
        <v>0</v>
      </c>
      <c r="G1581" s="99">
        <f>+VALUE(VLOOKUP(B1581,[1]Hoja1!B$2:C$33,2,0))</f>
        <v>21</v>
      </c>
      <c r="H1581" t="str">
        <f>+VLOOKUP(CONCATENATE(B1581,C1581),[1]Hoja1!$J:$K,2,0)</f>
        <v>21009</v>
      </c>
      <c r="I1581">
        <f>+COUNTIFS(BaseSAP!U:U,V!H1581,BaseSAP!C:C,V!$G$4)</f>
        <v>0</v>
      </c>
      <c r="L1581" s="31" t="s">
        <v>1668</v>
      </c>
      <c r="M1581">
        <v>0</v>
      </c>
    </row>
    <row r="1582" spans="1:13" x14ac:dyDescent="0.25">
      <c r="A1582" s="33" t="s">
        <v>146</v>
      </c>
      <c r="B1582" s="33" t="s">
        <v>1668</v>
      </c>
      <c r="C1582" s="33" t="s">
        <v>1676</v>
      </c>
      <c r="D1582" s="33">
        <v>0</v>
      </c>
      <c r="E1582" s="69">
        <v>0</v>
      </c>
      <c r="G1582" s="99">
        <f>+VALUE(VLOOKUP(B1582,[1]Hoja1!B$2:C$33,2,0))</f>
        <v>21</v>
      </c>
      <c r="H1582" t="str">
        <f>+VLOOKUP(CONCATENATE(B1582,C1582),[1]Hoja1!$J:$K,2,0)</f>
        <v>21010</v>
      </c>
      <c r="I1582">
        <f>+COUNTIFS(BaseSAP!U:U,V!H1582,BaseSAP!C:C,V!$G$4)</f>
        <v>0</v>
      </c>
      <c r="L1582" s="33" t="s">
        <v>1668</v>
      </c>
      <c r="M1582">
        <v>0</v>
      </c>
    </row>
    <row r="1583" spans="1:13" x14ac:dyDescent="0.25">
      <c r="A1583" s="12" t="s">
        <v>146</v>
      </c>
      <c r="B1583" s="12" t="s">
        <v>1668</v>
      </c>
      <c r="C1583" s="12" t="s">
        <v>1677</v>
      </c>
      <c r="D1583" s="12">
        <v>0</v>
      </c>
      <c r="E1583" s="70">
        <v>0</v>
      </c>
      <c r="G1583" s="99">
        <f>+VALUE(VLOOKUP(B1583,[1]Hoja1!B$2:C$33,2,0))</f>
        <v>21</v>
      </c>
      <c r="H1583" t="str">
        <f>+VLOOKUP(CONCATENATE(B1583,C1583),[1]Hoja1!$J:$K,2,0)</f>
        <v>21011</v>
      </c>
      <c r="I1583">
        <f>+COUNTIFS(BaseSAP!U:U,V!H1583,BaseSAP!C:C,V!$G$4)</f>
        <v>0</v>
      </c>
      <c r="L1583" s="12" t="s">
        <v>1668</v>
      </c>
      <c r="M1583">
        <v>0</v>
      </c>
    </row>
    <row r="1584" spans="1:13" x14ac:dyDescent="0.25">
      <c r="A1584" s="33" t="s">
        <v>146</v>
      </c>
      <c r="B1584" s="33" t="s">
        <v>1668</v>
      </c>
      <c r="C1584" s="33" t="s">
        <v>1678</v>
      </c>
      <c r="D1584" s="33">
        <v>0</v>
      </c>
      <c r="E1584" s="69">
        <v>0</v>
      </c>
      <c r="G1584" s="99">
        <f>+VALUE(VLOOKUP(B1584,[1]Hoja1!B$2:C$33,2,0))</f>
        <v>21</v>
      </c>
      <c r="H1584" t="str">
        <f>+VLOOKUP(CONCATENATE(B1584,C1584),[1]Hoja1!$J:$K,2,0)</f>
        <v>21012</v>
      </c>
      <c r="I1584">
        <f>+COUNTIFS(BaseSAP!U:U,V!H1584,BaseSAP!C:C,V!$G$4)</f>
        <v>0</v>
      </c>
      <c r="L1584" s="33" t="s">
        <v>1668</v>
      </c>
      <c r="M1584">
        <v>0</v>
      </c>
    </row>
    <row r="1585" spans="1:13" x14ac:dyDescent="0.25">
      <c r="A1585" s="12" t="s">
        <v>146</v>
      </c>
      <c r="B1585" s="12" t="s">
        <v>1668</v>
      </c>
      <c r="C1585" s="12" t="s">
        <v>1679</v>
      </c>
      <c r="D1585" s="12">
        <v>0</v>
      </c>
      <c r="E1585" s="70">
        <v>0</v>
      </c>
      <c r="G1585" s="99">
        <f>+VALUE(VLOOKUP(B1585,[1]Hoja1!B$2:C$33,2,0))</f>
        <v>21</v>
      </c>
      <c r="H1585" t="str">
        <f>+VLOOKUP(CONCATENATE(B1585,C1585),[1]Hoja1!$J:$K,2,0)</f>
        <v>21013</v>
      </c>
      <c r="I1585">
        <f>+COUNTIFS(BaseSAP!U:U,V!H1585,BaseSAP!C:C,V!$G$4)</f>
        <v>0</v>
      </c>
      <c r="L1585" s="12" t="s">
        <v>1668</v>
      </c>
      <c r="M1585">
        <v>0</v>
      </c>
    </row>
    <row r="1586" spans="1:13" x14ac:dyDescent="0.25">
      <c r="A1586" s="33" t="s">
        <v>146</v>
      </c>
      <c r="B1586" s="33" t="s">
        <v>1668</v>
      </c>
      <c r="C1586" s="33" t="s">
        <v>1680</v>
      </c>
      <c r="D1586" s="33">
        <v>0</v>
      </c>
      <c r="E1586" s="69">
        <v>0</v>
      </c>
      <c r="G1586" s="99">
        <f>+VALUE(VLOOKUP(B1586,[1]Hoja1!B$2:C$33,2,0))</f>
        <v>21</v>
      </c>
      <c r="H1586" t="str">
        <f>+VLOOKUP(CONCATENATE(B1586,C1586),[1]Hoja1!$J:$K,2,0)</f>
        <v>21014</v>
      </c>
      <c r="I1586">
        <f>+COUNTIFS(BaseSAP!U:U,V!H1586,BaseSAP!C:C,V!$G$4)</f>
        <v>0</v>
      </c>
      <c r="L1586" s="33" t="s">
        <v>1668</v>
      </c>
      <c r="M1586">
        <v>0</v>
      </c>
    </row>
    <row r="1587" spans="1:13" x14ac:dyDescent="0.25">
      <c r="A1587" s="12" t="s">
        <v>146</v>
      </c>
      <c r="B1587" s="12" t="s">
        <v>1668</v>
      </c>
      <c r="C1587" s="12" t="s">
        <v>1681</v>
      </c>
      <c r="D1587" s="12">
        <v>0</v>
      </c>
      <c r="E1587" s="70">
        <v>0</v>
      </c>
      <c r="G1587" s="99">
        <f>+VALUE(VLOOKUP(B1587,[1]Hoja1!B$2:C$33,2,0))</f>
        <v>21</v>
      </c>
      <c r="H1587" t="str">
        <f>+VLOOKUP(CONCATENATE(B1587,C1587),[1]Hoja1!$J:$K,2,0)</f>
        <v>21015</v>
      </c>
      <c r="I1587">
        <f>+COUNTIFS(BaseSAP!U:U,V!H1587,BaseSAP!C:C,V!$G$4)</f>
        <v>0</v>
      </c>
      <c r="L1587" s="12" t="s">
        <v>1668</v>
      </c>
      <c r="M1587">
        <v>0</v>
      </c>
    </row>
    <row r="1588" spans="1:13" x14ac:dyDescent="0.25">
      <c r="A1588" s="33" t="s">
        <v>146</v>
      </c>
      <c r="B1588" s="33" t="s">
        <v>1668</v>
      </c>
      <c r="C1588" s="33" t="s">
        <v>1682</v>
      </c>
      <c r="D1588" s="33">
        <v>0</v>
      </c>
      <c r="E1588" s="69">
        <v>0</v>
      </c>
      <c r="G1588" s="99">
        <f>+VALUE(VLOOKUP(B1588,[1]Hoja1!B$2:C$33,2,0))</f>
        <v>21</v>
      </c>
      <c r="H1588" t="str">
        <f>+VLOOKUP(CONCATENATE(B1588,C1588),[1]Hoja1!$J:$K,2,0)</f>
        <v>21016</v>
      </c>
      <c r="I1588">
        <f>+COUNTIFS(BaseSAP!U:U,V!H1588,BaseSAP!C:C,V!$G$4)</f>
        <v>0</v>
      </c>
      <c r="L1588" s="33" t="s">
        <v>1668</v>
      </c>
      <c r="M1588">
        <v>0</v>
      </c>
    </row>
    <row r="1589" spans="1:13" x14ac:dyDescent="0.25">
      <c r="A1589" s="31" t="s">
        <v>146</v>
      </c>
      <c r="B1589" s="31" t="s">
        <v>1668</v>
      </c>
      <c r="C1589" s="31" t="s">
        <v>1683</v>
      </c>
      <c r="D1589" s="31">
        <v>0</v>
      </c>
      <c r="E1589" s="54">
        <v>0</v>
      </c>
      <c r="G1589" s="99">
        <f>+VALUE(VLOOKUP(B1589,[1]Hoja1!B$2:C$33,2,0))</f>
        <v>21</v>
      </c>
      <c r="H1589" t="str">
        <f>+VLOOKUP(CONCATENATE(B1589,C1589),[1]Hoja1!$J:$K,2,0)</f>
        <v>21017</v>
      </c>
      <c r="I1589">
        <f>+COUNTIFS(BaseSAP!U:U,V!H1589,BaseSAP!C:C,V!$G$4)</f>
        <v>0</v>
      </c>
      <c r="L1589" s="31" t="s">
        <v>1668</v>
      </c>
      <c r="M1589">
        <v>0</v>
      </c>
    </row>
    <row r="1590" spans="1:13" x14ac:dyDescent="0.25">
      <c r="A1590" s="33" t="s">
        <v>146</v>
      </c>
      <c r="B1590" s="33" t="s">
        <v>1668</v>
      </c>
      <c r="C1590" s="33" t="s">
        <v>1684</v>
      </c>
      <c r="D1590" s="33">
        <v>0</v>
      </c>
      <c r="E1590" s="69">
        <v>0</v>
      </c>
      <c r="G1590" s="99">
        <f>+VALUE(VLOOKUP(B1590,[1]Hoja1!B$2:C$33,2,0))</f>
        <v>21</v>
      </c>
      <c r="H1590" t="str">
        <f>+VLOOKUP(CONCATENATE(B1590,C1590),[1]Hoja1!$J:$K,2,0)</f>
        <v>21018</v>
      </c>
      <c r="I1590">
        <f>+COUNTIFS(BaseSAP!U:U,V!H1590,BaseSAP!C:C,V!$G$4)</f>
        <v>0</v>
      </c>
      <c r="L1590" s="33" t="s">
        <v>1668</v>
      </c>
      <c r="M1590">
        <v>0</v>
      </c>
    </row>
    <row r="1591" spans="1:13" x14ac:dyDescent="0.25">
      <c r="A1591" s="12" t="s">
        <v>146</v>
      </c>
      <c r="B1591" s="12" t="s">
        <v>1668</v>
      </c>
      <c r="C1591" s="12" t="s">
        <v>1685</v>
      </c>
      <c r="D1591" s="12">
        <v>0</v>
      </c>
      <c r="E1591" s="70">
        <v>0</v>
      </c>
      <c r="G1591" s="99">
        <f>+VALUE(VLOOKUP(B1591,[1]Hoja1!B$2:C$33,2,0))</f>
        <v>21</v>
      </c>
      <c r="H1591" t="str">
        <f>+VLOOKUP(CONCATENATE(B1591,C1591),[1]Hoja1!$J:$K,2,0)</f>
        <v>21019</v>
      </c>
      <c r="I1591">
        <f>+COUNTIFS(BaseSAP!U:U,V!H1591,BaseSAP!C:C,V!$G$4)</f>
        <v>0</v>
      </c>
      <c r="L1591" s="12" t="s">
        <v>1668</v>
      </c>
      <c r="M1591">
        <v>0</v>
      </c>
    </row>
    <row r="1592" spans="1:13" x14ac:dyDescent="0.25">
      <c r="A1592" s="33" t="s">
        <v>146</v>
      </c>
      <c r="B1592" s="33" t="s">
        <v>1668</v>
      </c>
      <c r="C1592" s="33" t="s">
        <v>1686</v>
      </c>
      <c r="D1592" s="33">
        <v>0</v>
      </c>
      <c r="E1592" s="69">
        <v>0</v>
      </c>
      <c r="G1592" s="99">
        <f>+VALUE(VLOOKUP(B1592,[1]Hoja1!B$2:C$33,2,0))</f>
        <v>21</v>
      </c>
      <c r="H1592" t="str">
        <f>+VLOOKUP(CONCATENATE(B1592,C1592),[1]Hoja1!$J:$K,2,0)</f>
        <v>21020</v>
      </c>
      <c r="I1592">
        <f>+COUNTIFS(BaseSAP!U:U,V!H1592,BaseSAP!C:C,V!$G$4)</f>
        <v>0</v>
      </c>
      <c r="L1592" s="33" t="s">
        <v>1668</v>
      </c>
      <c r="M1592">
        <v>0</v>
      </c>
    </row>
    <row r="1593" spans="1:13" x14ac:dyDescent="0.25">
      <c r="A1593" s="12" t="s">
        <v>146</v>
      </c>
      <c r="B1593" s="12" t="s">
        <v>1668</v>
      </c>
      <c r="C1593" s="12" t="s">
        <v>1687</v>
      </c>
      <c r="D1593" s="12">
        <v>0</v>
      </c>
      <c r="E1593" s="70">
        <v>0</v>
      </c>
      <c r="G1593" s="99">
        <f>+VALUE(VLOOKUP(B1593,[1]Hoja1!B$2:C$33,2,0))</f>
        <v>21</v>
      </c>
      <c r="H1593" t="str">
        <f>+VLOOKUP(CONCATENATE(B1593,C1593),[1]Hoja1!$J:$K,2,0)</f>
        <v>21021</v>
      </c>
      <c r="I1593">
        <f>+COUNTIFS(BaseSAP!U:U,V!H1593,BaseSAP!C:C,V!$G$4)</f>
        <v>0</v>
      </c>
      <c r="L1593" s="12" t="s">
        <v>1668</v>
      </c>
      <c r="M1593">
        <v>0</v>
      </c>
    </row>
    <row r="1594" spans="1:13" x14ac:dyDescent="0.25">
      <c r="A1594" s="33" t="s">
        <v>146</v>
      </c>
      <c r="B1594" s="33" t="s">
        <v>1668</v>
      </c>
      <c r="C1594" s="33" t="s">
        <v>1688</v>
      </c>
      <c r="D1594" s="33">
        <v>0</v>
      </c>
      <c r="E1594" s="69">
        <v>0</v>
      </c>
      <c r="G1594" s="99">
        <f>+VALUE(VLOOKUP(B1594,[1]Hoja1!B$2:C$33,2,0))</f>
        <v>21</v>
      </c>
      <c r="H1594" t="str">
        <f>+VLOOKUP(CONCATENATE(B1594,C1594),[1]Hoja1!$J:$K,2,0)</f>
        <v>21022</v>
      </c>
      <c r="I1594">
        <f>+COUNTIFS(BaseSAP!U:U,V!H1594,BaseSAP!C:C,V!$G$4)</f>
        <v>0</v>
      </c>
      <c r="L1594" s="33" t="s">
        <v>1668</v>
      </c>
      <c r="M1594">
        <v>0</v>
      </c>
    </row>
    <row r="1595" spans="1:13" x14ac:dyDescent="0.25">
      <c r="A1595" s="12" t="s">
        <v>146</v>
      </c>
      <c r="B1595" s="12" t="s">
        <v>1668</v>
      </c>
      <c r="C1595" s="12" t="s">
        <v>1689</v>
      </c>
      <c r="D1595" s="12">
        <v>0</v>
      </c>
      <c r="E1595" s="70">
        <v>0</v>
      </c>
      <c r="G1595" s="99">
        <f>+VALUE(VLOOKUP(B1595,[1]Hoja1!B$2:C$33,2,0))</f>
        <v>21</v>
      </c>
      <c r="H1595" t="str">
        <f>+VLOOKUP(CONCATENATE(B1595,C1595),[1]Hoja1!$J:$K,2,0)</f>
        <v>21023</v>
      </c>
      <c r="I1595">
        <f>+COUNTIFS(BaseSAP!U:U,V!H1595,BaseSAP!C:C,V!$G$4)</f>
        <v>0</v>
      </c>
      <c r="L1595" s="12" t="s">
        <v>1668</v>
      </c>
      <c r="M1595">
        <v>0</v>
      </c>
    </row>
    <row r="1596" spans="1:13" x14ac:dyDescent="0.25">
      <c r="A1596" s="33" t="s">
        <v>146</v>
      </c>
      <c r="B1596" s="33" t="s">
        <v>1668</v>
      </c>
      <c r="C1596" s="33" t="s">
        <v>1690</v>
      </c>
      <c r="D1596" s="33">
        <v>0</v>
      </c>
      <c r="E1596" s="69">
        <v>0</v>
      </c>
      <c r="G1596" s="99">
        <f>+VALUE(VLOOKUP(B1596,[1]Hoja1!B$2:C$33,2,0))</f>
        <v>21</v>
      </c>
      <c r="H1596" t="str">
        <f>+VLOOKUP(CONCATENATE(B1596,C1596),[1]Hoja1!$J:$K,2,0)</f>
        <v>21024</v>
      </c>
      <c r="I1596">
        <f>+COUNTIFS(BaseSAP!U:U,V!H1596,BaseSAP!C:C,V!$G$4)</f>
        <v>0</v>
      </c>
      <c r="L1596" s="33" t="s">
        <v>1668</v>
      </c>
      <c r="M1596">
        <v>0</v>
      </c>
    </row>
    <row r="1597" spans="1:13" x14ac:dyDescent="0.25">
      <c r="A1597" s="31" t="s">
        <v>146</v>
      </c>
      <c r="B1597" s="31" t="s">
        <v>1668</v>
      </c>
      <c r="C1597" s="31" t="s">
        <v>1691</v>
      </c>
      <c r="D1597" s="31">
        <v>0</v>
      </c>
      <c r="E1597" s="54">
        <v>0</v>
      </c>
      <c r="G1597" s="99">
        <f>+VALUE(VLOOKUP(B1597,[1]Hoja1!B$2:C$33,2,0))</f>
        <v>21</v>
      </c>
      <c r="H1597" t="str">
        <f>+VLOOKUP(CONCATENATE(B1597,C1597),[1]Hoja1!$J:$K,2,0)</f>
        <v>21025</v>
      </c>
      <c r="I1597">
        <f>+COUNTIFS(BaseSAP!U:U,V!H1597,BaseSAP!C:C,V!$G$4)</f>
        <v>0</v>
      </c>
      <c r="L1597" s="31" t="s">
        <v>1668</v>
      </c>
      <c r="M1597">
        <v>0</v>
      </c>
    </row>
    <row r="1598" spans="1:13" x14ac:dyDescent="0.25">
      <c r="A1598" s="33" t="s">
        <v>146</v>
      </c>
      <c r="B1598" s="33" t="s">
        <v>1668</v>
      </c>
      <c r="C1598" s="33" t="s">
        <v>1692</v>
      </c>
      <c r="D1598" s="33">
        <v>0</v>
      </c>
      <c r="E1598" s="69">
        <v>0</v>
      </c>
      <c r="G1598" s="99">
        <f>+VALUE(VLOOKUP(B1598,[1]Hoja1!B$2:C$33,2,0))</f>
        <v>21</v>
      </c>
      <c r="H1598" t="str">
        <f>+VLOOKUP(CONCATENATE(B1598,C1598),[1]Hoja1!$J:$K,2,0)</f>
        <v>21026</v>
      </c>
      <c r="I1598">
        <f>+COUNTIFS(BaseSAP!U:U,V!H1598,BaseSAP!C:C,V!$G$4)</f>
        <v>0</v>
      </c>
      <c r="L1598" s="33" t="s">
        <v>1668</v>
      </c>
      <c r="M1598">
        <v>0</v>
      </c>
    </row>
    <row r="1599" spans="1:13" x14ac:dyDescent="0.25">
      <c r="A1599" s="31" t="s">
        <v>146</v>
      </c>
      <c r="B1599" s="31" t="s">
        <v>1668</v>
      </c>
      <c r="C1599" s="31" t="s">
        <v>1693</v>
      </c>
      <c r="D1599" s="31">
        <v>0</v>
      </c>
      <c r="E1599" s="54">
        <v>0</v>
      </c>
      <c r="G1599" s="99">
        <f>+VALUE(VLOOKUP(B1599,[1]Hoja1!B$2:C$33,2,0))</f>
        <v>21</v>
      </c>
      <c r="H1599" t="str">
        <f>+VLOOKUP(CONCATENATE(B1599,C1599),[1]Hoja1!$J:$K,2,0)</f>
        <v>21027</v>
      </c>
      <c r="I1599">
        <f>+COUNTIFS(BaseSAP!U:U,V!H1599,BaseSAP!C:C,V!$G$4)</f>
        <v>0</v>
      </c>
      <c r="L1599" s="31" t="s">
        <v>1668</v>
      </c>
      <c r="M1599">
        <v>0</v>
      </c>
    </row>
    <row r="1600" spans="1:13" x14ac:dyDescent="0.25">
      <c r="A1600" s="33" t="s">
        <v>146</v>
      </c>
      <c r="B1600" s="33" t="s">
        <v>1668</v>
      </c>
      <c r="C1600" s="33" t="s">
        <v>1694</v>
      </c>
      <c r="D1600" s="33">
        <v>0</v>
      </c>
      <c r="E1600" s="69">
        <v>0</v>
      </c>
      <c r="G1600" s="99">
        <f>+VALUE(VLOOKUP(B1600,[1]Hoja1!B$2:C$33,2,0))</f>
        <v>21</v>
      </c>
      <c r="H1600" t="str">
        <f>+VLOOKUP(CONCATENATE(B1600,C1600),[1]Hoja1!$J:$K,2,0)</f>
        <v>21028</v>
      </c>
      <c r="I1600">
        <f>+COUNTIFS(BaseSAP!U:U,V!H1600,BaseSAP!C:C,V!$G$4)</f>
        <v>0</v>
      </c>
      <c r="L1600" s="33" t="s">
        <v>1668</v>
      </c>
      <c r="M1600">
        <v>0</v>
      </c>
    </row>
    <row r="1601" spans="1:13" x14ac:dyDescent="0.25">
      <c r="A1601" s="12" t="s">
        <v>146</v>
      </c>
      <c r="B1601" s="12" t="s">
        <v>1668</v>
      </c>
      <c r="C1601" s="12" t="s">
        <v>1695</v>
      </c>
      <c r="D1601" s="12">
        <v>0</v>
      </c>
      <c r="E1601" s="70">
        <v>0</v>
      </c>
      <c r="G1601" s="99">
        <f>+VALUE(VLOOKUP(B1601,[1]Hoja1!B$2:C$33,2,0))</f>
        <v>21</v>
      </c>
      <c r="H1601" t="str">
        <f>+VLOOKUP(CONCATENATE(B1601,C1601),[1]Hoja1!$J:$K,2,0)</f>
        <v>21029</v>
      </c>
      <c r="I1601">
        <f>+COUNTIFS(BaseSAP!U:U,V!H1601,BaseSAP!C:C,V!$G$4)</f>
        <v>0</v>
      </c>
      <c r="L1601" s="12" t="s">
        <v>1668</v>
      </c>
      <c r="M1601">
        <v>0</v>
      </c>
    </row>
    <row r="1602" spans="1:13" x14ac:dyDescent="0.25">
      <c r="A1602" s="33" t="s">
        <v>146</v>
      </c>
      <c r="B1602" s="33" t="s">
        <v>1668</v>
      </c>
      <c r="C1602" s="33" t="s">
        <v>1696</v>
      </c>
      <c r="D1602" s="33">
        <v>0</v>
      </c>
      <c r="E1602" s="69">
        <v>0</v>
      </c>
      <c r="G1602" s="99">
        <f>+VALUE(VLOOKUP(B1602,[1]Hoja1!B$2:C$33,2,0))</f>
        <v>21</v>
      </c>
      <c r="H1602" t="str">
        <f>+VLOOKUP(CONCATENATE(B1602,C1602),[1]Hoja1!$J:$K,2,0)</f>
        <v>21030</v>
      </c>
      <c r="I1602">
        <f>+COUNTIFS(BaseSAP!U:U,V!H1602,BaseSAP!C:C,V!$G$4)</f>
        <v>0</v>
      </c>
      <c r="L1602" s="33" t="s">
        <v>1668</v>
      </c>
      <c r="M1602">
        <v>0</v>
      </c>
    </row>
    <row r="1603" spans="1:13" x14ac:dyDescent="0.25">
      <c r="A1603" s="12" t="s">
        <v>146</v>
      </c>
      <c r="B1603" s="12" t="s">
        <v>1668</v>
      </c>
      <c r="C1603" s="12" t="s">
        <v>1697</v>
      </c>
      <c r="D1603" s="12">
        <v>0</v>
      </c>
      <c r="E1603" s="70">
        <v>0</v>
      </c>
      <c r="G1603" s="99">
        <f>+VALUE(VLOOKUP(B1603,[1]Hoja1!B$2:C$33,2,0))</f>
        <v>21</v>
      </c>
      <c r="H1603" t="str">
        <f>+VLOOKUP(CONCATENATE(B1603,C1603),[1]Hoja1!$J:$K,2,0)</f>
        <v>21031</v>
      </c>
      <c r="I1603">
        <f>+COUNTIFS(BaseSAP!U:U,V!H1603,BaseSAP!C:C,V!$G$4)</f>
        <v>0</v>
      </c>
      <c r="L1603" s="12" t="s">
        <v>1668</v>
      </c>
      <c r="M1603">
        <v>0</v>
      </c>
    </row>
    <row r="1604" spans="1:13" x14ac:dyDescent="0.25">
      <c r="A1604" s="33" t="s">
        <v>146</v>
      </c>
      <c r="B1604" s="33" t="s">
        <v>1668</v>
      </c>
      <c r="C1604" s="33" t="s">
        <v>1698</v>
      </c>
      <c r="D1604" s="33">
        <v>0</v>
      </c>
      <c r="E1604" s="69">
        <v>0</v>
      </c>
      <c r="G1604" s="99">
        <f>+VALUE(VLOOKUP(B1604,[1]Hoja1!B$2:C$33,2,0))</f>
        <v>21</v>
      </c>
      <c r="H1604" t="str">
        <f>+VLOOKUP(CONCATENATE(B1604,C1604),[1]Hoja1!$J:$K,2,0)</f>
        <v>21032</v>
      </c>
      <c r="I1604">
        <f>+COUNTIFS(BaseSAP!U:U,V!H1604,BaseSAP!C:C,V!$G$4)</f>
        <v>0</v>
      </c>
      <c r="L1604" s="33" t="s">
        <v>1668</v>
      </c>
      <c r="M1604">
        <v>0</v>
      </c>
    </row>
    <row r="1605" spans="1:13" x14ac:dyDescent="0.25">
      <c r="A1605" s="12" t="s">
        <v>146</v>
      </c>
      <c r="B1605" s="12" t="s">
        <v>1668</v>
      </c>
      <c r="C1605" s="12" t="s">
        <v>1699</v>
      </c>
      <c r="D1605" s="12">
        <v>0</v>
      </c>
      <c r="E1605" s="70">
        <v>0</v>
      </c>
      <c r="G1605" s="99">
        <f>+VALUE(VLOOKUP(B1605,[1]Hoja1!B$2:C$33,2,0))</f>
        <v>21</v>
      </c>
      <c r="H1605" t="str">
        <f>+VLOOKUP(CONCATENATE(B1605,C1605),[1]Hoja1!$J:$K,2,0)</f>
        <v>21033</v>
      </c>
      <c r="I1605">
        <f>+COUNTIFS(BaseSAP!U:U,V!H1605,BaseSAP!C:C,V!$G$4)</f>
        <v>0</v>
      </c>
      <c r="L1605" s="12" t="s">
        <v>1668</v>
      </c>
      <c r="M1605">
        <v>0</v>
      </c>
    </row>
    <row r="1606" spans="1:13" x14ac:dyDescent="0.25">
      <c r="A1606" s="33" t="s">
        <v>146</v>
      </c>
      <c r="B1606" s="33" t="s">
        <v>1668</v>
      </c>
      <c r="C1606" s="33" t="s">
        <v>1700</v>
      </c>
      <c r="D1606" s="33">
        <v>0</v>
      </c>
      <c r="E1606" s="69">
        <v>0</v>
      </c>
      <c r="G1606" s="99">
        <f>+VALUE(VLOOKUP(B1606,[1]Hoja1!B$2:C$33,2,0))</f>
        <v>21</v>
      </c>
      <c r="H1606" t="str">
        <f>+VLOOKUP(CONCATENATE(B1606,C1606),[1]Hoja1!$J:$K,2,0)</f>
        <v>21034</v>
      </c>
      <c r="I1606">
        <f>+COUNTIFS(BaseSAP!U:U,V!H1606,BaseSAP!C:C,V!$G$4)</f>
        <v>0</v>
      </c>
      <c r="L1606" s="33" t="s">
        <v>1668</v>
      </c>
      <c r="M1606">
        <v>0</v>
      </c>
    </row>
    <row r="1607" spans="1:13" x14ac:dyDescent="0.25">
      <c r="A1607" s="31" t="s">
        <v>146</v>
      </c>
      <c r="B1607" s="31" t="s">
        <v>1668</v>
      </c>
      <c r="C1607" s="31" t="s">
        <v>1701</v>
      </c>
      <c r="D1607" s="31">
        <v>0</v>
      </c>
      <c r="E1607" s="54">
        <v>0</v>
      </c>
      <c r="G1607" s="99">
        <f>+VALUE(VLOOKUP(B1607,[1]Hoja1!B$2:C$33,2,0))</f>
        <v>21</v>
      </c>
      <c r="H1607" t="str">
        <f>+VLOOKUP(CONCATENATE(B1607,C1607),[1]Hoja1!$J:$K,2,0)</f>
        <v>21035</v>
      </c>
      <c r="I1607">
        <f>+COUNTIFS(BaseSAP!U:U,V!H1607,BaseSAP!C:C,V!$G$4)</f>
        <v>0</v>
      </c>
      <c r="L1607" s="31" t="s">
        <v>1668</v>
      </c>
      <c r="M1607">
        <v>0</v>
      </c>
    </row>
    <row r="1608" spans="1:13" x14ac:dyDescent="0.25">
      <c r="A1608" s="33" t="s">
        <v>146</v>
      </c>
      <c r="B1608" s="33" t="s">
        <v>1668</v>
      </c>
      <c r="C1608" s="33" t="s">
        <v>1702</v>
      </c>
      <c r="D1608" s="33">
        <v>0</v>
      </c>
      <c r="E1608" s="69">
        <v>0</v>
      </c>
      <c r="G1608" s="99">
        <f>+VALUE(VLOOKUP(B1608,[1]Hoja1!B$2:C$33,2,0))</f>
        <v>21</v>
      </c>
      <c r="H1608" t="str">
        <f>+VLOOKUP(CONCATENATE(B1608,C1608),[1]Hoja1!$J:$K,2,0)</f>
        <v>21036</v>
      </c>
      <c r="I1608">
        <f>+COUNTIFS(BaseSAP!U:U,V!H1608,BaseSAP!C:C,V!$G$4)</f>
        <v>0</v>
      </c>
      <c r="L1608" s="33" t="s">
        <v>1668</v>
      </c>
      <c r="M1608">
        <v>0</v>
      </c>
    </row>
    <row r="1609" spans="1:13" x14ac:dyDescent="0.25">
      <c r="A1609" s="12" t="s">
        <v>146</v>
      </c>
      <c r="B1609" s="12" t="s">
        <v>1668</v>
      </c>
      <c r="C1609" s="12" t="s">
        <v>806</v>
      </c>
      <c r="D1609" s="12">
        <v>0</v>
      </c>
      <c r="E1609" s="70">
        <v>0</v>
      </c>
      <c r="G1609" s="99">
        <f>+VALUE(VLOOKUP(B1609,[1]Hoja1!B$2:C$33,2,0))</f>
        <v>21</v>
      </c>
      <c r="H1609" t="str">
        <f>+VLOOKUP(CONCATENATE(B1609,C1609),[1]Hoja1!$J:$K,2,0)</f>
        <v>21037</v>
      </c>
      <c r="I1609">
        <f>+COUNTIFS(BaseSAP!U:U,V!H1609,BaseSAP!C:C,V!$G$4)</f>
        <v>0</v>
      </c>
      <c r="L1609" s="12" t="s">
        <v>1668</v>
      </c>
      <c r="M1609">
        <v>0</v>
      </c>
    </row>
    <row r="1610" spans="1:13" x14ac:dyDescent="0.25">
      <c r="A1610" s="33" t="s">
        <v>146</v>
      </c>
      <c r="B1610" s="33" t="s">
        <v>1668</v>
      </c>
      <c r="C1610" s="33" t="s">
        <v>1703</v>
      </c>
      <c r="D1610" s="33">
        <v>0</v>
      </c>
      <c r="E1610" s="69">
        <v>0</v>
      </c>
      <c r="G1610" s="99">
        <f>+VALUE(VLOOKUP(B1610,[1]Hoja1!B$2:C$33,2,0))</f>
        <v>21</v>
      </c>
      <c r="H1610" t="str">
        <f>+VLOOKUP(CONCATENATE(B1610,C1610),[1]Hoja1!$J:$K,2,0)</f>
        <v>21038</v>
      </c>
      <c r="I1610">
        <f>+COUNTIFS(BaseSAP!U:U,V!H1610,BaseSAP!C:C,V!$G$4)</f>
        <v>0</v>
      </c>
      <c r="L1610" s="33" t="s">
        <v>1668</v>
      </c>
      <c r="M1610">
        <v>0</v>
      </c>
    </row>
    <row r="1611" spans="1:13" x14ac:dyDescent="0.25">
      <c r="A1611" s="12" t="s">
        <v>146</v>
      </c>
      <c r="B1611" s="12" t="s">
        <v>1668</v>
      </c>
      <c r="C1611" s="12" t="s">
        <v>1704</v>
      </c>
      <c r="D1611" s="12">
        <v>0</v>
      </c>
      <c r="E1611" s="70">
        <v>0</v>
      </c>
      <c r="G1611" s="99">
        <f>+VALUE(VLOOKUP(B1611,[1]Hoja1!B$2:C$33,2,0))</f>
        <v>21</v>
      </c>
      <c r="H1611" t="str">
        <f>+VLOOKUP(CONCATENATE(B1611,C1611),[1]Hoja1!$J:$K,2,0)</f>
        <v>21039</v>
      </c>
      <c r="I1611">
        <f>+COUNTIFS(BaseSAP!U:U,V!H1611,BaseSAP!C:C,V!$G$4)</f>
        <v>0</v>
      </c>
      <c r="L1611" s="12" t="s">
        <v>1668</v>
      </c>
      <c r="M1611">
        <v>0</v>
      </c>
    </row>
    <row r="1612" spans="1:13" x14ac:dyDescent="0.25">
      <c r="A1612" s="33" t="s">
        <v>146</v>
      </c>
      <c r="B1612" s="33" t="s">
        <v>1668</v>
      </c>
      <c r="C1612" s="33" t="s">
        <v>1705</v>
      </c>
      <c r="D1612" s="33">
        <v>0</v>
      </c>
      <c r="E1612" s="69">
        <v>0</v>
      </c>
      <c r="G1612" s="99">
        <f>+VALUE(VLOOKUP(B1612,[1]Hoja1!B$2:C$33,2,0))</f>
        <v>21</v>
      </c>
      <c r="H1612" t="str">
        <f>+VLOOKUP(CONCATENATE(B1612,C1612),[1]Hoja1!$J:$K,2,0)</f>
        <v>21040</v>
      </c>
      <c r="I1612">
        <f>+COUNTIFS(BaseSAP!U:U,V!H1612,BaseSAP!C:C,V!$G$4)</f>
        <v>0</v>
      </c>
      <c r="L1612" s="33" t="s">
        <v>1668</v>
      </c>
      <c r="M1612">
        <v>0</v>
      </c>
    </row>
    <row r="1613" spans="1:13" x14ac:dyDescent="0.25">
      <c r="A1613" s="12" t="s">
        <v>146</v>
      </c>
      <c r="B1613" s="12" t="s">
        <v>1668</v>
      </c>
      <c r="C1613" s="12" t="s">
        <v>1706</v>
      </c>
      <c r="D1613" s="12">
        <v>0</v>
      </c>
      <c r="E1613" s="70">
        <v>0</v>
      </c>
      <c r="G1613" s="99">
        <f>+VALUE(VLOOKUP(B1613,[1]Hoja1!B$2:C$33,2,0))</f>
        <v>21</v>
      </c>
      <c r="H1613" t="str">
        <f>+VLOOKUP(CONCATENATE(B1613,C1613),[1]Hoja1!$J:$K,2,0)</f>
        <v>21041</v>
      </c>
      <c r="I1613">
        <f>+COUNTIFS(BaseSAP!U:U,V!H1613,BaseSAP!C:C,V!$G$4)</f>
        <v>0</v>
      </c>
      <c r="L1613" s="12" t="s">
        <v>1668</v>
      </c>
      <c r="M1613">
        <v>0</v>
      </c>
    </row>
    <row r="1614" spans="1:13" x14ac:dyDescent="0.25">
      <c r="A1614" s="33" t="s">
        <v>146</v>
      </c>
      <c r="B1614" s="33" t="s">
        <v>1668</v>
      </c>
      <c r="C1614" s="33" t="s">
        <v>1707</v>
      </c>
      <c r="D1614" s="33">
        <v>0</v>
      </c>
      <c r="E1614" s="69">
        <v>0</v>
      </c>
      <c r="G1614" s="99">
        <f>+VALUE(VLOOKUP(B1614,[1]Hoja1!B$2:C$33,2,0))</f>
        <v>21</v>
      </c>
      <c r="H1614" t="str">
        <f>+VLOOKUP(CONCATENATE(B1614,C1614),[1]Hoja1!$J:$K,2,0)</f>
        <v>21042</v>
      </c>
      <c r="I1614">
        <f>+COUNTIFS(BaseSAP!U:U,V!H1614,BaseSAP!C:C,V!$G$4)</f>
        <v>0</v>
      </c>
      <c r="L1614" s="33" t="s">
        <v>1668</v>
      </c>
      <c r="M1614">
        <v>0</v>
      </c>
    </row>
    <row r="1615" spans="1:13" x14ac:dyDescent="0.25">
      <c r="A1615" s="31" t="s">
        <v>146</v>
      </c>
      <c r="B1615" s="31" t="s">
        <v>1668</v>
      </c>
      <c r="C1615" s="31" t="s">
        <v>1708</v>
      </c>
      <c r="D1615" s="31">
        <v>0</v>
      </c>
      <c r="E1615" s="54">
        <v>0</v>
      </c>
      <c r="G1615" s="99">
        <f>+VALUE(VLOOKUP(B1615,[1]Hoja1!B$2:C$33,2,0))</f>
        <v>21</v>
      </c>
      <c r="H1615" t="str">
        <f>+VLOOKUP(CONCATENATE(B1615,C1615),[1]Hoja1!$J:$K,2,0)</f>
        <v>21043</v>
      </c>
      <c r="I1615">
        <f>+COUNTIFS(BaseSAP!U:U,V!H1615,BaseSAP!C:C,V!$G$4)</f>
        <v>0</v>
      </c>
      <c r="L1615" s="31" t="s">
        <v>1668</v>
      </c>
      <c r="M1615">
        <v>0</v>
      </c>
    </row>
    <row r="1616" spans="1:13" x14ac:dyDescent="0.25">
      <c r="A1616" s="33" t="s">
        <v>146</v>
      </c>
      <c r="B1616" s="33" t="s">
        <v>1668</v>
      </c>
      <c r="C1616" s="33" t="s">
        <v>1709</v>
      </c>
      <c r="D1616" s="33">
        <v>0</v>
      </c>
      <c r="E1616" s="69">
        <v>0</v>
      </c>
      <c r="G1616" s="99">
        <f>+VALUE(VLOOKUP(B1616,[1]Hoja1!B$2:C$33,2,0))</f>
        <v>21</v>
      </c>
      <c r="H1616" t="str">
        <f>+VLOOKUP(CONCATENATE(B1616,C1616),[1]Hoja1!$J:$K,2,0)</f>
        <v>21044</v>
      </c>
      <c r="I1616">
        <f>+COUNTIFS(BaseSAP!U:U,V!H1616,BaseSAP!C:C,V!$G$4)</f>
        <v>0</v>
      </c>
      <c r="L1616" s="33" t="s">
        <v>1668</v>
      </c>
      <c r="M1616">
        <v>0</v>
      </c>
    </row>
    <row r="1617" spans="1:13" x14ac:dyDescent="0.25">
      <c r="A1617" s="31" t="s">
        <v>146</v>
      </c>
      <c r="B1617" s="31" t="s">
        <v>1668</v>
      </c>
      <c r="C1617" s="31" t="s">
        <v>1710</v>
      </c>
      <c r="D1617" s="31">
        <v>0</v>
      </c>
      <c r="E1617" s="54">
        <v>0</v>
      </c>
      <c r="G1617" s="99">
        <f>+VALUE(VLOOKUP(B1617,[1]Hoja1!B$2:C$33,2,0))</f>
        <v>21</v>
      </c>
      <c r="H1617" t="str">
        <f>+VLOOKUP(CONCATENATE(B1617,C1617),[1]Hoja1!$J:$K,2,0)</f>
        <v>21045</v>
      </c>
      <c r="I1617">
        <f>+COUNTIFS(BaseSAP!U:U,V!H1617,BaseSAP!C:C,V!$G$4)</f>
        <v>0</v>
      </c>
      <c r="L1617" s="31" t="s">
        <v>1668</v>
      </c>
      <c r="M1617">
        <v>0</v>
      </c>
    </row>
    <row r="1618" spans="1:13" x14ac:dyDescent="0.25">
      <c r="A1618" s="33" t="s">
        <v>146</v>
      </c>
      <c r="B1618" s="33" t="s">
        <v>1668</v>
      </c>
      <c r="C1618" s="33" t="s">
        <v>1711</v>
      </c>
      <c r="D1618" s="33">
        <v>0</v>
      </c>
      <c r="E1618" s="69">
        <v>0</v>
      </c>
      <c r="G1618" s="99">
        <f>+VALUE(VLOOKUP(B1618,[1]Hoja1!B$2:C$33,2,0))</f>
        <v>21</v>
      </c>
      <c r="H1618" t="str">
        <f>+VLOOKUP(CONCATENATE(B1618,C1618),[1]Hoja1!$J:$K,2,0)</f>
        <v>21046</v>
      </c>
      <c r="I1618">
        <f>+COUNTIFS(BaseSAP!U:U,V!H1618,BaseSAP!C:C,V!$G$4)</f>
        <v>0</v>
      </c>
      <c r="L1618" s="33" t="s">
        <v>1668</v>
      </c>
      <c r="M1618">
        <v>0</v>
      </c>
    </row>
    <row r="1619" spans="1:13" x14ac:dyDescent="0.25">
      <c r="A1619" s="12" t="s">
        <v>146</v>
      </c>
      <c r="B1619" s="12" t="s">
        <v>1668</v>
      </c>
      <c r="C1619" s="12" t="s">
        <v>811</v>
      </c>
      <c r="D1619" s="12">
        <v>0</v>
      </c>
      <c r="E1619" s="70">
        <v>0</v>
      </c>
      <c r="G1619" s="99">
        <f>+VALUE(VLOOKUP(B1619,[1]Hoja1!B$2:C$33,2,0))</f>
        <v>21</v>
      </c>
      <c r="H1619" t="str">
        <f>+VLOOKUP(CONCATENATE(B1619,C1619),[1]Hoja1!$J:$K,2,0)</f>
        <v>21047</v>
      </c>
      <c r="I1619">
        <f>+COUNTIFS(BaseSAP!U:U,V!H1619,BaseSAP!C:C,V!$G$4)</f>
        <v>0</v>
      </c>
      <c r="L1619" s="12" t="s">
        <v>1668</v>
      </c>
      <c r="M1619">
        <v>0</v>
      </c>
    </row>
    <row r="1620" spans="1:13" x14ac:dyDescent="0.25">
      <c r="A1620" s="33" t="s">
        <v>146</v>
      </c>
      <c r="B1620" s="33" t="s">
        <v>1668</v>
      </c>
      <c r="C1620" s="33" t="s">
        <v>1712</v>
      </c>
      <c r="D1620" s="33">
        <v>0</v>
      </c>
      <c r="E1620" s="69">
        <v>0</v>
      </c>
      <c r="G1620" s="99">
        <f>+VALUE(VLOOKUP(B1620,[1]Hoja1!B$2:C$33,2,0))</f>
        <v>21</v>
      </c>
      <c r="H1620" t="str">
        <f>+VLOOKUP(CONCATENATE(B1620,C1620),[1]Hoja1!$J:$K,2,0)</f>
        <v>21048</v>
      </c>
      <c r="I1620">
        <f>+COUNTIFS(BaseSAP!U:U,V!H1620,BaseSAP!C:C,V!$G$4)</f>
        <v>0</v>
      </c>
      <c r="L1620" s="33" t="s">
        <v>1668</v>
      </c>
      <c r="M1620">
        <v>0</v>
      </c>
    </row>
    <row r="1621" spans="1:13" x14ac:dyDescent="0.25">
      <c r="A1621" s="12" t="s">
        <v>146</v>
      </c>
      <c r="B1621" s="12" t="s">
        <v>1668</v>
      </c>
      <c r="C1621" s="12" t="s">
        <v>1713</v>
      </c>
      <c r="D1621" s="12">
        <v>0</v>
      </c>
      <c r="E1621" s="70">
        <v>0</v>
      </c>
      <c r="G1621" s="99">
        <f>+VALUE(VLOOKUP(B1621,[1]Hoja1!B$2:C$33,2,0))</f>
        <v>21</v>
      </c>
      <c r="H1621" t="str">
        <f>+VLOOKUP(CONCATENATE(B1621,C1621),[1]Hoja1!$J:$K,2,0)</f>
        <v>21049</v>
      </c>
      <c r="I1621">
        <f>+COUNTIFS(BaseSAP!U:U,V!H1621,BaseSAP!C:C,V!$G$4)</f>
        <v>0</v>
      </c>
      <c r="L1621" s="12" t="s">
        <v>1668</v>
      </c>
      <c r="M1621">
        <v>0</v>
      </c>
    </row>
    <row r="1622" spans="1:13" x14ac:dyDescent="0.25">
      <c r="A1622" s="33" t="s">
        <v>146</v>
      </c>
      <c r="B1622" s="33" t="s">
        <v>1668</v>
      </c>
      <c r="C1622" s="33" t="s">
        <v>1714</v>
      </c>
      <c r="D1622" s="33">
        <v>0</v>
      </c>
      <c r="E1622" s="69">
        <v>0</v>
      </c>
      <c r="G1622" s="99">
        <f>+VALUE(VLOOKUP(B1622,[1]Hoja1!B$2:C$33,2,0))</f>
        <v>21</v>
      </c>
      <c r="H1622" t="str">
        <f>+VLOOKUP(CONCATENATE(B1622,C1622),[1]Hoja1!$J:$K,2,0)</f>
        <v>21050</v>
      </c>
      <c r="I1622">
        <f>+COUNTIFS(BaseSAP!U:U,V!H1622,BaseSAP!C:C,V!$G$4)</f>
        <v>0</v>
      </c>
      <c r="L1622" s="33" t="s">
        <v>1668</v>
      </c>
      <c r="M1622">
        <v>0</v>
      </c>
    </row>
    <row r="1623" spans="1:13" x14ac:dyDescent="0.25">
      <c r="A1623" s="12" t="s">
        <v>146</v>
      </c>
      <c r="B1623" s="12" t="s">
        <v>1668</v>
      </c>
      <c r="C1623" s="12" t="s">
        <v>1715</v>
      </c>
      <c r="D1623" s="12">
        <v>0</v>
      </c>
      <c r="E1623" s="70">
        <v>0</v>
      </c>
      <c r="G1623" s="99">
        <f>+VALUE(VLOOKUP(B1623,[1]Hoja1!B$2:C$33,2,0))</f>
        <v>21</v>
      </c>
      <c r="H1623" t="str">
        <f>+VLOOKUP(CONCATENATE(B1623,C1623),[1]Hoja1!$J:$K,2,0)</f>
        <v>21051</v>
      </c>
      <c r="I1623">
        <f>+COUNTIFS(BaseSAP!U:U,V!H1623,BaseSAP!C:C,V!$G$4)</f>
        <v>0</v>
      </c>
      <c r="L1623" s="12" t="s">
        <v>1668</v>
      </c>
      <c r="M1623">
        <v>0</v>
      </c>
    </row>
    <row r="1624" spans="1:13" x14ac:dyDescent="0.25">
      <c r="A1624" s="33" t="s">
        <v>146</v>
      </c>
      <c r="B1624" s="33" t="s">
        <v>1668</v>
      </c>
      <c r="C1624" s="33" t="s">
        <v>1716</v>
      </c>
      <c r="D1624" s="33">
        <v>0</v>
      </c>
      <c r="E1624" s="69">
        <v>0</v>
      </c>
      <c r="G1624" s="99">
        <f>+VALUE(VLOOKUP(B1624,[1]Hoja1!B$2:C$33,2,0))</f>
        <v>21</v>
      </c>
      <c r="H1624" t="str">
        <f>+VLOOKUP(CONCATENATE(B1624,C1624),[1]Hoja1!$J:$K,2,0)</f>
        <v>21052</v>
      </c>
      <c r="I1624">
        <f>+COUNTIFS(BaseSAP!U:U,V!H1624,BaseSAP!C:C,V!$G$4)</f>
        <v>0</v>
      </c>
      <c r="L1624" s="33" t="s">
        <v>1668</v>
      </c>
      <c r="M1624">
        <v>0</v>
      </c>
    </row>
    <row r="1625" spans="1:13" x14ac:dyDescent="0.25">
      <c r="A1625" s="31" t="s">
        <v>146</v>
      </c>
      <c r="B1625" s="31" t="s">
        <v>1668</v>
      </c>
      <c r="C1625" s="31" t="s">
        <v>1717</v>
      </c>
      <c r="D1625" s="31">
        <v>0</v>
      </c>
      <c r="E1625" s="54">
        <v>0</v>
      </c>
      <c r="G1625" s="99">
        <f>+VALUE(VLOOKUP(B1625,[1]Hoja1!B$2:C$33,2,0))</f>
        <v>21</v>
      </c>
      <c r="H1625" t="str">
        <f>+VLOOKUP(CONCATENATE(B1625,C1625),[1]Hoja1!$J:$K,2,0)</f>
        <v>21053</v>
      </c>
      <c r="I1625">
        <f>+COUNTIFS(BaseSAP!U:U,V!H1625,BaseSAP!C:C,V!$G$4)</f>
        <v>0</v>
      </c>
      <c r="L1625" s="31" t="s">
        <v>1668</v>
      </c>
      <c r="M1625">
        <v>0</v>
      </c>
    </row>
    <row r="1626" spans="1:13" x14ac:dyDescent="0.25">
      <c r="A1626" s="33" t="s">
        <v>146</v>
      </c>
      <c r="B1626" s="33" t="s">
        <v>1668</v>
      </c>
      <c r="C1626" s="33" t="s">
        <v>1718</v>
      </c>
      <c r="D1626" s="33">
        <v>0</v>
      </c>
      <c r="E1626" s="69">
        <v>0</v>
      </c>
      <c r="G1626" s="99">
        <f>+VALUE(VLOOKUP(B1626,[1]Hoja1!B$2:C$33,2,0))</f>
        <v>21</v>
      </c>
      <c r="H1626" t="str">
        <f>+VLOOKUP(CONCATENATE(B1626,C1626),[1]Hoja1!$J:$K,2,0)</f>
        <v>21054</v>
      </c>
      <c r="I1626">
        <f>+COUNTIFS(BaseSAP!U:U,V!H1626,BaseSAP!C:C,V!$G$4)</f>
        <v>0</v>
      </c>
      <c r="L1626" s="33" t="s">
        <v>1668</v>
      </c>
      <c r="M1626">
        <v>0</v>
      </c>
    </row>
    <row r="1627" spans="1:13" x14ac:dyDescent="0.25">
      <c r="A1627" s="12" t="s">
        <v>146</v>
      </c>
      <c r="B1627" s="12" t="s">
        <v>1668</v>
      </c>
      <c r="C1627" s="12" t="s">
        <v>1719</v>
      </c>
      <c r="D1627" s="12">
        <v>0</v>
      </c>
      <c r="E1627" s="70">
        <v>0</v>
      </c>
      <c r="G1627" s="99">
        <f>+VALUE(VLOOKUP(B1627,[1]Hoja1!B$2:C$33,2,0))</f>
        <v>21</v>
      </c>
      <c r="H1627" t="str">
        <f>+VLOOKUP(CONCATENATE(B1627,C1627),[1]Hoja1!$J:$K,2,0)</f>
        <v>21055</v>
      </c>
      <c r="I1627">
        <f>+COUNTIFS(BaseSAP!U:U,V!H1627,BaseSAP!C:C,V!$G$4)</f>
        <v>0</v>
      </c>
      <c r="L1627" s="12" t="s">
        <v>1668</v>
      </c>
      <c r="M1627">
        <v>0</v>
      </c>
    </row>
    <row r="1628" spans="1:13" x14ac:dyDescent="0.25">
      <c r="A1628" s="33" t="s">
        <v>146</v>
      </c>
      <c r="B1628" s="33" t="s">
        <v>1668</v>
      </c>
      <c r="C1628" s="33" t="s">
        <v>1720</v>
      </c>
      <c r="D1628" s="33">
        <v>0</v>
      </c>
      <c r="E1628" s="69">
        <v>0</v>
      </c>
      <c r="G1628" s="99">
        <f>+VALUE(VLOOKUP(B1628,[1]Hoja1!B$2:C$33,2,0))</f>
        <v>21</v>
      </c>
      <c r="H1628" t="str">
        <f>+VLOOKUP(CONCATENATE(B1628,C1628),[1]Hoja1!$J:$K,2,0)</f>
        <v>21056</v>
      </c>
      <c r="I1628">
        <f>+COUNTIFS(BaseSAP!U:U,V!H1628,BaseSAP!C:C,V!$G$4)</f>
        <v>0</v>
      </c>
      <c r="L1628" s="33" t="s">
        <v>1668</v>
      </c>
      <c r="M1628">
        <v>0</v>
      </c>
    </row>
    <row r="1629" spans="1:13" x14ac:dyDescent="0.25">
      <c r="A1629" s="12" t="s">
        <v>146</v>
      </c>
      <c r="B1629" s="12" t="s">
        <v>1668</v>
      </c>
      <c r="C1629" s="12" t="s">
        <v>1721</v>
      </c>
      <c r="D1629" s="12">
        <v>0</v>
      </c>
      <c r="E1629" s="70">
        <v>0</v>
      </c>
      <c r="G1629" s="99">
        <f>+VALUE(VLOOKUP(B1629,[1]Hoja1!B$2:C$33,2,0))</f>
        <v>21</v>
      </c>
      <c r="H1629" t="str">
        <f>+VLOOKUP(CONCATENATE(B1629,C1629),[1]Hoja1!$J:$K,2,0)</f>
        <v>21057</v>
      </c>
      <c r="I1629">
        <f>+COUNTIFS(BaseSAP!U:U,V!H1629,BaseSAP!C:C,V!$G$4)</f>
        <v>0</v>
      </c>
      <c r="L1629" s="12" t="s">
        <v>1668</v>
      </c>
      <c r="M1629">
        <v>0</v>
      </c>
    </row>
    <row r="1630" spans="1:13" x14ac:dyDescent="0.25">
      <c r="A1630" s="33" t="s">
        <v>146</v>
      </c>
      <c r="B1630" s="33" t="s">
        <v>1668</v>
      </c>
      <c r="C1630" s="33" t="s">
        <v>1722</v>
      </c>
      <c r="D1630" s="33">
        <v>0</v>
      </c>
      <c r="E1630" s="69">
        <v>0</v>
      </c>
      <c r="G1630" s="99">
        <f>+VALUE(VLOOKUP(B1630,[1]Hoja1!B$2:C$33,2,0))</f>
        <v>21</v>
      </c>
      <c r="H1630" t="str">
        <f>+VLOOKUP(CONCATENATE(B1630,C1630),[1]Hoja1!$J:$K,2,0)</f>
        <v>21058</v>
      </c>
      <c r="I1630">
        <f>+COUNTIFS(BaseSAP!U:U,V!H1630,BaseSAP!C:C,V!$G$4)</f>
        <v>0</v>
      </c>
      <c r="L1630" s="33" t="s">
        <v>1668</v>
      </c>
      <c r="M1630">
        <v>0</v>
      </c>
    </row>
    <row r="1631" spans="1:13" x14ac:dyDescent="0.25">
      <c r="A1631" s="12" t="s">
        <v>146</v>
      </c>
      <c r="B1631" s="12" t="s">
        <v>1668</v>
      </c>
      <c r="C1631" s="12" t="s">
        <v>1723</v>
      </c>
      <c r="D1631" s="12">
        <v>0</v>
      </c>
      <c r="E1631" s="70">
        <v>0</v>
      </c>
      <c r="G1631" s="99">
        <f>+VALUE(VLOOKUP(B1631,[1]Hoja1!B$2:C$33,2,0))</f>
        <v>21</v>
      </c>
      <c r="H1631" t="str">
        <f>+VLOOKUP(CONCATENATE(B1631,C1631),[1]Hoja1!$J:$K,2,0)</f>
        <v>21059</v>
      </c>
      <c r="I1631">
        <f>+COUNTIFS(BaseSAP!U:U,V!H1631,BaseSAP!C:C,V!$G$4)</f>
        <v>0</v>
      </c>
      <c r="L1631" s="12" t="s">
        <v>1668</v>
      </c>
      <c r="M1631">
        <v>0</v>
      </c>
    </row>
    <row r="1632" spans="1:13" x14ac:dyDescent="0.25">
      <c r="A1632" s="33" t="s">
        <v>146</v>
      </c>
      <c r="B1632" s="33" t="s">
        <v>1668</v>
      </c>
      <c r="C1632" s="33" t="s">
        <v>1724</v>
      </c>
      <c r="D1632" s="33">
        <v>0</v>
      </c>
      <c r="E1632" s="69">
        <v>0</v>
      </c>
      <c r="G1632" s="99">
        <f>+VALUE(VLOOKUP(B1632,[1]Hoja1!B$2:C$33,2,0))</f>
        <v>21</v>
      </c>
      <c r="H1632" t="str">
        <f>+VLOOKUP(CONCATENATE(B1632,C1632),[1]Hoja1!$J:$K,2,0)</f>
        <v>21060</v>
      </c>
      <c r="I1632">
        <f>+COUNTIFS(BaseSAP!U:U,V!H1632,BaseSAP!C:C,V!$G$4)</f>
        <v>0</v>
      </c>
      <c r="L1632" s="33" t="s">
        <v>1668</v>
      </c>
      <c r="M1632">
        <v>0</v>
      </c>
    </row>
    <row r="1633" spans="1:13" x14ac:dyDescent="0.25">
      <c r="A1633" s="31" t="s">
        <v>146</v>
      </c>
      <c r="B1633" s="31" t="s">
        <v>1668</v>
      </c>
      <c r="C1633" s="31" t="s">
        <v>600</v>
      </c>
      <c r="D1633" s="31">
        <v>0</v>
      </c>
      <c r="E1633" s="54">
        <v>0</v>
      </c>
      <c r="G1633" s="99">
        <f>+VALUE(VLOOKUP(B1633,[1]Hoja1!B$2:C$33,2,0))</f>
        <v>21</v>
      </c>
      <c r="H1633" t="str">
        <f>+VLOOKUP(CONCATENATE(B1633,C1633),[1]Hoja1!$J:$K,2,0)</f>
        <v>21061</v>
      </c>
      <c r="I1633">
        <f>+COUNTIFS(BaseSAP!U:U,V!H1633,BaseSAP!C:C,V!$G$4)</f>
        <v>0</v>
      </c>
      <c r="L1633" s="31" t="s">
        <v>1668</v>
      </c>
      <c r="M1633">
        <v>0</v>
      </c>
    </row>
    <row r="1634" spans="1:13" x14ac:dyDescent="0.25">
      <c r="A1634" s="33" t="s">
        <v>146</v>
      </c>
      <c r="B1634" s="33" t="s">
        <v>1668</v>
      </c>
      <c r="C1634" s="33" t="s">
        <v>1725</v>
      </c>
      <c r="D1634" s="33">
        <v>0</v>
      </c>
      <c r="E1634" s="69">
        <v>0</v>
      </c>
      <c r="G1634" s="99">
        <f>+VALUE(VLOOKUP(B1634,[1]Hoja1!B$2:C$33,2,0))</f>
        <v>21</v>
      </c>
      <c r="H1634" t="str">
        <f>+VLOOKUP(CONCATENATE(B1634,C1634),[1]Hoja1!$J:$K,2,0)</f>
        <v>21062</v>
      </c>
      <c r="I1634">
        <f>+COUNTIFS(BaseSAP!U:U,V!H1634,BaseSAP!C:C,V!$G$4)</f>
        <v>0</v>
      </c>
      <c r="L1634" s="33" t="s">
        <v>1668</v>
      </c>
      <c r="M1634">
        <v>0</v>
      </c>
    </row>
    <row r="1635" spans="1:13" x14ac:dyDescent="0.25">
      <c r="A1635" s="31" t="s">
        <v>146</v>
      </c>
      <c r="B1635" s="31" t="s">
        <v>1668</v>
      </c>
      <c r="C1635" s="31" t="s">
        <v>1726</v>
      </c>
      <c r="D1635" s="31">
        <v>0</v>
      </c>
      <c r="E1635" s="54">
        <v>0</v>
      </c>
      <c r="G1635" s="99">
        <f>+VALUE(VLOOKUP(B1635,[1]Hoja1!B$2:C$33,2,0))</f>
        <v>21</v>
      </c>
      <c r="H1635" t="str">
        <f>+VLOOKUP(CONCATENATE(B1635,C1635),[1]Hoja1!$J:$K,2,0)</f>
        <v>21063</v>
      </c>
      <c r="I1635">
        <f>+COUNTIFS(BaseSAP!U:U,V!H1635,BaseSAP!C:C,V!$G$4)</f>
        <v>0</v>
      </c>
      <c r="L1635" s="31" t="s">
        <v>1668</v>
      </c>
      <c r="M1635">
        <v>0</v>
      </c>
    </row>
    <row r="1636" spans="1:13" x14ac:dyDescent="0.25">
      <c r="A1636" s="33" t="s">
        <v>146</v>
      </c>
      <c r="B1636" s="33" t="s">
        <v>1668</v>
      </c>
      <c r="C1636" s="33" t="s">
        <v>1727</v>
      </c>
      <c r="D1636" s="33">
        <v>0</v>
      </c>
      <c r="E1636" s="69">
        <v>0</v>
      </c>
      <c r="G1636" s="99">
        <f>+VALUE(VLOOKUP(B1636,[1]Hoja1!B$2:C$33,2,0))</f>
        <v>21</v>
      </c>
      <c r="H1636" t="str">
        <f>+VLOOKUP(CONCATENATE(B1636,C1636),[1]Hoja1!$J:$K,2,0)</f>
        <v>21064</v>
      </c>
      <c r="I1636">
        <f>+COUNTIFS(BaseSAP!U:U,V!H1636,BaseSAP!C:C,V!$G$4)</f>
        <v>0</v>
      </c>
      <c r="L1636" s="33" t="s">
        <v>1668</v>
      </c>
      <c r="M1636">
        <v>0</v>
      </c>
    </row>
    <row r="1637" spans="1:13" x14ac:dyDescent="0.25">
      <c r="A1637" s="12" t="s">
        <v>146</v>
      </c>
      <c r="B1637" s="12" t="s">
        <v>1668</v>
      </c>
      <c r="C1637" s="12" t="s">
        <v>1728</v>
      </c>
      <c r="D1637" s="12">
        <v>0</v>
      </c>
      <c r="E1637" s="70">
        <v>0</v>
      </c>
      <c r="G1637" s="99">
        <f>+VALUE(VLOOKUP(B1637,[1]Hoja1!B$2:C$33,2,0))</f>
        <v>21</v>
      </c>
      <c r="H1637" t="str">
        <f>+VLOOKUP(CONCATENATE(B1637,C1637),[1]Hoja1!$J:$K,2,0)</f>
        <v>21065</v>
      </c>
      <c r="I1637">
        <f>+COUNTIFS(BaseSAP!U:U,V!H1637,BaseSAP!C:C,V!$G$4)</f>
        <v>0</v>
      </c>
      <c r="L1637" s="12" t="s">
        <v>1668</v>
      </c>
      <c r="M1637">
        <v>0</v>
      </c>
    </row>
    <row r="1638" spans="1:13" x14ac:dyDescent="0.25">
      <c r="A1638" s="33" t="s">
        <v>146</v>
      </c>
      <c r="B1638" s="33" t="s">
        <v>1668</v>
      </c>
      <c r="C1638" s="33" t="s">
        <v>372</v>
      </c>
      <c r="D1638" s="33">
        <v>0</v>
      </c>
      <c r="E1638" s="69">
        <v>0</v>
      </c>
      <c r="G1638" s="99">
        <f>+VALUE(VLOOKUP(B1638,[1]Hoja1!B$2:C$33,2,0))</f>
        <v>21</v>
      </c>
      <c r="H1638" t="str">
        <f>+VLOOKUP(CONCATENATE(B1638,C1638),[1]Hoja1!$J:$K,2,0)</f>
        <v>21066</v>
      </c>
      <c r="I1638">
        <f>+COUNTIFS(BaseSAP!U:U,V!H1638,BaseSAP!C:C,V!$G$4)</f>
        <v>0</v>
      </c>
      <c r="L1638" s="33" t="s">
        <v>1668</v>
      </c>
      <c r="M1638">
        <v>0</v>
      </c>
    </row>
    <row r="1639" spans="1:13" x14ac:dyDescent="0.25">
      <c r="A1639" s="12" t="s">
        <v>146</v>
      </c>
      <c r="B1639" s="12" t="s">
        <v>1668</v>
      </c>
      <c r="C1639" s="12" t="s">
        <v>428</v>
      </c>
      <c r="D1639" s="12">
        <v>0</v>
      </c>
      <c r="E1639" s="70">
        <v>0</v>
      </c>
      <c r="G1639" s="99">
        <f>+VALUE(VLOOKUP(B1639,[1]Hoja1!B$2:C$33,2,0))</f>
        <v>21</v>
      </c>
      <c r="H1639" t="str">
        <f>+VLOOKUP(CONCATENATE(B1639,C1639),[1]Hoja1!$J:$K,2,0)</f>
        <v>21067</v>
      </c>
      <c r="I1639">
        <f>+COUNTIFS(BaseSAP!U:U,V!H1639,BaseSAP!C:C,V!$G$4)</f>
        <v>0</v>
      </c>
      <c r="L1639" s="12" t="s">
        <v>1668</v>
      </c>
      <c r="M1639">
        <v>0</v>
      </c>
    </row>
    <row r="1640" spans="1:13" x14ac:dyDescent="0.25">
      <c r="A1640" s="33" t="s">
        <v>146</v>
      </c>
      <c r="B1640" s="33" t="s">
        <v>1668</v>
      </c>
      <c r="C1640" s="33" t="s">
        <v>1729</v>
      </c>
      <c r="D1640" s="33">
        <v>0</v>
      </c>
      <c r="E1640" s="69">
        <v>0</v>
      </c>
      <c r="G1640" s="99">
        <f>+VALUE(VLOOKUP(B1640,[1]Hoja1!B$2:C$33,2,0))</f>
        <v>21</v>
      </c>
      <c r="H1640" t="str">
        <f>+VLOOKUP(CONCATENATE(B1640,C1640),[1]Hoja1!$J:$K,2,0)</f>
        <v>21068</v>
      </c>
      <c r="I1640">
        <f>+COUNTIFS(BaseSAP!U:U,V!H1640,BaseSAP!C:C,V!$G$4)</f>
        <v>0</v>
      </c>
      <c r="L1640" s="33" t="s">
        <v>1668</v>
      </c>
      <c r="M1640">
        <v>0</v>
      </c>
    </row>
    <row r="1641" spans="1:13" x14ac:dyDescent="0.25">
      <c r="A1641" s="12" t="s">
        <v>146</v>
      </c>
      <c r="B1641" s="12" t="s">
        <v>1668</v>
      </c>
      <c r="C1641" s="12" t="s">
        <v>1730</v>
      </c>
      <c r="D1641" s="12">
        <v>0</v>
      </c>
      <c r="E1641" s="70">
        <v>0</v>
      </c>
      <c r="G1641" s="99">
        <f>+VALUE(VLOOKUP(B1641,[1]Hoja1!B$2:C$33,2,0))</f>
        <v>21</v>
      </c>
      <c r="H1641" t="str">
        <f>+VLOOKUP(CONCATENATE(B1641,C1641),[1]Hoja1!$J:$K,2,0)</f>
        <v>21069</v>
      </c>
      <c r="I1641">
        <f>+COUNTIFS(BaseSAP!U:U,V!H1641,BaseSAP!C:C,V!$G$4)</f>
        <v>0</v>
      </c>
      <c r="L1641" s="12" t="s">
        <v>1668</v>
      </c>
      <c r="M1641">
        <v>0</v>
      </c>
    </row>
    <row r="1642" spans="1:13" x14ac:dyDescent="0.25">
      <c r="A1642" s="33" t="s">
        <v>146</v>
      </c>
      <c r="B1642" s="33" t="s">
        <v>1668</v>
      </c>
      <c r="C1642" s="33" t="s">
        <v>1731</v>
      </c>
      <c r="D1642" s="33">
        <v>0</v>
      </c>
      <c r="E1642" s="69">
        <v>0</v>
      </c>
      <c r="G1642" s="99">
        <f>+VALUE(VLOOKUP(B1642,[1]Hoja1!B$2:C$33,2,0))</f>
        <v>21</v>
      </c>
      <c r="H1642" t="str">
        <f>+VLOOKUP(CONCATENATE(B1642,C1642),[1]Hoja1!$J:$K,2,0)</f>
        <v>21070</v>
      </c>
      <c r="I1642">
        <f>+COUNTIFS(BaseSAP!U:U,V!H1642,BaseSAP!C:C,V!$G$4)</f>
        <v>0</v>
      </c>
      <c r="L1642" s="33" t="s">
        <v>1668</v>
      </c>
      <c r="M1642">
        <v>0</v>
      </c>
    </row>
    <row r="1643" spans="1:13" x14ac:dyDescent="0.25">
      <c r="A1643" s="31" t="s">
        <v>146</v>
      </c>
      <c r="B1643" s="31" t="s">
        <v>1668</v>
      </c>
      <c r="C1643" s="31" t="s">
        <v>1732</v>
      </c>
      <c r="D1643" s="31">
        <v>0</v>
      </c>
      <c r="E1643" s="54">
        <v>0</v>
      </c>
      <c r="G1643" s="99">
        <f>+VALUE(VLOOKUP(B1643,[1]Hoja1!B$2:C$33,2,0))</f>
        <v>21</v>
      </c>
      <c r="H1643" t="str">
        <f>+VLOOKUP(CONCATENATE(B1643,C1643),[1]Hoja1!$J:$K,2,0)</f>
        <v>21071</v>
      </c>
      <c r="I1643">
        <f>+COUNTIFS(BaseSAP!U:U,V!H1643,BaseSAP!C:C,V!$G$4)</f>
        <v>0</v>
      </c>
      <c r="L1643" s="31" t="s">
        <v>1668</v>
      </c>
      <c r="M1643">
        <v>0</v>
      </c>
    </row>
    <row r="1644" spans="1:13" x14ac:dyDescent="0.25">
      <c r="A1644" s="33" t="s">
        <v>146</v>
      </c>
      <c r="B1644" s="33" t="s">
        <v>1668</v>
      </c>
      <c r="C1644" s="33" t="s">
        <v>606</v>
      </c>
      <c r="D1644" s="33">
        <v>0</v>
      </c>
      <c r="E1644" s="69">
        <v>0</v>
      </c>
      <c r="G1644" s="99">
        <f>+VALUE(VLOOKUP(B1644,[1]Hoja1!B$2:C$33,2,0))</f>
        <v>21</v>
      </c>
      <c r="H1644" t="str">
        <f>+VLOOKUP(CONCATENATE(B1644,C1644),[1]Hoja1!$J:$K,2,0)</f>
        <v>21072</v>
      </c>
      <c r="I1644">
        <f>+COUNTIFS(BaseSAP!U:U,V!H1644,BaseSAP!C:C,V!$G$4)</f>
        <v>0</v>
      </c>
      <c r="L1644" s="33" t="s">
        <v>1668</v>
      </c>
      <c r="M1644">
        <v>0</v>
      </c>
    </row>
    <row r="1645" spans="1:13" x14ac:dyDescent="0.25">
      <c r="A1645" s="12" t="s">
        <v>146</v>
      </c>
      <c r="B1645" s="12" t="s">
        <v>1668</v>
      </c>
      <c r="C1645" s="12" t="s">
        <v>1733</v>
      </c>
      <c r="D1645" s="12">
        <v>0</v>
      </c>
      <c r="E1645" s="70">
        <v>0</v>
      </c>
      <c r="G1645" s="99">
        <f>+VALUE(VLOOKUP(B1645,[1]Hoja1!B$2:C$33,2,0))</f>
        <v>21</v>
      </c>
      <c r="H1645" t="str">
        <f>+VLOOKUP(CONCATENATE(B1645,C1645),[1]Hoja1!$J:$K,2,0)</f>
        <v>21073</v>
      </c>
      <c r="I1645">
        <f>+COUNTIFS(BaseSAP!U:U,V!H1645,BaseSAP!C:C,V!$G$4)</f>
        <v>0</v>
      </c>
      <c r="L1645" s="12" t="s">
        <v>1668</v>
      </c>
      <c r="M1645">
        <v>0</v>
      </c>
    </row>
    <row r="1646" spans="1:13" x14ac:dyDescent="0.25">
      <c r="A1646" s="33" t="s">
        <v>146</v>
      </c>
      <c r="B1646" s="33" t="s">
        <v>1668</v>
      </c>
      <c r="C1646" s="33" t="s">
        <v>1734</v>
      </c>
      <c r="D1646" s="33">
        <v>0</v>
      </c>
      <c r="E1646" s="69">
        <v>0</v>
      </c>
      <c r="G1646" s="99">
        <f>+VALUE(VLOOKUP(B1646,[1]Hoja1!B$2:C$33,2,0))</f>
        <v>21</v>
      </c>
      <c r="H1646" t="str">
        <f>+VLOOKUP(CONCATENATE(B1646,C1646),[1]Hoja1!$J:$K,2,0)</f>
        <v>21074</v>
      </c>
      <c r="I1646">
        <f>+COUNTIFS(BaseSAP!U:U,V!H1646,BaseSAP!C:C,V!$G$4)</f>
        <v>0</v>
      </c>
      <c r="L1646" s="33" t="s">
        <v>1668</v>
      </c>
      <c r="M1646">
        <v>0</v>
      </c>
    </row>
    <row r="1647" spans="1:13" x14ac:dyDescent="0.25">
      <c r="A1647" s="12" t="s">
        <v>146</v>
      </c>
      <c r="B1647" s="12" t="s">
        <v>1668</v>
      </c>
      <c r="C1647" s="12" t="s">
        <v>1735</v>
      </c>
      <c r="D1647" s="12">
        <v>0</v>
      </c>
      <c r="E1647" s="70">
        <v>0</v>
      </c>
      <c r="G1647" s="99">
        <f>+VALUE(VLOOKUP(B1647,[1]Hoja1!B$2:C$33,2,0))</f>
        <v>21</v>
      </c>
      <c r="H1647" t="str">
        <f>+VLOOKUP(CONCATENATE(B1647,C1647),[1]Hoja1!$J:$K,2,0)</f>
        <v>21075</v>
      </c>
      <c r="I1647">
        <f>+COUNTIFS(BaseSAP!U:U,V!H1647,BaseSAP!C:C,V!$G$4)</f>
        <v>0</v>
      </c>
      <c r="L1647" s="12" t="s">
        <v>1668</v>
      </c>
      <c r="M1647">
        <v>0</v>
      </c>
    </row>
    <row r="1648" spans="1:13" x14ac:dyDescent="0.25">
      <c r="A1648" s="33" t="s">
        <v>146</v>
      </c>
      <c r="B1648" s="33" t="s">
        <v>1668</v>
      </c>
      <c r="C1648" s="33" t="s">
        <v>1736</v>
      </c>
      <c r="D1648" s="33">
        <v>0</v>
      </c>
      <c r="E1648" s="69">
        <v>0</v>
      </c>
      <c r="G1648" s="99">
        <f>+VALUE(VLOOKUP(B1648,[1]Hoja1!B$2:C$33,2,0))</f>
        <v>21</v>
      </c>
      <c r="H1648" t="str">
        <f>+VLOOKUP(CONCATENATE(B1648,C1648),[1]Hoja1!$J:$K,2,0)</f>
        <v>21076</v>
      </c>
      <c r="I1648">
        <f>+COUNTIFS(BaseSAP!U:U,V!H1648,BaseSAP!C:C,V!$G$4)</f>
        <v>0</v>
      </c>
      <c r="L1648" s="33" t="s">
        <v>1668</v>
      </c>
      <c r="M1648">
        <v>0</v>
      </c>
    </row>
    <row r="1649" spans="1:13" x14ac:dyDescent="0.25">
      <c r="A1649" s="12" t="s">
        <v>146</v>
      </c>
      <c r="B1649" s="12" t="s">
        <v>1668</v>
      </c>
      <c r="C1649" s="12" t="s">
        <v>1737</v>
      </c>
      <c r="D1649" s="12">
        <v>0</v>
      </c>
      <c r="E1649" s="70">
        <v>0</v>
      </c>
      <c r="G1649" s="99">
        <f>+VALUE(VLOOKUP(B1649,[1]Hoja1!B$2:C$33,2,0))</f>
        <v>21</v>
      </c>
      <c r="H1649" t="str">
        <f>+VLOOKUP(CONCATENATE(B1649,C1649),[1]Hoja1!$J:$K,2,0)</f>
        <v>21077</v>
      </c>
      <c r="I1649">
        <f>+COUNTIFS(BaseSAP!U:U,V!H1649,BaseSAP!C:C,V!$G$4)</f>
        <v>0</v>
      </c>
      <c r="L1649" s="12" t="s">
        <v>1668</v>
      </c>
      <c r="M1649">
        <v>0</v>
      </c>
    </row>
    <row r="1650" spans="1:13" x14ac:dyDescent="0.25">
      <c r="A1650" s="33" t="s">
        <v>146</v>
      </c>
      <c r="B1650" s="33" t="s">
        <v>1668</v>
      </c>
      <c r="C1650" s="33" t="s">
        <v>1738</v>
      </c>
      <c r="D1650" s="33">
        <v>0</v>
      </c>
      <c r="E1650" s="69">
        <v>0</v>
      </c>
      <c r="G1650" s="99">
        <f>+VALUE(VLOOKUP(B1650,[1]Hoja1!B$2:C$33,2,0))</f>
        <v>21</v>
      </c>
      <c r="H1650" t="str">
        <f>+VLOOKUP(CONCATENATE(B1650,C1650),[1]Hoja1!$J:$K,2,0)</f>
        <v>21078</v>
      </c>
      <c r="I1650">
        <f>+COUNTIFS(BaseSAP!U:U,V!H1650,BaseSAP!C:C,V!$G$4)</f>
        <v>0</v>
      </c>
      <c r="L1650" s="33" t="s">
        <v>1668</v>
      </c>
      <c r="M1650">
        <v>0</v>
      </c>
    </row>
    <row r="1651" spans="1:13" x14ac:dyDescent="0.25">
      <c r="A1651" s="31" t="s">
        <v>146</v>
      </c>
      <c r="B1651" s="31" t="s">
        <v>1668</v>
      </c>
      <c r="C1651" s="31" t="s">
        <v>1739</v>
      </c>
      <c r="D1651" s="31">
        <v>0</v>
      </c>
      <c r="E1651" s="54">
        <v>0</v>
      </c>
      <c r="G1651" s="99">
        <f>+VALUE(VLOOKUP(B1651,[1]Hoja1!B$2:C$33,2,0))</f>
        <v>21</v>
      </c>
      <c r="H1651" t="str">
        <f>+VLOOKUP(CONCATENATE(B1651,C1651),[1]Hoja1!$J:$K,2,0)</f>
        <v>21079</v>
      </c>
      <c r="I1651">
        <f>+COUNTIFS(BaseSAP!U:U,V!H1651,BaseSAP!C:C,V!$G$4)</f>
        <v>0</v>
      </c>
      <c r="L1651" s="31" t="s">
        <v>1668</v>
      </c>
      <c r="M1651">
        <v>0</v>
      </c>
    </row>
    <row r="1652" spans="1:13" x14ac:dyDescent="0.25">
      <c r="A1652" s="33" t="s">
        <v>146</v>
      </c>
      <c r="B1652" s="33" t="s">
        <v>1668</v>
      </c>
      <c r="C1652" s="33" t="s">
        <v>1740</v>
      </c>
      <c r="D1652" s="33">
        <v>0</v>
      </c>
      <c r="E1652" s="69">
        <v>0</v>
      </c>
      <c r="G1652" s="99">
        <f>+VALUE(VLOOKUP(B1652,[1]Hoja1!B$2:C$33,2,0))</f>
        <v>21</v>
      </c>
      <c r="H1652" t="str">
        <f>+VLOOKUP(CONCATENATE(B1652,C1652),[1]Hoja1!$J:$K,2,0)</f>
        <v>21080</v>
      </c>
      <c r="I1652">
        <f>+COUNTIFS(BaseSAP!U:U,V!H1652,BaseSAP!C:C,V!$G$4)</f>
        <v>0</v>
      </c>
      <c r="L1652" s="33" t="s">
        <v>1668</v>
      </c>
      <c r="M1652">
        <v>0</v>
      </c>
    </row>
    <row r="1653" spans="1:13" x14ac:dyDescent="0.25">
      <c r="A1653" s="31" t="s">
        <v>146</v>
      </c>
      <c r="B1653" s="31" t="s">
        <v>1668</v>
      </c>
      <c r="C1653" s="31" t="s">
        <v>1741</v>
      </c>
      <c r="D1653" s="31">
        <v>0</v>
      </c>
      <c r="E1653" s="54">
        <v>0</v>
      </c>
      <c r="G1653" s="99">
        <f>+VALUE(VLOOKUP(B1653,[1]Hoja1!B$2:C$33,2,0))</f>
        <v>21</v>
      </c>
      <c r="H1653" t="str">
        <f>+VLOOKUP(CONCATENATE(B1653,C1653),[1]Hoja1!$J:$K,2,0)</f>
        <v>21081</v>
      </c>
      <c r="I1653">
        <f>+COUNTIFS(BaseSAP!U:U,V!H1653,BaseSAP!C:C,V!$G$4)</f>
        <v>0</v>
      </c>
      <c r="L1653" s="31" t="s">
        <v>1668</v>
      </c>
      <c r="M1653">
        <v>0</v>
      </c>
    </row>
    <row r="1654" spans="1:13" x14ac:dyDescent="0.25">
      <c r="A1654" s="33" t="s">
        <v>146</v>
      </c>
      <c r="B1654" s="33" t="s">
        <v>1668</v>
      </c>
      <c r="C1654" s="33" t="s">
        <v>1742</v>
      </c>
      <c r="D1654" s="33">
        <v>0</v>
      </c>
      <c r="E1654" s="69">
        <v>0</v>
      </c>
      <c r="G1654" s="99">
        <f>+VALUE(VLOOKUP(B1654,[1]Hoja1!B$2:C$33,2,0))</f>
        <v>21</v>
      </c>
      <c r="H1654" t="str">
        <f>+VLOOKUP(CONCATENATE(B1654,C1654),[1]Hoja1!$J:$K,2,0)</f>
        <v>21082</v>
      </c>
      <c r="I1654">
        <f>+COUNTIFS(BaseSAP!U:U,V!H1654,BaseSAP!C:C,V!$G$4)</f>
        <v>0</v>
      </c>
      <c r="L1654" s="33" t="s">
        <v>1668</v>
      </c>
      <c r="M1654">
        <v>0</v>
      </c>
    </row>
    <row r="1655" spans="1:13" x14ac:dyDescent="0.25">
      <c r="A1655" s="12" t="s">
        <v>146</v>
      </c>
      <c r="B1655" s="12" t="s">
        <v>1668</v>
      </c>
      <c r="C1655" s="12" t="s">
        <v>1743</v>
      </c>
      <c r="D1655" s="12">
        <v>0</v>
      </c>
      <c r="E1655" s="70">
        <v>0</v>
      </c>
      <c r="G1655" s="99">
        <f>+VALUE(VLOOKUP(B1655,[1]Hoja1!B$2:C$33,2,0))</f>
        <v>21</v>
      </c>
      <c r="H1655" t="str">
        <f>+VLOOKUP(CONCATENATE(B1655,C1655),[1]Hoja1!$J:$K,2,0)</f>
        <v>21083</v>
      </c>
      <c r="I1655">
        <f>+COUNTIFS(BaseSAP!U:U,V!H1655,BaseSAP!C:C,V!$G$4)</f>
        <v>0</v>
      </c>
      <c r="L1655" s="12" t="s">
        <v>1668</v>
      </c>
      <c r="M1655">
        <v>0</v>
      </c>
    </row>
    <row r="1656" spans="1:13" x14ac:dyDescent="0.25">
      <c r="A1656" s="33" t="s">
        <v>146</v>
      </c>
      <c r="B1656" s="33" t="s">
        <v>1668</v>
      </c>
      <c r="C1656" s="33" t="s">
        <v>1744</v>
      </c>
      <c r="D1656" s="33">
        <v>0</v>
      </c>
      <c r="E1656" s="69">
        <v>0</v>
      </c>
      <c r="G1656" s="99">
        <f>+VALUE(VLOOKUP(B1656,[1]Hoja1!B$2:C$33,2,0))</f>
        <v>21</v>
      </c>
      <c r="H1656" t="str">
        <f>+VLOOKUP(CONCATENATE(B1656,C1656),[1]Hoja1!$J:$K,2,0)</f>
        <v>21084</v>
      </c>
      <c r="I1656">
        <f>+COUNTIFS(BaseSAP!U:U,V!H1656,BaseSAP!C:C,V!$G$4)</f>
        <v>0</v>
      </c>
      <c r="L1656" s="33" t="s">
        <v>1668</v>
      </c>
      <c r="M1656">
        <v>0</v>
      </c>
    </row>
    <row r="1657" spans="1:13" x14ac:dyDescent="0.25">
      <c r="A1657" s="12" t="s">
        <v>146</v>
      </c>
      <c r="B1657" s="12" t="s">
        <v>1668</v>
      </c>
      <c r="C1657" s="12" t="s">
        <v>1745</v>
      </c>
      <c r="D1657" s="12">
        <v>0</v>
      </c>
      <c r="E1657" s="70">
        <v>0</v>
      </c>
      <c r="G1657" s="99">
        <f>+VALUE(VLOOKUP(B1657,[1]Hoja1!B$2:C$33,2,0))</f>
        <v>21</v>
      </c>
      <c r="H1657" t="str">
        <f>+VLOOKUP(CONCATENATE(B1657,C1657),[1]Hoja1!$J:$K,2,0)</f>
        <v>21085</v>
      </c>
      <c r="I1657">
        <f>+COUNTIFS(BaseSAP!U:U,V!H1657,BaseSAP!C:C,V!$G$4)</f>
        <v>0</v>
      </c>
      <c r="L1657" s="12" t="s">
        <v>1668</v>
      </c>
      <c r="M1657">
        <v>0</v>
      </c>
    </row>
    <row r="1658" spans="1:13" x14ac:dyDescent="0.25">
      <c r="A1658" s="33" t="s">
        <v>146</v>
      </c>
      <c r="B1658" s="33" t="s">
        <v>1668</v>
      </c>
      <c r="C1658" s="33" t="s">
        <v>1746</v>
      </c>
      <c r="D1658" s="33">
        <v>0</v>
      </c>
      <c r="E1658" s="69">
        <v>0</v>
      </c>
      <c r="G1658" s="99">
        <f>+VALUE(VLOOKUP(B1658,[1]Hoja1!B$2:C$33,2,0))</f>
        <v>21</v>
      </c>
      <c r="H1658" t="str">
        <f>+VLOOKUP(CONCATENATE(B1658,C1658),[1]Hoja1!$J:$K,2,0)</f>
        <v>21086</v>
      </c>
      <c r="I1658">
        <f>+COUNTIFS(BaseSAP!U:U,V!H1658,BaseSAP!C:C,V!$G$4)</f>
        <v>0</v>
      </c>
      <c r="L1658" s="33" t="s">
        <v>1668</v>
      </c>
      <c r="M1658">
        <v>0</v>
      </c>
    </row>
    <row r="1659" spans="1:13" x14ac:dyDescent="0.25">
      <c r="A1659" s="12" t="s">
        <v>146</v>
      </c>
      <c r="B1659" s="12" t="s">
        <v>1668</v>
      </c>
      <c r="C1659" s="12" t="s">
        <v>1747</v>
      </c>
      <c r="D1659" s="12">
        <v>0</v>
      </c>
      <c r="E1659" s="70">
        <v>0</v>
      </c>
      <c r="G1659" s="99">
        <f>+VALUE(VLOOKUP(B1659,[1]Hoja1!B$2:C$33,2,0))</f>
        <v>21</v>
      </c>
      <c r="H1659" t="str">
        <f>+VLOOKUP(CONCATENATE(B1659,C1659),[1]Hoja1!$J:$K,2,0)</f>
        <v>21087</v>
      </c>
      <c r="I1659">
        <f>+COUNTIFS(BaseSAP!U:U,V!H1659,BaseSAP!C:C,V!$G$4)</f>
        <v>0</v>
      </c>
      <c r="L1659" s="12" t="s">
        <v>1668</v>
      </c>
      <c r="M1659">
        <v>0</v>
      </c>
    </row>
    <row r="1660" spans="1:13" x14ac:dyDescent="0.25">
      <c r="A1660" s="33" t="s">
        <v>146</v>
      </c>
      <c r="B1660" s="33" t="s">
        <v>1668</v>
      </c>
      <c r="C1660" s="33" t="s">
        <v>1748</v>
      </c>
      <c r="D1660" s="33">
        <v>0</v>
      </c>
      <c r="E1660" s="69">
        <v>0</v>
      </c>
      <c r="G1660" s="99">
        <f>+VALUE(VLOOKUP(B1660,[1]Hoja1!B$2:C$33,2,0))</f>
        <v>21</v>
      </c>
      <c r="H1660" t="str">
        <f>+VLOOKUP(CONCATENATE(B1660,C1660),[1]Hoja1!$J:$K,2,0)</f>
        <v>21088</v>
      </c>
      <c r="I1660">
        <f>+COUNTIFS(BaseSAP!U:U,V!H1660,BaseSAP!C:C,V!$G$4)</f>
        <v>0</v>
      </c>
      <c r="L1660" s="33" t="s">
        <v>1668</v>
      </c>
      <c r="M1660">
        <v>0</v>
      </c>
    </row>
    <row r="1661" spans="1:13" x14ac:dyDescent="0.25">
      <c r="A1661" s="31" t="s">
        <v>146</v>
      </c>
      <c r="B1661" s="31" t="s">
        <v>1668</v>
      </c>
      <c r="C1661" s="31" t="s">
        <v>1749</v>
      </c>
      <c r="D1661" s="31">
        <v>0</v>
      </c>
      <c r="E1661" s="54">
        <v>0</v>
      </c>
      <c r="G1661" s="99">
        <f>+VALUE(VLOOKUP(B1661,[1]Hoja1!B$2:C$33,2,0))</f>
        <v>21</v>
      </c>
      <c r="H1661" t="str">
        <f>+VLOOKUP(CONCATENATE(B1661,C1661),[1]Hoja1!$J:$K,2,0)</f>
        <v>21089</v>
      </c>
      <c r="I1661">
        <f>+COUNTIFS(BaseSAP!U:U,V!H1661,BaseSAP!C:C,V!$G$4)</f>
        <v>0</v>
      </c>
      <c r="L1661" s="31" t="s">
        <v>1668</v>
      </c>
      <c r="M1661">
        <v>0</v>
      </c>
    </row>
    <row r="1662" spans="1:13" x14ac:dyDescent="0.25">
      <c r="A1662" s="33" t="s">
        <v>146</v>
      </c>
      <c r="B1662" s="33" t="s">
        <v>1668</v>
      </c>
      <c r="C1662" s="33" t="s">
        <v>1750</v>
      </c>
      <c r="D1662" s="33">
        <v>0</v>
      </c>
      <c r="E1662" s="69">
        <v>0</v>
      </c>
      <c r="G1662" s="99">
        <f>+VALUE(VLOOKUP(B1662,[1]Hoja1!B$2:C$33,2,0))</f>
        <v>21</v>
      </c>
      <c r="H1662" t="str">
        <f>+VLOOKUP(CONCATENATE(B1662,C1662),[1]Hoja1!$J:$K,2,0)</f>
        <v>21090</v>
      </c>
      <c r="I1662">
        <f>+COUNTIFS(BaseSAP!U:U,V!H1662,BaseSAP!C:C,V!$G$4)</f>
        <v>0</v>
      </c>
      <c r="L1662" s="33" t="s">
        <v>1668</v>
      </c>
      <c r="M1662">
        <v>0</v>
      </c>
    </row>
    <row r="1663" spans="1:13" x14ac:dyDescent="0.25">
      <c r="A1663" s="12" t="s">
        <v>146</v>
      </c>
      <c r="B1663" s="12" t="s">
        <v>1668</v>
      </c>
      <c r="C1663" s="12" t="s">
        <v>1751</v>
      </c>
      <c r="D1663" s="12">
        <v>0</v>
      </c>
      <c r="E1663" s="70">
        <v>0</v>
      </c>
      <c r="G1663" s="99">
        <f>+VALUE(VLOOKUP(B1663,[1]Hoja1!B$2:C$33,2,0))</f>
        <v>21</v>
      </c>
      <c r="H1663" t="str">
        <f>+VLOOKUP(CONCATENATE(B1663,C1663),[1]Hoja1!$J:$K,2,0)</f>
        <v>21091</v>
      </c>
      <c r="I1663">
        <f>+COUNTIFS(BaseSAP!U:U,V!H1663,BaseSAP!C:C,V!$G$4)</f>
        <v>0</v>
      </c>
      <c r="L1663" s="12" t="s">
        <v>1668</v>
      </c>
      <c r="M1663">
        <v>0</v>
      </c>
    </row>
    <row r="1664" spans="1:13" x14ac:dyDescent="0.25">
      <c r="A1664" s="33" t="s">
        <v>146</v>
      </c>
      <c r="B1664" s="33" t="s">
        <v>1668</v>
      </c>
      <c r="C1664" s="33" t="s">
        <v>1752</v>
      </c>
      <c r="D1664" s="33">
        <v>0</v>
      </c>
      <c r="E1664" s="69">
        <v>0</v>
      </c>
      <c r="G1664" s="99">
        <f>+VALUE(VLOOKUP(B1664,[1]Hoja1!B$2:C$33,2,0))</f>
        <v>21</v>
      </c>
      <c r="H1664" t="str">
        <f>+VLOOKUP(CONCATENATE(B1664,C1664),[1]Hoja1!$J:$K,2,0)</f>
        <v>21092</v>
      </c>
      <c r="I1664">
        <f>+COUNTIFS(BaseSAP!U:U,V!H1664,BaseSAP!C:C,V!$G$4)</f>
        <v>0</v>
      </c>
      <c r="L1664" s="33" t="s">
        <v>1668</v>
      </c>
      <c r="M1664">
        <v>0</v>
      </c>
    </row>
    <row r="1665" spans="1:13" x14ac:dyDescent="0.25">
      <c r="A1665" s="12" t="s">
        <v>146</v>
      </c>
      <c r="B1665" s="12" t="s">
        <v>1668</v>
      </c>
      <c r="C1665" s="12" t="s">
        <v>1753</v>
      </c>
      <c r="D1665" s="12">
        <v>0</v>
      </c>
      <c r="E1665" s="70">
        <v>0</v>
      </c>
      <c r="G1665" s="99">
        <f>+VALUE(VLOOKUP(B1665,[1]Hoja1!B$2:C$33,2,0))</f>
        <v>21</v>
      </c>
      <c r="H1665" t="str">
        <f>+VLOOKUP(CONCATENATE(B1665,C1665),[1]Hoja1!$J:$K,2,0)</f>
        <v>21093</v>
      </c>
      <c r="I1665">
        <f>+COUNTIFS(BaseSAP!U:U,V!H1665,BaseSAP!C:C,V!$G$4)</f>
        <v>0</v>
      </c>
      <c r="L1665" s="12" t="s">
        <v>1668</v>
      </c>
      <c r="M1665">
        <v>0</v>
      </c>
    </row>
    <row r="1666" spans="1:13" x14ac:dyDescent="0.25">
      <c r="A1666" s="33" t="s">
        <v>146</v>
      </c>
      <c r="B1666" s="33" t="s">
        <v>1668</v>
      </c>
      <c r="C1666" s="33" t="s">
        <v>1754</v>
      </c>
      <c r="D1666" s="33">
        <v>0</v>
      </c>
      <c r="E1666" s="69">
        <v>0</v>
      </c>
      <c r="G1666" s="99">
        <f>+VALUE(VLOOKUP(B1666,[1]Hoja1!B$2:C$33,2,0))</f>
        <v>21</v>
      </c>
      <c r="H1666" t="str">
        <f>+VLOOKUP(CONCATENATE(B1666,C1666),[1]Hoja1!$J:$K,2,0)</f>
        <v>21094</v>
      </c>
      <c r="I1666">
        <f>+COUNTIFS(BaseSAP!U:U,V!H1666,BaseSAP!C:C,V!$G$4)</f>
        <v>0</v>
      </c>
      <c r="L1666" s="33" t="s">
        <v>1668</v>
      </c>
      <c r="M1666">
        <v>0</v>
      </c>
    </row>
    <row r="1667" spans="1:13" x14ac:dyDescent="0.25">
      <c r="A1667" s="12" t="s">
        <v>146</v>
      </c>
      <c r="B1667" s="12" t="s">
        <v>1668</v>
      </c>
      <c r="C1667" s="12" t="s">
        <v>1755</v>
      </c>
      <c r="D1667" s="12">
        <v>0</v>
      </c>
      <c r="E1667" s="70">
        <v>0</v>
      </c>
      <c r="G1667" s="99">
        <f>+VALUE(VLOOKUP(B1667,[1]Hoja1!B$2:C$33,2,0))</f>
        <v>21</v>
      </c>
      <c r="H1667" t="str">
        <f>+VLOOKUP(CONCATENATE(B1667,C1667),[1]Hoja1!$J:$K,2,0)</f>
        <v>21095</v>
      </c>
      <c r="I1667">
        <f>+COUNTIFS(BaseSAP!U:U,V!H1667,BaseSAP!C:C,V!$G$4)</f>
        <v>0</v>
      </c>
      <c r="L1667" s="12" t="s">
        <v>1668</v>
      </c>
      <c r="M1667">
        <v>0</v>
      </c>
    </row>
    <row r="1668" spans="1:13" x14ac:dyDescent="0.25">
      <c r="A1668" s="33" t="s">
        <v>146</v>
      </c>
      <c r="B1668" s="33" t="s">
        <v>1668</v>
      </c>
      <c r="C1668" s="33" t="s">
        <v>1756</v>
      </c>
      <c r="D1668" s="33">
        <v>0</v>
      </c>
      <c r="E1668" s="69">
        <v>0</v>
      </c>
      <c r="G1668" s="99">
        <f>+VALUE(VLOOKUP(B1668,[1]Hoja1!B$2:C$33,2,0))</f>
        <v>21</v>
      </c>
      <c r="H1668" t="str">
        <f>+VLOOKUP(CONCATENATE(B1668,C1668),[1]Hoja1!$J:$K,2,0)</f>
        <v>21096</v>
      </c>
      <c r="I1668">
        <f>+COUNTIFS(BaseSAP!U:U,V!H1668,BaseSAP!C:C,V!$G$4)</f>
        <v>0</v>
      </c>
      <c r="L1668" s="33" t="s">
        <v>1668</v>
      </c>
      <c r="M1668">
        <v>0</v>
      </c>
    </row>
    <row r="1669" spans="1:13" x14ac:dyDescent="0.25">
      <c r="A1669" s="31" t="s">
        <v>146</v>
      </c>
      <c r="B1669" s="31" t="s">
        <v>1668</v>
      </c>
      <c r="C1669" s="31" t="s">
        <v>1757</v>
      </c>
      <c r="D1669" s="31">
        <v>0</v>
      </c>
      <c r="E1669" s="54">
        <v>0</v>
      </c>
      <c r="G1669" s="99">
        <f>+VALUE(VLOOKUP(B1669,[1]Hoja1!B$2:C$33,2,0))</f>
        <v>21</v>
      </c>
      <c r="H1669" t="str">
        <f>+VLOOKUP(CONCATENATE(B1669,C1669),[1]Hoja1!$J:$K,2,0)</f>
        <v>21097</v>
      </c>
      <c r="I1669">
        <f>+COUNTIFS(BaseSAP!U:U,V!H1669,BaseSAP!C:C,V!$G$4)</f>
        <v>0</v>
      </c>
      <c r="L1669" s="31" t="s">
        <v>1668</v>
      </c>
      <c r="M1669">
        <v>0</v>
      </c>
    </row>
    <row r="1670" spans="1:13" x14ac:dyDescent="0.25">
      <c r="A1670" s="33" t="s">
        <v>146</v>
      </c>
      <c r="B1670" s="33" t="s">
        <v>1668</v>
      </c>
      <c r="C1670" s="33" t="s">
        <v>1758</v>
      </c>
      <c r="D1670" s="33">
        <v>0</v>
      </c>
      <c r="E1670" s="69">
        <v>0</v>
      </c>
      <c r="G1670" s="99">
        <f>+VALUE(VLOOKUP(B1670,[1]Hoja1!B$2:C$33,2,0))</f>
        <v>21</v>
      </c>
      <c r="H1670" t="str">
        <f>+VLOOKUP(CONCATENATE(B1670,C1670),[1]Hoja1!$J:$K,2,0)</f>
        <v>21098</v>
      </c>
      <c r="I1670">
        <f>+COUNTIFS(BaseSAP!U:U,V!H1670,BaseSAP!C:C,V!$G$4)</f>
        <v>0</v>
      </c>
      <c r="L1670" s="33" t="s">
        <v>1668</v>
      </c>
      <c r="M1670">
        <v>0</v>
      </c>
    </row>
    <row r="1671" spans="1:13" x14ac:dyDescent="0.25">
      <c r="A1671" s="31" t="s">
        <v>146</v>
      </c>
      <c r="B1671" s="31" t="s">
        <v>1668</v>
      </c>
      <c r="C1671" s="31" t="s">
        <v>1759</v>
      </c>
      <c r="D1671" s="31">
        <v>0</v>
      </c>
      <c r="E1671" s="54">
        <v>0</v>
      </c>
      <c r="G1671" s="99">
        <f>+VALUE(VLOOKUP(B1671,[1]Hoja1!B$2:C$33,2,0))</f>
        <v>21</v>
      </c>
      <c r="H1671" t="str">
        <f>+VLOOKUP(CONCATENATE(B1671,C1671),[1]Hoja1!$J:$K,2,0)</f>
        <v>21099</v>
      </c>
      <c r="I1671">
        <f>+COUNTIFS(BaseSAP!U:U,V!H1671,BaseSAP!C:C,V!$G$4)</f>
        <v>0</v>
      </c>
      <c r="L1671" s="31" t="s">
        <v>1668</v>
      </c>
      <c r="M1671">
        <v>0</v>
      </c>
    </row>
    <row r="1672" spans="1:13" x14ac:dyDescent="0.25">
      <c r="A1672" s="33" t="s">
        <v>146</v>
      </c>
      <c r="B1672" s="33" t="s">
        <v>1668</v>
      </c>
      <c r="C1672" s="33" t="s">
        <v>1760</v>
      </c>
      <c r="D1672" s="33">
        <v>0</v>
      </c>
      <c r="E1672" s="69">
        <v>0</v>
      </c>
      <c r="G1672" s="99">
        <f>+VALUE(VLOOKUP(B1672,[1]Hoja1!B$2:C$33,2,0))</f>
        <v>21</v>
      </c>
      <c r="H1672" t="str">
        <f>+VLOOKUP(CONCATENATE(B1672,C1672),[1]Hoja1!$J:$K,2,0)</f>
        <v>21100</v>
      </c>
      <c r="I1672">
        <f>+COUNTIFS(BaseSAP!U:U,V!H1672,BaseSAP!C:C,V!$G$4)</f>
        <v>0</v>
      </c>
      <c r="L1672" s="33" t="s">
        <v>1668</v>
      </c>
      <c r="M1672">
        <v>0</v>
      </c>
    </row>
    <row r="1673" spans="1:13" x14ac:dyDescent="0.25">
      <c r="A1673" s="12" t="s">
        <v>146</v>
      </c>
      <c r="B1673" s="12" t="s">
        <v>1668</v>
      </c>
      <c r="C1673" s="12" t="s">
        <v>1761</v>
      </c>
      <c r="D1673" s="12">
        <v>0</v>
      </c>
      <c r="E1673" s="70">
        <v>0</v>
      </c>
      <c r="G1673" s="99">
        <f>+VALUE(VLOOKUP(B1673,[1]Hoja1!B$2:C$33,2,0))</f>
        <v>21</v>
      </c>
      <c r="H1673" t="str">
        <f>+VLOOKUP(CONCATENATE(B1673,C1673),[1]Hoja1!$J:$K,2,0)</f>
        <v>21101</v>
      </c>
      <c r="I1673">
        <f>+COUNTIFS(BaseSAP!U:U,V!H1673,BaseSAP!C:C,V!$G$4)</f>
        <v>0</v>
      </c>
      <c r="L1673" s="12" t="s">
        <v>1668</v>
      </c>
      <c r="M1673">
        <v>0</v>
      </c>
    </row>
    <row r="1674" spans="1:13" x14ac:dyDescent="0.25">
      <c r="A1674" s="33" t="s">
        <v>146</v>
      </c>
      <c r="B1674" s="33" t="s">
        <v>1668</v>
      </c>
      <c r="C1674" s="33" t="s">
        <v>1762</v>
      </c>
      <c r="D1674" s="33">
        <v>1</v>
      </c>
      <c r="E1674" s="69">
        <v>4.7846889952153108E-3</v>
      </c>
      <c r="G1674" s="99">
        <f>+VALUE(VLOOKUP(B1674,[1]Hoja1!B$2:C$33,2,0))</f>
        <v>21</v>
      </c>
      <c r="H1674" t="str">
        <f>+VLOOKUP(CONCATENATE(B1674,C1674),[1]Hoja1!$J:$K,2,0)</f>
        <v>21102</v>
      </c>
      <c r="I1674">
        <f>+COUNTIFS(BaseSAP!U:U,V!H1674,BaseSAP!C:C,V!$G$4)</f>
        <v>1</v>
      </c>
      <c r="L1674" s="33" t="s">
        <v>1668</v>
      </c>
      <c r="M1674">
        <v>1</v>
      </c>
    </row>
    <row r="1675" spans="1:13" x14ac:dyDescent="0.25">
      <c r="A1675" s="12" t="s">
        <v>146</v>
      </c>
      <c r="B1675" s="12" t="s">
        <v>1668</v>
      </c>
      <c r="C1675" s="12" t="s">
        <v>1763</v>
      </c>
      <c r="D1675" s="12">
        <v>0</v>
      </c>
      <c r="E1675" s="70">
        <v>0</v>
      </c>
      <c r="G1675" s="99">
        <f>+VALUE(VLOOKUP(B1675,[1]Hoja1!B$2:C$33,2,0))</f>
        <v>21</v>
      </c>
      <c r="H1675" t="str">
        <f>+VLOOKUP(CONCATENATE(B1675,C1675),[1]Hoja1!$J:$K,2,0)</f>
        <v>21103</v>
      </c>
      <c r="I1675">
        <f>+COUNTIFS(BaseSAP!U:U,V!H1675,BaseSAP!C:C,V!$G$4)</f>
        <v>0</v>
      </c>
      <c r="L1675" s="12" t="s">
        <v>1668</v>
      </c>
      <c r="M1675">
        <v>0</v>
      </c>
    </row>
    <row r="1676" spans="1:13" x14ac:dyDescent="0.25">
      <c r="A1676" s="33" t="s">
        <v>146</v>
      </c>
      <c r="B1676" s="33" t="s">
        <v>1668</v>
      </c>
      <c r="C1676" s="33" t="s">
        <v>1764</v>
      </c>
      <c r="D1676" s="33">
        <v>0</v>
      </c>
      <c r="E1676" s="69">
        <v>0</v>
      </c>
      <c r="G1676" s="99">
        <f>+VALUE(VLOOKUP(B1676,[1]Hoja1!B$2:C$33,2,0))</f>
        <v>21</v>
      </c>
      <c r="H1676" t="str">
        <f>+VLOOKUP(CONCATENATE(B1676,C1676),[1]Hoja1!$J:$K,2,0)</f>
        <v>21104</v>
      </c>
      <c r="I1676">
        <f>+COUNTIFS(BaseSAP!U:U,V!H1676,BaseSAP!C:C,V!$G$4)</f>
        <v>0</v>
      </c>
      <c r="L1676" s="33" t="s">
        <v>1668</v>
      </c>
      <c r="M1676">
        <v>0</v>
      </c>
    </row>
    <row r="1677" spans="1:13" x14ac:dyDescent="0.25">
      <c r="A1677" s="12" t="s">
        <v>146</v>
      </c>
      <c r="B1677" s="12" t="s">
        <v>1668</v>
      </c>
      <c r="C1677" s="12" t="s">
        <v>289</v>
      </c>
      <c r="D1677" s="12">
        <v>0</v>
      </c>
      <c r="E1677" s="70">
        <v>0</v>
      </c>
      <c r="G1677" s="99">
        <f>+VALUE(VLOOKUP(B1677,[1]Hoja1!B$2:C$33,2,0))</f>
        <v>21</v>
      </c>
      <c r="H1677" t="str">
        <f>+VLOOKUP(CONCATENATE(B1677,C1677),[1]Hoja1!$J:$K,2,0)</f>
        <v>21105</v>
      </c>
      <c r="I1677">
        <f>+COUNTIFS(BaseSAP!U:U,V!H1677,BaseSAP!C:C,V!$G$4)</f>
        <v>0</v>
      </c>
      <c r="L1677" s="12" t="s">
        <v>1668</v>
      </c>
      <c r="M1677">
        <v>0</v>
      </c>
    </row>
    <row r="1678" spans="1:13" x14ac:dyDescent="0.25">
      <c r="A1678" s="33" t="s">
        <v>146</v>
      </c>
      <c r="B1678" s="33" t="s">
        <v>1668</v>
      </c>
      <c r="C1678" s="33" t="s">
        <v>1765</v>
      </c>
      <c r="D1678" s="33">
        <v>0</v>
      </c>
      <c r="E1678" s="69">
        <v>0</v>
      </c>
      <c r="G1678" s="99">
        <f>+VALUE(VLOOKUP(B1678,[1]Hoja1!B$2:C$33,2,0))</f>
        <v>21</v>
      </c>
      <c r="H1678" t="str">
        <f>+VLOOKUP(CONCATENATE(B1678,C1678),[1]Hoja1!$J:$K,2,0)</f>
        <v>21106</v>
      </c>
      <c r="I1678">
        <f>+COUNTIFS(BaseSAP!U:U,V!H1678,BaseSAP!C:C,V!$G$4)</f>
        <v>0</v>
      </c>
      <c r="L1678" s="33" t="s">
        <v>1668</v>
      </c>
      <c r="M1678">
        <v>0</v>
      </c>
    </row>
    <row r="1679" spans="1:13" x14ac:dyDescent="0.25">
      <c r="A1679" s="31" t="s">
        <v>146</v>
      </c>
      <c r="B1679" s="31" t="s">
        <v>1668</v>
      </c>
      <c r="C1679" s="31" t="s">
        <v>1766</v>
      </c>
      <c r="D1679" s="31">
        <v>0</v>
      </c>
      <c r="E1679" s="54">
        <v>0</v>
      </c>
      <c r="G1679" s="99">
        <f>+VALUE(VLOOKUP(B1679,[1]Hoja1!B$2:C$33,2,0))</f>
        <v>21</v>
      </c>
      <c r="H1679" t="str">
        <f>+VLOOKUP(CONCATENATE(B1679,C1679),[1]Hoja1!$J:$K,2,0)</f>
        <v>21107</v>
      </c>
      <c r="I1679">
        <f>+COUNTIFS(BaseSAP!U:U,V!H1679,BaseSAP!C:C,V!$G$4)</f>
        <v>0</v>
      </c>
      <c r="L1679" s="31" t="s">
        <v>1668</v>
      </c>
      <c r="M1679">
        <v>0</v>
      </c>
    </row>
    <row r="1680" spans="1:13" x14ac:dyDescent="0.25">
      <c r="A1680" s="33" t="s">
        <v>146</v>
      </c>
      <c r="B1680" s="33" t="s">
        <v>1668</v>
      </c>
      <c r="C1680" s="33" t="s">
        <v>1767</v>
      </c>
      <c r="D1680" s="33">
        <v>0</v>
      </c>
      <c r="E1680" s="69">
        <v>0</v>
      </c>
      <c r="G1680" s="99">
        <f>+VALUE(VLOOKUP(B1680,[1]Hoja1!B$2:C$33,2,0))</f>
        <v>21</v>
      </c>
      <c r="H1680" t="str">
        <f>+VLOOKUP(CONCATENATE(B1680,C1680),[1]Hoja1!$J:$K,2,0)</f>
        <v>21108</v>
      </c>
      <c r="I1680">
        <f>+COUNTIFS(BaseSAP!U:U,V!H1680,BaseSAP!C:C,V!$G$4)</f>
        <v>0</v>
      </c>
      <c r="L1680" s="33" t="s">
        <v>1668</v>
      </c>
      <c r="M1680">
        <v>0</v>
      </c>
    </row>
    <row r="1681" spans="1:13" x14ac:dyDescent="0.25">
      <c r="A1681" s="12" t="s">
        <v>146</v>
      </c>
      <c r="B1681" s="12" t="s">
        <v>1668</v>
      </c>
      <c r="C1681" s="12" t="s">
        <v>1768</v>
      </c>
      <c r="D1681" s="12">
        <v>0</v>
      </c>
      <c r="E1681" s="70">
        <v>0</v>
      </c>
      <c r="G1681" s="99">
        <f>+VALUE(VLOOKUP(B1681,[1]Hoja1!B$2:C$33,2,0))</f>
        <v>21</v>
      </c>
      <c r="H1681" t="str">
        <f>+VLOOKUP(CONCATENATE(B1681,C1681),[1]Hoja1!$J:$K,2,0)</f>
        <v>21109</v>
      </c>
      <c r="I1681">
        <f>+COUNTIFS(BaseSAP!U:U,V!H1681,BaseSAP!C:C,V!$G$4)</f>
        <v>0</v>
      </c>
      <c r="L1681" s="12" t="s">
        <v>1668</v>
      </c>
      <c r="M1681">
        <v>0</v>
      </c>
    </row>
    <row r="1682" spans="1:13" x14ac:dyDescent="0.25">
      <c r="A1682" s="33" t="s">
        <v>146</v>
      </c>
      <c r="B1682" s="33" t="s">
        <v>1668</v>
      </c>
      <c r="C1682" s="33" t="s">
        <v>1769</v>
      </c>
      <c r="D1682" s="33">
        <v>0</v>
      </c>
      <c r="E1682" s="69">
        <v>0</v>
      </c>
      <c r="G1682" s="99">
        <f>+VALUE(VLOOKUP(B1682,[1]Hoja1!B$2:C$33,2,0))</f>
        <v>21</v>
      </c>
      <c r="H1682" t="str">
        <f>+VLOOKUP(CONCATENATE(B1682,C1682),[1]Hoja1!$J:$K,2,0)</f>
        <v>21110</v>
      </c>
      <c r="I1682">
        <f>+COUNTIFS(BaseSAP!U:U,V!H1682,BaseSAP!C:C,V!$G$4)</f>
        <v>0</v>
      </c>
      <c r="L1682" s="33" t="s">
        <v>1668</v>
      </c>
      <c r="M1682">
        <v>0</v>
      </c>
    </row>
    <row r="1683" spans="1:13" x14ac:dyDescent="0.25">
      <c r="A1683" s="12" t="s">
        <v>146</v>
      </c>
      <c r="B1683" s="12" t="s">
        <v>1668</v>
      </c>
      <c r="C1683" s="12" t="s">
        <v>296</v>
      </c>
      <c r="D1683" s="12">
        <v>0</v>
      </c>
      <c r="E1683" s="70">
        <v>0</v>
      </c>
      <c r="G1683" s="99">
        <f>+VALUE(VLOOKUP(B1683,[1]Hoja1!B$2:C$33,2,0))</f>
        <v>21</v>
      </c>
      <c r="H1683" t="str">
        <f>+VLOOKUP(CONCATENATE(B1683,C1683),[1]Hoja1!$J:$K,2,0)</f>
        <v>21111</v>
      </c>
      <c r="I1683">
        <f>+COUNTIFS(BaseSAP!U:U,V!H1683,BaseSAP!C:C,V!$G$4)</f>
        <v>0</v>
      </c>
      <c r="L1683" s="12" t="s">
        <v>1668</v>
      </c>
      <c r="M1683">
        <v>0</v>
      </c>
    </row>
    <row r="1684" spans="1:13" x14ac:dyDescent="0.25">
      <c r="A1684" s="33" t="s">
        <v>146</v>
      </c>
      <c r="B1684" s="33" t="s">
        <v>1668</v>
      </c>
      <c r="C1684" s="33" t="s">
        <v>1770</v>
      </c>
      <c r="D1684" s="33">
        <v>0</v>
      </c>
      <c r="E1684" s="69">
        <v>0</v>
      </c>
      <c r="G1684" s="99">
        <f>+VALUE(VLOOKUP(B1684,[1]Hoja1!B$2:C$33,2,0))</f>
        <v>21</v>
      </c>
      <c r="H1684" t="str">
        <f>+VLOOKUP(CONCATENATE(B1684,C1684),[1]Hoja1!$J:$K,2,0)</f>
        <v>21112</v>
      </c>
      <c r="I1684">
        <f>+COUNTIFS(BaseSAP!U:U,V!H1684,BaseSAP!C:C,V!$G$4)</f>
        <v>0</v>
      </c>
      <c r="L1684" s="33" t="s">
        <v>1668</v>
      </c>
      <c r="M1684">
        <v>0</v>
      </c>
    </row>
    <row r="1685" spans="1:13" x14ac:dyDescent="0.25">
      <c r="A1685" s="12" t="s">
        <v>146</v>
      </c>
      <c r="B1685" s="12" t="s">
        <v>1668</v>
      </c>
      <c r="C1685" s="12" t="s">
        <v>1771</v>
      </c>
      <c r="D1685" s="12">
        <v>0</v>
      </c>
      <c r="E1685" s="70">
        <v>0</v>
      </c>
      <c r="G1685" s="99">
        <f>+VALUE(VLOOKUP(B1685,[1]Hoja1!B$2:C$33,2,0))</f>
        <v>21</v>
      </c>
      <c r="H1685" t="str">
        <f>+VLOOKUP(CONCATENATE(B1685,C1685),[1]Hoja1!$J:$K,2,0)</f>
        <v>21113</v>
      </c>
      <c r="I1685">
        <f>+COUNTIFS(BaseSAP!U:U,V!H1685,BaseSAP!C:C,V!$G$4)</f>
        <v>0</v>
      </c>
      <c r="L1685" s="12" t="s">
        <v>1668</v>
      </c>
      <c r="M1685">
        <v>0</v>
      </c>
    </row>
    <row r="1686" spans="1:13" x14ac:dyDescent="0.25">
      <c r="A1686" s="33" t="s">
        <v>146</v>
      </c>
      <c r="B1686" s="33" t="s">
        <v>1668</v>
      </c>
      <c r="C1686" s="33" t="s">
        <v>1668</v>
      </c>
      <c r="D1686" s="33">
        <v>1</v>
      </c>
      <c r="E1686" s="69">
        <v>4.7846889952153108E-3</v>
      </c>
      <c r="G1686" s="99">
        <f>+VALUE(VLOOKUP(B1686,[1]Hoja1!B$2:C$33,2,0))</f>
        <v>21</v>
      </c>
      <c r="H1686" t="str">
        <f>+VLOOKUP(CONCATENATE(B1686,C1686),[1]Hoja1!$J:$K,2,0)</f>
        <v>21114</v>
      </c>
      <c r="I1686">
        <f>+COUNTIFS(BaseSAP!U:U,V!H1686,BaseSAP!C:C,V!$G$4)</f>
        <v>1</v>
      </c>
      <c r="L1686" s="33" t="s">
        <v>1668</v>
      </c>
      <c r="M1686">
        <v>1</v>
      </c>
    </row>
    <row r="1687" spans="1:13" x14ac:dyDescent="0.25">
      <c r="A1687" s="31" t="s">
        <v>146</v>
      </c>
      <c r="B1687" s="31" t="s">
        <v>1668</v>
      </c>
      <c r="C1687" s="31" t="s">
        <v>1772</v>
      </c>
      <c r="D1687" s="31">
        <v>0</v>
      </c>
      <c r="E1687" s="54">
        <v>0</v>
      </c>
      <c r="G1687" s="99">
        <f>+VALUE(VLOOKUP(B1687,[1]Hoja1!B$2:C$33,2,0))</f>
        <v>21</v>
      </c>
      <c r="H1687" t="str">
        <f>+VLOOKUP(CONCATENATE(B1687,C1687),[1]Hoja1!$J:$K,2,0)</f>
        <v>21115</v>
      </c>
      <c r="I1687">
        <f>+COUNTIFS(BaseSAP!U:U,V!H1687,BaseSAP!C:C,V!$G$4)</f>
        <v>0</v>
      </c>
      <c r="L1687" s="31" t="s">
        <v>1668</v>
      </c>
      <c r="M1687">
        <v>0</v>
      </c>
    </row>
    <row r="1688" spans="1:13" x14ac:dyDescent="0.25">
      <c r="A1688" s="33" t="s">
        <v>146</v>
      </c>
      <c r="B1688" s="33" t="s">
        <v>1668</v>
      </c>
      <c r="C1688" s="33" t="s">
        <v>1773</v>
      </c>
      <c r="D1688" s="33">
        <v>0</v>
      </c>
      <c r="E1688" s="69">
        <v>0</v>
      </c>
      <c r="G1688" s="99">
        <f>+VALUE(VLOOKUP(B1688,[1]Hoja1!B$2:C$33,2,0))</f>
        <v>21</v>
      </c>
      <c r="H1688" t="str">
        <f>+VLOOKUP(CONCATENATE(B1688,C1688),[1]Hoja1!$J:$K,2,0)</f>
        <v>21116</v>
      </c>
      <c r="I1688">
        <f>+COUNTIFS(BaseSAP!U:U,V!H1688,BaseSAP!C:C,V!$G$4)</f>
        <v>0</v>
      </c>
      <c r="L1688" s="33" t="s">
        <v>1668</v>
      </c>
      <c r="M1688">
        <v>0</v>
      </c>
    </row>
    <row r="1689" spans="1:13" x14ac:dyDescent="0.25">
      <c r="A1689" s="31" t="s">
        <v>146</v>
      </c>
      <c r="B1689" s="31" t="s">
        <v>1668</v>
      </c>
      <c r="C1689" s="31" t="s">
        <v>1774</v>
      </c>
      <c r="D1689" s="31">
        <v>0</v>
      </c>
      <c r="E1689" s="54">
        <v>0</v>
      </c>
      <c r="G1689" s="99">
        <f>+VALUE(VLOOKUP(B1689,[1]Hoja1!B$2:C$33,2,0))</f>
        <v>21</v>
      </c>
      <c r="H1689" t="str">
        <f>+VLOOKUP(CONCATENATE(B1689,C1689),[1]Hoja1!$J:$K,2,0)</f>
        <v>21117</v>
      </c>
      <c r="I1689">
        <f>+COUNTIFS(BaseSAP!U:U,V!H1689,BaseSAP!C:C,V!$G$4)</f>
        <v>0</v>
      </c>
      <c r="L1689" s="31" t="s">
        <v>1668</v>
      </c>
      <c r="M1689">
        <v>0</v>
      </c>
    </row>
    <row r="1690" spans="1:13" x14ac:dyDescent="0.25">
      <c r="A1690" s="33" t="s">
        <v>146</v>
      </c>
      <c r="B1690" s="33" t="s">
        <v>1668</v>
      </c>
      <c r="C1690" s="33" t="s">
        <v>1775</v>
      </c>
      <c r="D1690" s="33">
        <v>0</v>
      </c>
      <c r="E1690" s="69">
        <v>0</v>
      </c>
      <c r="G1690" s="99">
        <f>+VALUE(VLOOKUP(B1690,[1]Hoja1!B$2:C$33,2,0))</f>
        <v>21</v>
      </c>
      <c r="H1690" t="str">
        <f>+VLOOKUP(CONCATENATE(B1690,C1690),[1]Hoja1!$J:$K,2,0)</f>
        <v>21118</v>
      </c>
      <c r="I1690">
        <f>+COUNTIFS(BaseSAP!U:U,V!H1690,BaseSAP!C:C,V!$G$4)</f>
        <v>0</v>
      </c>
      <c r="L1690" s="33" t="s">
        <v>1668</v>
      </c>
      <c r="M1690">
        <v>0</v>
      </c>
    </row>
    <row r="1691" spans="1:13" x14ac:dyDescent="0.25">
      <c r="A1691" s="12" t="s">
        <v>146</v>
      </c>
      <c r="B1691" s="12" t="s">
        <v>1668</v>
      </c>
      <c r="C1691" s="12" t="s">
        <v>1776</v>
      </c>
      <c r="D1691" s="12">
        <v>1</v>
      </c>
      <c r="E1691" s="70">
        <v>4.7846889952153108E-3</v>
      </c>
      <c r="G1691" s="99">
        <f>+VALUE(VLOOKUP(B1691,[1]Hoja1!B$2:C$33,2,0))</f>
        <v>21</v>
      </c>
      <c r="H1691" t="str">
        <f>+VLOOKUP(CONCATENATE(B1691,C1691),[1]Hoja1!$J:$K,2,0)</f>
        <v>21119</v>
      </c>
      <c r="I1691">
        <f>+COUNTIFS(BaseSAP!U:U,V!H1691,BaseSAP!C:C,V!$G$4)</f>
        <v>1</v>
      </c>
      <c r="L1691" s="12" t="s">
        <v>1668</v>
      </c>
      <c r="M1691">
        <v>1</v>
      </c>
    </row>
    <row r="1692" spans="1:13" x14ac:dyDescent="0.25">
      <c r="A1692" s="33" t="s">
        <v>146</v>
      </c>
      <c r="B1692" s="33" t="s">
        <v>1668</v>
      </c>
      <c r="C1692" s="33" t="s">
        <v>1777</v>
      </c>
      <c r="D1692" s="33">
        <v>0</v>
      </c>
      <c r="E1692" s="69">
        <v>0</v>
      </c>
      <c r="G1692" s="99">
        <f>+VALUE(VLOOKUP(B1692,[1]Hoja1!B$2:C$33,2,0))</f>
        <v>21</v>
      </c>
      <c r="H1692" t="str">
        <f>+VLOOKUP(CONCATENATE(B1692,C1692),[1]Hoja1!$J:$K,2,0)</f>
        <v>21120</v>
      </c>
      <c r="I1692">
        <f>+COUNTIFS(BaseSAP!U:U,V!H1692,BaseSAP!C:C,V!$G$4)</f>
        <v>0</v>
      </c>
      <c r="L1692" s="33" t="s">
        <v>1668</v>
      </c>
      <c r="M1692">
        <v>0</v>
      </c>
    </row>
    <row r="1693" spans="1:13" x14ac:dyDescent="0.25">
      <c r="A1693" s="12" t="s">
        <v>146</v>
      </c>
      <c r="B1693" s="12" t="s">
        <v>1668</v>
      </c>
      <c r="C1693" s="12" t="s">
        <v>1778</v>
      </c>
      <c r="D1693" s="12">
        <v>0</v>
      </c>
      <c r="E1693" s="70">
        <v>0</v>
      </c>
      <c r="G1693" s="99">
        <f>+VALUE(VLOOKUP(B1693,[1]Hoja1!B$2:C$33,2,0))</f>
        <v>21</v>
      </c>
      <c r="H1693" t="str">
        <f>+VLOOKUP(CONCATENATE(B1693,C1693),[1]Hoja1!$J:$K,2,0)</f>
        <v>21121</v>
      </c>
      <c r="I1693">
        <f>+COUNTIFS(BaseSAP!U:U,V!H1693,BaseSAP!C:C,V!$G$4)</f>
        <v>0</v>
      </c>
      <c r="L1693" s="12" t="s">
        <v>1668</v>
      </c>
      <c r="M1693">
        <v>0</v>
      </c>
    </row>
    <row r="1694" spans="1:13" x14ac:dyDescent="0.25">
      <c r="A1694" s="33" t="s">
        <v>146</v>
      </c>
      <c r="B1694" s="33" t="s">
        <v>1668</v>
      </c>
      <c r="C1694" s="33" t="s">
        <v>1779</v>
      </c>
      <c r="D1694" s="33">
        <v>0</v>
      </c>
      <c r="E1694" s="69">
        <v>0</v>
      </c>
      <c r="G1694" s="99">
        <f>+VALUE(VLOOKUP(B1694,[1]Hoja1!B$2:C$33,2,0))</f>
        <v>21</v>
      </c>
      <c r="H1694" t="str">
        <f>+VLOOKUP(CONCATENATE(B1694,C1694),[1]Hoja1!$J:$K,2,0)</f>
        <v>21122</v>
      </c>
      <c r="I1694">
        <f>+COUNTIFS(BaseSAP!U:U,V!H1694,BaseSAP!C:C,V!$G$4)</f>
        <v>0</v>
      </c>
      <c r="L1694" s="33" t="s">
        <v>1668</v>
      </c>
      <c r="M1694">
        <v>0</v>
      </c>
    </row>
    <row r="1695" spans="1:13" x14ac:dyDescent="0.25">
      <c r="A1695" s="12" t="s">
        <v>146</v>
      </c>
      <c r="B1695" s="12" t="s">
        <v>1668</v>
      </c>
      <c r="C1695" s="12" t="s">
        <v>1780</v>
      </c>
      <c r="D1695" s="12">
        <v>0</v>
      </c>
      <c r="E1695" s="70">
        <v>0</v>
      </c>
      <c r="G1695" s="99">
        <f>+VALUE(VLOOKUP(B1695,[1]Hoja1!B$2:C$33,2,0))</f>
        <v>21</v>
      </c>
      <c r="H1695" t="str">
        <f>+VLOOKUP(CONCATENATE(B1695,C1695),[1]Hoja1!$J:$K,2,0)</f>
        <v>21123</v>
      </c>
      <c r="I1695">
        <f>+COUNTIFS(BaseSAP!U:U,V!H1695,BaseSAP!C:C,V!$G$4)</f>
        <v>0</v>
      </c>
      <c r="L1695" s="12" t="s">
        <v>1668</v>
      </c>
      <c r="M1695">
        <v>0</v>
      </c>
    </row>
    <row r="1696" spans="1:13" x14ac:dyDescent="0.25">
      <c r="A1696" s="33" t="s">
        <v>146</v>
      </c>
      <c r="B1696" s="33" t="s">
        <v>1668</v>
      </c>
      <c r="C1696" s="33" t="s">
        <v>1781</v>
      </c>
      <c r="D1696" s="33">
        <v>0</v>
      </c>
      <c r="E1696" s="69">
        <v>0</v>
      </c>
      <c r="G1696" s="99">
        <f>+VALUE(VLOOKUP(B1696,[1]Hoja1!B$2:C$33,2,0))</f>
        <v>21</v>
      </c>
      <c r="H1696" t="str">
        <f>+VLOOKUP(CONCATENATE(B1696,C1696),[1]Hoja1!$J:$K,2,0)</f>
        <v>21124</v>
      </c>
      <c r="I1696">
        <f>+COUNTIFS(BaseSAP!U:U,V!H1696,BaseSAP!C:C,V!$G$4)</f>
        <v>0</v>
      </c>
      <c r="L1696" s="33" t="s">
        <v>1668</v>
      </c>
      <c r="M1696">
        <v>0</v>
      </c>
    </row>
    <row r="1697" spans="1:13" x14ac:dyDescent="0.25">
      <c r="A1697" s="31" t="s">
        <v>146</v>
      </c>
      <c r="B1697" s="31" t="s">
        <v>1668</v>
      </c>
      <c r="C1697" s="31" t="s">
        <v>1782</v>
      </c>
      <c r="D1697" s="31">
        <v>0</v>
      </c>
      <c r="E1697" s="54">
        <v>0</v>
      </c>
      <c r="G1697" s="99">
        <f>+VALUE(VLOOKUP(B1697,[1]Hoja1!B$2:C$33,2,0))</f>
        <v>21</v>
      </c>
      <c r="H1697" t="str">
        <f>+VLOOKUP(CONCATENATE(B1697,C1697),[1]Hoja1!$J:$K,2,0)</f>
        <v>21125</v>
      </c>
      <c r="I1697">
        <f>+COUNTIFS(BaseSAP!U:U,V!H1697,BaseSAP!C:C,V!$G$4)</f>
        <v>0</v>
      </c>
      <c r="L1697" s="31" t="s">
        <v>1668</v>
      </c>
      <c r="M1697">
        <v>0</v>
      </c>
    </row>
    <row r="1698" spans="1:13" x14ac:dyDescent="0.25">
      <c r="A1698" s="33" t="s">
        <v>146</v>
      </c>
      <c r="B1698" s="33" t="s">
        <v>1668</v>
      </c>
      <c r="C1698" s="33" t="s">
        <v>1783</v>
      </c>
      <c r="D1698" s="33">
        <v>0</v>
      </c>
      <c r="E1698" s="69">
        <v>0</v>
      </c>
      <c r="G1698" s="99">
        <f>+VALUE(VLOOKUP(B1698,[1]Hoja1!B$2:C$33,2,0))</f>
        <v>21</v>
      </c>
      <c r="H1698" t="str">
        <f>+VLOOKUP(CONCATENATE(B1698,C1698),[1]Hoja1!$J:$K,2,0)</f>
        <v>21126</v>
      </c>
      <c r="I1698">
        <f>+COUNTIFS(BaseSAP!U:U,V!H1698,BaseSAP!C:C,V!$G$4)</f>
        <v>0</v>
      </c>
      <c r="L1698" s="33" t="s">
        <v>1668</v>
      </c>
      <c r="M1698">
        <v>0</v>
      </c>
    </row>
    <row r="1699" spans="1:13" x14ac:dyDescent="0.25">
      <c r="A1699" s="12" t="s">
        <v>146</v>
      </c>
      <c r="B1699" s="12" t="s">
        <v>1668</v>
      </c>
      <c r="C1699" s="12" t="s">
        <v>1784</v>
      </c>
      <c r="D1699" s="12">
        <v>0</v>
      </c>
      <c r="E1699" s="70">
        <v>0</v>
      </c>
      <c r="G1699" s="99">
        <f>+VALUE(VLOOKUP(B1699,[1]Hoja1!B$2:C$33,2,0))</f>
        <v>21</v>
      </c>
      <c r="H1699" t="str">
        <f>+VLOOKUP(CONCATENATE(B1699,C1699),[1]Hoja1!$J:$K,2,0)</f>
        <v>21127</v>
      </c>
      <c r="I1699">
        <f>+COUNTIFS(BaseSAP!U:U,V!H1699,BaseSAP!C:C,V!$G$4)</f>
        <v>0</v>
      </c>
      <c r="L1699" s="12" t="s">
        <v>1668</v>
      </c>
      <c r="M1699">
        <v>0</v>
      </c>
    </row>
    <row r="1700" spans="1:13" x14ac:dyDescent="0.25">
      <c r="A1700" s="33" t="s">
        <v>146</v>
      </c>
      <c r="B1700" s="33" t="s">
        <v>1668</v>
      </c>
      <c r="C1700" s="33" t="s">
        <v>1785</v>
      </c>
      <c r="D1700" s="33">
        <v>0</v>
      </c>
      <c r="E1700" s="69">
        <v>0</v>
      </c>
      <c r="G1700" s="99">
        <f>+VALUE(VLOOKUP(B1700,[1]Hoja1!B$2:C$33,2,0))</f>
        <v>21</v>
      </c>
      <c r="H1700" t="str">
        <f>+VLOOKUP(CONCATENATE(B1700,C1700),[1]Hoja1!$J:$K,2,0)</f>
        <v>21128</v>
      </c>
      <c r="I1700">
        <f>+COUNTIFS(BaseSAP!U:U,V!H1700,BaseSAP!C:C,V!$G$4)</f>
        <v>0</v>
      </c>
      <c r="L1700" s="33" t="s">
        <v>1668</v>
      </c>
      <c r="M1700">
        <v>0</v>
      </c>
    </row>
    <row r="1701" spans="1:13" x14ac:dyDescent="0.25">
      <c r="A1701" s="12" t="s">
        <v>146</v>
      </c>
      <c r="B1701" s="12" t="s">
        <v>1668</v>
      </c>
      <c r="C1701" s="12" t="s">
        <v>1786</v>
      </c>
      <c r="D1701" s="12">
        <v>0</v>
      </c>
      <c r="E1701" s="70">
        <v>0</v>
      </c>
      <c r="G1701" s="99">
        <f>+VALUE(VLOOKUP(B1701,[1]Hoja1!B$2:C$33,2,0))</f>
        <v>21</v>
      </c>
      <c r="H1701" t="str">
        <f>+VLOOKUP(CONCATENATE(B1701,C1701),[1]Hoja1!$J:$K,2,0)</f>
        <v>21129</v>
      </c>
      <c r="I1701">
        <f>+COUNTIFS(BaseSAP!U:U,V!H1701,BaseSAP!C:C,V!$G$4)</f>
        <v>0</v>
      </c>
      <c r="L1701" s="12" t="s">
        <v>1668</v>
      </c>
      <c r="M1701">
        <v>0</v>
      </c>
    </row>
    <row r="1702" spans="1:13" x14ac:dyDescent="0.25">
      <c r="A1702" s="33" t="s">
        <v>146</v>
      </c>
      <c r="B1702" s="33" t="s">
        <v>1668</v>
      </c>
      <c r="C1702" s="33" t="s">
        <v>1787</v>
      </c>
      <c r="D1702" s="33">
        <v>0</v>
      </c>
      <c r="E1702" s="69">
        <v>0</v>
      </c>
      <c r="G1702" s="99">
        <f>+VALUE(VLOOKUP(B1702,[1]Hoja1!B$2:C$33,2,0))</f>
        <v>21</v>
      </c>
      <c r="H1702" t="str">
        <f>+VLOOKUP(CONCATENATE(B1702,C1702),[1]Hoja1!$J:$K,2,0)</f>
        <v>21130</v>
      </c>
      <c r="I1702">
        <f>+COUNTIFS(BaseSAP!U:U,V!H1702,BaseSAP!C:C,V!$G$4)</f>
        <v>0</v>
      </c>
      <c r="L1702" s="33" t="s">
        <v>1668</v>
      </c>
      <c r="M1702">
        <v>0</v>
      </c>
    </row>
    <row r="1703" spans="1:13" x14ac:dyDescent="0.25">
      <c r="A1703" s="12" t="s">
        <v>146</v>
      </c>
      <c r="B1703" s="12" t="s">
        <v>1668</v>
      </c>
      <c r="C1703" s="12" t="s">
        <v>1788</v>
      </c>
      <c r="D1703" s="12">
        <v>0</v>
      </c>
      <c r="E1703" s="70">
        <v>0</v>
      </c>
      <c r="G1703" s="99">
        <f>+VALUE(VLOOKUP(B1703,[1]Hoja1!B$2:C$33,2,0))</f>
        <v>21</v>
      </c>
      <c r="H1703" t="str">
        <f>+VLOOKUP(CONCATENATE(B1703,C1703),[1]Hoja1!$J:$K,2,0)</f>
        <v>21131</v>
      </c>
      <c r="I1703">
        <f>+COUNTIFS(BaseSAP!U:U,V!H1703,BaseSAP!C:C,V!$G$4)</f>
        <v>0</v>
      </c>
      <c r="L1703" s="12" t="s">
        <v>1668</v>
      </c>
      <c r="M1703">
        <v>0</v>
      </c>
    </row>
    <row r="1704" spans="1:13" x14ac:dyDescent="0.25">
      <c r="A1704" s="33" t="s">
        <v>146</v>
      </c>
      <c r="B1704" s="33" t="s">
        <v>1668</v>
      </c>
      <c r="C1704" s="33" t="s">
        <v>1789</v>
      </c>
      <c r="D1704" s="33">
        <v>0</v>
      </c>
      <c r="E1704" s="69">
        <v>0</v>
      </c>
      <c r="G1704" s="99">
        <f>+VALUE(VLOOKUP(B1704,[1]Hoja1!B$2:C$33,2,0))</f>
        <v>21</v>
      </c>
      <c r="H1704" t="str">
        <f>+VLOOKUP(CONCATENATE(B1704,C1704),[1]Hoja1!$J:$K,2,0)</f>
        <v>21132</v>
      </c>
      <c r="I1704">
        <f>+COUNTIFS(BaseSAP!U:U,V!H1704,BaseSAP!C:C,V!$G$4)</f>
        <v>0</v>
      </c>
      <c r="L1704" s="33" t="s">
        <v>1668</v>
      </c>
      <c r="M1704">
        <v>0</v>
      </c>
    </row>
    <row r="1705" spans="1:13" x14ac:dyDescent="0.25">
      <c r="A1705" s="31" t="s">
        <v>146</v>
      </c>
      <c r="B1705" s="31" t="s">
        <v>1668</v>
      </c>
      <c r="C1705" s="31" t="s">
        <v>1790</v>
      </c>
      <c r="D1705" s="31">
        <v>0</v>
      </c>
      <c r="E1705" s="54">
        <v>0</v>
      </c>
      <c r="G1705" s="99">
        <f>+VALUE(VLOOKUP(B1705,[1]Hoja1!B$2:C$33,2,0))</f>
        <v>21</v>
      </c>
      <c r="H1705" t="str">
        <f>+VLOOKUP(CONCATENATE(B1705,C1705),[1]Hoja1!$J:$K,2,0)</f>
        <v>21133</v>
      </c>
      <c r="I1705">
        <f>+COUNTIFS(BaseSAP!U:U,V!H1705,BaseSAP!C:C,V!$G$4)</f>
        <v>0</v>
      </c>
      <c r="L1705" s="31" t="s">
        <v>1668</v>
      </c>
      <c r="M1705">
        <v>0</v>
      </c>
    </row>
    <row r="1706" spans="1:13" x14ac:dyDescent="0.25">
      <c r="A1706" s="33" t="s">
        <v>146</v>
      </c>
      <c r="B1706" s="33" t="s">
        <v>1668</v>
      </c>
      <c r="C1706" s="33" t="s">
        <v>1791</v>
      </c>
      <c r="D1706" s="33">
        <v>0</v>
      </c>
      <c r="E1706" s="69">
        <v>0</v>
      </c>
      <c r="G1706" s="99">
        <f>+VALUE(VLOOKUP(B1706,[1]Hoja1!B$2:C$33,2,0))</f>
        <v>21</v>
      </c>
      <c r="H1706" t="str">
        <f>+VLOOKUP(CONCATENATE(B1706,C1706),[1]Hoja1!$J:$K,2,0)</f>
        <v>21134</v>
      </c>
      <c r="I1706">
        <f>+COUNTIFS(BaseSAP!U:U,V!H1706,BaseSAP!C:C,V!$G$4)</f>
        <v>0</v>
      </c>
      <c r="L1706" s="33" t="s">
        <v>1668</v>
      </c>
      <c r="M1706">
        <v>0</v>
      </c>
    </row>
    <row r="1707" spans="1:13" x14ac:dyDescent="0.25">
      <c r="A1707" s="31" t="s">
        <v>146</v>
      </c>
      <c r="B1707" s="31" t="s">
        <v>1668</v>
      </c>
      <c r="C1707" s="31" t="s">
        <v>1792</v>
      </c>
      <c r="D1707" s="31">
        <v>0</v>
      </c>
      <c r="E1707" s="54">
        <v>0</v>
      </c>
      <c r="G1707" s="99">
        <f>+VALUE(VLOOKUP(B1707,[1]Hoja1!B$2:C$33,2,0))</f>
        <v>21</v>
      </c>
      <c r="H1707" t="str">
        <f>+VLOOKUP(CONCATENATE(B1707,C1707),[1]Hoja1!$J:$K,2,0)</f>
        <v>21135</v>
      </c>
      <c r="I1707">
        <f>+COUNTIFS(BaseSAP!U:U,V!H1707,BaseSAP!C:C,V!$G$4)</f>
        <v>0</v>
      </c>
      <c r="L1707" s="31" t="s">
        <v>1668</v>
      </c>
      <c r="M1707">
        <v>0</v>
      </c>
    </row>
    <row r="1708" spans="1:13" x14ac:dyDescent="0.25">
      <c r="A1708" s="33" t="s">
        <v>146</v>
      </c>
      <c r="B1708" s="33" t="s">
        <v>1668</v>
      </c>
      <c r="C1708" s="33" t="s">
        <v>1793</v>
      </c>
      <c r="D1708" s="33">
        <v>0</v>
      </c>
      <c r="E1708" s="69">
        <v>0</v>
      </c>
      <c r="G1708" s="99">
        <f>+VALUE(VLOOKUP(B1708,[1]Hoja1!B$2:C$33,2,0))</f>
        <v>21</v>
      </c>
      <c r="H1708" t="str">
        <f>+VLOOKUP(CONCATENATE(B1708,C1708),[1]Hoja1!$J:$K,2,0)</f>
        <v>21136</v>
      </c>
      <c r="I1708">
        <f>+COUNTIFS(BaseSAP!U:U,V!H1708,BaseSAP!C:C,V!$G$4)</f>
        <v>0</v>
      </c>
      <c r="L1708" s="33" t="s">
        <v>1668</v>
      </c>
      <c r="M1708">
        <v>0</v>
      </c>
    </row>
    <row r="1709" spans="1:13" x14ac:dyDescent="0.25">
      <c r="A1709" s="12" t="s">
        <v>146</v>
      </c>
      <c r="B1709" s="12" t="s">
        <v>1668</v>
      </c>
      <c r="C1709" s="12" t="s">
        <v>1794</v>
      </c>
      <c r="D1709" s="12">
        <v>0</v>
      </c>
      <c r="E1709" s="70">
        <v>0</v>
      </c>
      <c r="G1709" s="99">
        <f>+VALUE(VLOOKUP(B1709,[1]Hoja1!B$2:C$33,2,0))</f>
        <v>21</v>
      </c>
      <c r="H1709" t="str">
        <f>+VLOOKUP(CONCATENATE(B1709,C1709),[1]Hoja1!$J:$K,2,0)</f>
        <v>21137</v>
      </c>
      <c r="I1709">
        <f>+COUNTIFS(BaseSAP!U:U,V!H1709,BaseSAP!C:C,V!$G$4)</f>
        <v>0</v>
      </c>
      <c r="L1709" s="12" t="s">
        <v>1668</v>
      </c>
      <c r="M1709">
        <v>0</v>
      </c>
    </row>
    <row r="1710" spans="1:13" x14ac:dyDescent="0.25">
      <c r="A1710" s="33" t="s">
        <v>146</v>
      </c>
      <c r="B1710" s="33" t="s">
        <v>1668</v>
      </c>
      <c r="C1710" s="33" t="s">
        <v>1795</v>
      </c>
      <c r="D1710" s="33">
        <v>0</v>
      </c>
      <c r="E1710" s="69">
        <v>0</v>
      </c>
      <c r="G1710" s="99">
        <f>+VALUE(VLOOKUP(B1710,[1]Hoja1!B$2:C$33,2,0))</f>
        <v>21</v>
      </c>
      <c r="H1710" t="str">
        <f>+VLOOKUP(CONCATENATE(B1710,C1710),[1]Hoja1!$J:$K,2,0)</f>
        <v>21138</v>
      </c>
      <c r="I1710">
        <f>+COUNTIFS(BaseSAP!U:U,V!H1710,BaseSAP!C:C,V!$G$4)</f>
        <v>0</v>
      </c>
      <c r="L1710" s="33" t="s">
        <v>1668</v>
      </c>
      <c r="M1710">
        <v>0</v>
      </c>
    </row>
    <row r="1711" spans="1:13" x14ac:dyDescent="0.25">
      <c r="A1711" s="12" t="s">
        <v>146</v>
      </c>
      <c r="B1711" s="12" t="s">
        <v>1668</v>
      </c>
      <c r="C1711" s="12" t="s">
        <v>1796</v>
      </c>
      <c r="D1711" s="12">
        <v>0</v>
      </c>
      <c r="E1711" s="70">
        <v>0</v>
      </c>
      <c r="G1711" s="99">
        <f>+VALUE(VLOOKUP(B1711,[1]Hoja1!B$2:C$33,2,0))</f>
        <v>21</v>
      </c>
      <c r="H1711" t="str">
        <f>+VLOOKUP(CONCATENATE(B1711,C1711),[1]Hoja1!$J:$K,2,0)</f>
        <v>21139</v>
      </c>
      <c r="I1711">
        <f>+COUNTIFS(BaseSAP!U:U,V!H1711,BaseSAP!C:C,V!$G$4)</f>
        <v>0</v>
      </c>
      <c r="L1711" s="12" t="s">
        <v>1668</v>
      </c>
      <c r="M1711">
        <v>0</v>
      </c>
    </row>
    <row r="1712" spans="1:13" x14ac:dyDescent="0.25">
      <c r="A1712" s="33" t="s">
        <v>146</v>
      </c>
      <c r="B1712" s="33" t="s">
        <v>1668</v>
      </c>
      <c r="C1712" s="33" t="s">
        <v>1797</v>
      </c>
      <c r="D1712" s="33">
        <v>0</v>
      </c>
      <c r="E1712" s="69">
        <v>0</v>
      </c>
      <c r="G1712" s="99">
        <f>+VALUE(VLOOKUP(B1712,[1]Hoja1!B$2:C$33,2,0))</f>
        <v>21</v>
      </c>
      <c r="H1712" t="str">
        <f>+VLOOKUP(CONCATENATE(B1712,C1712),[1]Hoja1!$J:$K,2,0)</f>
        <v>21140</v>
      </c>
      <c r="I1712">
        <f>+COUNTIFS(BaseSAP!U:U,V!H1712,BaseSAP!C:C,V!$G$4)</f>
        <v>0</v>
      </c>
      <c r="L1712" s="33" t="s">
        <v>1668</v>
      </c>
      <c r="M1712">
        <v>0</v>
      </c>
    </row>
    <row r="1713" spans="1:13" x14ac:dyDescent="0.25">
      <c r="A1713" s="12" t="s">
        <v>146</v>
      </c>
      <c r="B1713" s="12" t="s">
        <v>1668</v>
      </c>
      <c r="C1713" s="12" t="s">
        <v>1798</v>
      </c>
      <c r="D1713" s="12">
        <v>0</v>
      </c>
      <c r="E1713" s="70">
        <v>0</v>
      </c>
      <c r="G1713" s="99">
        <f>+VALUE(VLOOKUP(B1713,[1]Hoja1!B$2:C$33,2,0))</f>
        <v>21</v>
      </c>
      <c r="H1713" t="str">
        <f>+VLOOKUP(CONCATENATE(B1713,C1713),[1]Hoja1!$J:$K,2,0)</f>
        <v>21141</v>
      </c>
      <c r="I1713">
        <f>+COUNTIFS(BaseSAP!U:U,V!H1713,BaseSAP!C:C,V!$G$4)</f>
        <v>0</v>
      </c>
      <c r="L1713" s="12" t="s">
        <v>1668</v>
      </c>
      <c r="M1713">
        <v>0</v>
      </c>
    </row>
    <row r="1714" spans="1:13" x14ac:dyDescent="0.25">
      <c r="A1714" s="33" t="s">
        <v>146</v>
      </c>
      <c r="B1714" s="33" t="s">
        <v>1668</v>
      </c>
      <c r="C1714" s="33" t="s">
        <v>1799</v>
      </c>
      <c r="D1714" s="33">
        <v>0</v>
      </c>
      <c r="E1714" s="69">
        <v>0</v>
      </c>
      <c r="G1714" s="99">
        <f>+VALUE(VLOOKUP(B1714,[1]Hoja1!B$2:C$33,2,0))</f>
        <v>21</v>
      </c>
      <c r="H1714" t="str">
        <f>+VLOOKUP(CONCATENATE(B1714,C1714),[1]Hoja1!$J:$K,2,0)</f>
        <v>21142</v>
      </c>
      <c r="I1714">
        <f>+COUNTIFS(BaseSAP!U:U,V!H1714,BaseSAP!C:C,V!$G$4)</f>
        <v>0</v>
      </c>
      <c r="L1714" s="33" t="s">
        <v>1668</v>
      </c>
      <c r="M1714">
        <v>0</v>
      </c>
    </row>
    <row r="1715" spans="1:13" x14ac:dyDescent="0.25">
      <c r="A1715" s="31" t="s">
        <v>146</v>
      </c>
      <c r="B1715" s="31" t="s">
        <v>1668</v>
      </c>
      <c r="C1715" s="31" t="s">
        <v>1800</v>
      </c>
      <c r="D1715" s="31">
        <v>0</v>
      </c>
      <c r="E1715" s="54">
        <v>0</v>
      </c>
      <c r="G1715" s="99">
        <f>+VALUE(VLOOKUP(B1715,[1]Hoja1!B$2:C$33,2,0))</f>
        <v>21</v>
      </c>
      <c r="H1715" t="str">
        <f>+VLOOKUP(CONCATENATE(B1715,C1715),[1]Hoja1!$J:$K,2,0)</f>
        <v>21143</v>
      </c>
      <c r="I1715">
        <f>+COUNTIFS(BaseSAP!U:U,V!H1715,BaseSAP!C:C,V!$G$4)</f>
        <v>0</v>
      </c>
      <c r="L1715" s="31" t="s">
        <v>1668</v>
      </c>
      <c r="M1715">
        <v>0</v>
      </c>
    </row>
    <row r="1716" spans="1:13" x14ac:dyDescent="0.25">
      <c r="A1716" s="33" t="s">
        <v>146</v>
      </c>
      <c r="B1716" s="33" t="s">
        <v>1668</v>
      </c>
      <c r="C1716" s="33" t="s">
        <v>1801</v>
      </c>
      <c r="D1716" s="33">
        <v>0</v>
      </c>
      <c r="E1716" s="69">
        <v>0</v>
      </c>
      <c r="G1716" s="99">
        <f>+VALUE(VLOOKUP(B1716,[1]Hoja1!B$2:C$33,2,0))</f>
        <v>21</v>
      </c>
      <c r="H1716" t="str">
        <f>+VLOOKUP(CONCATENATE(B1716,C1716),[1]Hoja1!$J:$K,2,0)</f>
        <v>21144</v>
      </c>
      <c r="I1716">
        <f>+COUNTIFS(BaseSAP!U:U,V!H1716,BaseSAP!C:C,V!$G$4)</f>
        <v>0</v>
      </c>
      <c r="L1716" s="33" t="s">
        <v>1668</v>
      </c>
      <c r="M1716">
        <v>0</v>
      </c>
    </row>
    <row r="1717" spans="1:13" x14ac:dyDescent="0.25">
      <c r="A1717" s="12" t="s">
        <v>146</v>
      </c>
      <c r="B1717" s="12" t="s">
        <v>1668</v>
      </c>
      <c r="C1717" s="12" t="s">
        <v>1802</v>
      </c>
      <c r="D1717" s="12">
        <v>0</v>
      </c>
      <c r="E1717" s="70">
        <v>0</v>
      </c>
      <c r="G1717" s="99">
        <f>+VALUE(VLOOKUP(B1717,[1]Hoja1!B$2:C$33,2,0))</f>
        <v>21</v>
      </c>
      <c r="H1717" t="str">
        <f>+VLOOKUP(CONCATENATE(B1717,C1717),[1]Hoja1!$J:$K,2,0)</f>
        <v>21145</v>
      </c>
      <c r="I1717">
        <f>+COUNTIFS(BaseSAP!U:U,V!H1717,BaseSAP!C:C,V!$G$4)</f>
        <v>0</v>
      </c>
      <c r="L1717" s="12" t="s">
        <v>1668</v>
      </c>
      <c r="M1717">
        <v>0</v>
      </c>
    </row>
    <row r="1718" spans="1:13" x14ac:dyDescent="0.25">
      <c r="A1718" s="33" t="s">
        <v>146</v>
      </c>
      <c r="B1718" s="33" t="s">
        <v>1668</v>
      </c>
      <c r="C1718" s="33" t="s">
        <v>1803</v>
      </c>
      <c r="D1718" s="33">
        <v>0</v>
      </c>
      <c r="E1718" s="69">
        <v>0</v>
      </c>
      <c r="G1718" s="99">
        <f>+VALUE(VLOOKUP(B1718,[1]Hoja1!B$2:C$33,2,0))</f>
        <v>21</v>
      </c>
      <c r="H1718" t="str">
        <f>+VLOOKUP(CONCATENATE(B1718,C1718),[1]Hoja1!$J:$K,2,0)</f>
        <v>21146</v>
      </c>
      <c r="I1718">
        <f>+COUNTIFS(BaseSAP!U:U,V!H1718,BaseSAP!C:C,V!$G$4)</f>
        <v>0</v>
      </c>
      <c r="L1718" s="33" t="s">
        <v>1668</v>
      </c>
      <c r="M1718">
        <v>0</v>
      </c>
    </row>
    <row r="1719" spans="1:13" x14ac:dyDescent="0.25">
      <c r="A1719" s="12" t="s">
        <v>146</v>
      </c>
      <c r="B1719" s="12" t="s">
        <v>1668</v>
      </c>
      <c r="C1719" s="12" t="s">
        <v>1804</v>
      </c>
      <c r="D1719" s="12">
        <v>0</v>
      </c>
      <c r="E1719" s="70">
        <v>0</v>
      </c>
      <c r="G1719" s="99">
        <f>+VALUE(VLOOKUP(B1719,[1]Hoja1!B$2:C$33,2,0))</f>
        <v>21</v>
      </c>
      <c r="H1719" t="str">
        <f>+VLOOKUP(CONCATENATE(B1719,C1719),[1]Hoja1!$J:$K,2,0)</f>
        <v>21147</v>
      </c>
      <c r="I1719">
        <f>+COUNTIFS(BaseSAP!U:U,V!H1719,BaseSAP!C:C,V!$G$4)</f>
        <v>0</v>
      </c>
      <c r="L1719" s="12" t="s">
        <v>1668</v>
      </c>
      <c r="M1719">
        <v>0</v>
      </c>
    </row>
    <row r="1720" spans="1:13" x14ac:dyDescent="0.25">
      <c r="A1720" s="33" t="s">
        <v>146</v>
      </c>
      <c r="B1720" s="33" t="s">
        <v>1668</v>
      </c>
      <c r="C1720" s="33" t="s">
        <v>1805</v>
      </c>
      <c r="D1720" s="33">
        <v>0</v>
      </c>
      <c r="E1720" s="69">
        <v>0</v>
      </c>
      <c r="G1720" s="99">
        <f>+VALUE(VLOOKUP(B1720,[1]Hoja1!B$2:C$33,2,0))</f>
        <v>21</v>
      </c>
      <c r="H1720" t="str">
        <f>+VLOOKUP(CONCATENATE(B1720,C1720),[1]Hoja1!$J:$K,2,0)</f>
        <v>21148</v>
      </c>
      <c r="I1720">
        <f>+COUNTIFS(BaseSAP!U:U,V!H1720,BaseSAP!C:C,V!$G$4)</f>
        <v>0</v>
      </c>
      <c r="L1720" s="33" t="s">
        <v>1668</v>
      </c>
      <c r="M1720">
        <v>0</v>
      </c>
    </row>
    <row r="1721" spans="1:13" x14ac:dyDescent="0.25">
      <c r="A1721" s="12" t="s">
        <v>146</v>
      </c>
      <c r="B1721" s="12" t="s">
        <v>1668</v>
      </c>
      <c r="C1721" s="12" t="s">
        <v>1806</v>
      </c>
      <c r="D1721" s="12">
        <v>0</v>
      </c>
      <c r="E1721" s="70">
        <v>0</v>
      </c>
      <c r="G1721" s="99">
        <f>+VALUE(VLOOKUP(B1721,[1]Hoja1!B$2:C$33,2,0))</f>
        <v>21</v>
      </c>
      <c r="H1721" t="str">
        <f>+VLOOKUP(CONCATENATE(B1721,C1721),[1]Hoja1!$J:$K,2,0)</f>
        <v>21149</v>
      </c>
      <c r="I1721">
        <f>+COUNTIFS(BaseSAP!U:U,V!H1721,BaseSAP!C:C,V!$G$4)</f>
        <v>0</v>
      </c>
      <c r="L1721" s="12" t="s">
        <v>1668</v>
      </c>
      <c r="M1721">
        <v>0</v>
      </c>
    </row>
    <row r="1722" spans="1:13" x14ac:dyDescent="0.25">
      <c r="A1722" s="33" t="s">
        <v>146</v>
      </c>
      <c r="B1722" s="33" t="s">
        <v>1668</v>
      </c>
      <c r="C1722" s="33" t="s">
        <v>1807</v>
      </c>
      <c r="D1722" s="33">
        <v>0</v>
      </c>
      <c r="E1722" s="69">
        <v>0</v>
      </c>
      <c r="G1722" s="99">
        <f>+VALUE(VLOOKUP(B1722,[1]Hoja1!B$2:C$33,2,0))</f>
        <v>21</v>
      </c>
      <c r="H1722" t="str">
        <f>+VLOOKUP(CONCATENATE(B1722,C1722),[1]Hoja1!$J:$K,2,0)</f>
        <v>21150</v>
      </c>
      <c r="I1722">
        <f>+COUNTIFS(BaseSAP!U:U,V!H1722,BaseSAP!C:C,V!$G$4)</f>
        <v>0</v>
      </c>
      <c r="L1722" s="33" t="s">
        <v>1668</v>
      </c>
      <c r="M1722">
        <v>0</v>
      </c>
    </row>
    <row r="1723" spans="1:13" x14ac:dyDescent="0.25">
      <c r="A1723" s="31" t="s">
        <v>146</v>
      </c>
      <c r="B1723" s="31" t="s">
        <v>1668</v>
      </c>
      <c r="C1723" s="31" t="s">
        <v>1808</v>
      </c>
      <c r="D1723" s="31">
        <v>0</v>
      </c>
      <c r="E1723" s="54">
        <v>0</v>
      </c>
      <c r="G1723" s="99">
        <f>+VALUE(VLOOKUP(B1723,[1]Hoja1!B$2:C$33,2,0))</f>
        <v>21</v>
      </c>
      <c r="H1723" t="str">
        <f>+VLOOKUP(CONCATENATE(B1723,C1723),[1]Hoja1!$J:$K,2,0)</f>
        <v>21151</v>
      </c>
      <c r="I1723">
        <f>+COUNTIFS(BaseSAP!U:U,V!H1723,BaseSAP!C:C,V!$G$4)</f>
        <v>0</v>
      </c>
      <c r="L1723" s="31" t="s">
        <v>1668</v>
      </c>
      <c r="M1723">
        <v>0</v>
      </c>
    </row>
    <row r="1724" spans="1:13" x14ac:dyDescent="0.25">
      <c r="A1724" s="33" t="s">
        <v>146</v>
      </c>
      <c r="B1724" s="33" t="s">
        <v>1668</v>
      </c>
      <c r="C1724" s="33" t="s">
        <v>1809</v>
      </c>
      <c r="D1724" s="33">
        <v>0</v>
      </c>
      <c r="E1724" s="69">
        <v>0</v>
      </c>
      <c r="G1724" s="99">
        <f>+VALUE(VLOOKUP(B1724,[1]Hoja1!B$2:C$33,2,0))</f>
        <v>21</v>
      </c>
      <c r="H1724" t="str">
        <f>+VLOOKUP(CONCATENATE(B1724,C1724),[1]Hoja1!$J:$K,2,0)</f>
        <v>21152</v>
      </c>
      <c r="I1724">
        <f>+COUNTIFS(BaseSAP!U:U,V!H1724,BaseSAP!C:C,V!$G$4)</f>
        <v>0</v>
      </c>
      <c r="L1724" s="33" t="s">
        <v>1668</v>
      </c>
      <c r="M1724">
        <v>0</v>
      </c>
    </row>
    <row r="1725" spans="1:13" x14ac:dyDescent="0.25">
      <c r="A1725" s="31" t="s">
        <v>146</v>
      </c>
      <c r="B1725" s="31" t="s">
        <v>1668</v>
      </c>
      <c r="C1725" s="31" t="s">
        <v>1810</v>
      </c>
      <c r="D1725" s="31">
        <v>0</v>
      </c>
      <c r="E1725" s="54">
        <v>0</v>
      </c>
      <c r="G1725" s="99">
        <f>+VALUE(VLOOKUP(B1725,[1]Hoja1!B$2:C$33,2,0))</f>
        <v>21</v>
      </c>
      <c r="H1725" t="str">
        <f>+VLOOKUP(CONCATENATE(B1725,C1725),[1]Hoja1!$J:$K,2,0)</f>
        <v>21153</v>
      </c>
      <c r="I1725">
        <f>+COUNTIFS(BaseSAP!U:U,V!H1725,BaseSAP!C:C,V!$G$4)</f>
        <v>0</v>
      </c>
      <c r="L1725" s="31" t="s">
        <v>1668</v>
      </c>
      <c r="M1725">
        <v>0</v>
      </c>
    </row>
    <row r="1726" spans="1:13" x14ac:dyDescent="0.25">
      <c r="A1726" s="33" t="s">
        <v>146</v>
      </c>
      <c r="B1726" s="33" t="s">
        <v>1668</v>
      </c>
      <c r="C1726" s="33" t="s">
        <v>1811</v>
      </c>
      <c r="D1726" s="33">
        <v>0</v>
      </c>
      <c r="E1726" s="69">
        <v>0</v>
      </c>
      <c r="G1726" s="99">
        <f>+VALUE(VLOOKUP(B1726,[1]Hoja1!B$2:C$33,2,0))</f>
        <v>21</v>
      </c>
      <c r="H1726" t="str">
        <f>+VLOOKUP(CONCATENATE(B1726,C1726),[1]Hoja1!$J:$K,2,0)</f>
        <v>21154</v>
      </c>
      <c r="I1726">
        <f>+COUNTIFS(BaseSAP!U:U,V!H1726,BaseSAP!C:C,V!$G$4)</f>
        <v>0</v>
      </c>
      <c r="L1726" s="33" t="s">
        <v>1668</v>
      </c>
      <c r="M1726">
        <v>0</v>
      </c>
    </row>
    <row r="1727" spans="1:13" x14ac:dyDescent="0.25">
      <c r="A1727" s="12" t="s">
        <v>146</v>
      </c>
      <c r="B1727" s="12" t="s">
        <v>1668</v>
      </c>
      <c r="C1727" s="12" t="s">
        <v>1812</v>
      </c>
      <c r="D1727" s="12">
        <v>0</v>
      </c>
      <c r="E1727" s="70">
        <v>0</v>
      </c>
      <c r="G1727" s="99">
        <f>+VALUE(VLOOKUP(B1727,[1]Hoja1!B$2:C$33,2,0))</f>
        <v>21</v>
      </c>
      <c r="H1727" t="str">
        <f>+VLOOKUP(CONCATENATE(B1727,C1727),[1]Hoja1!$J:$K,2,0)</f>
        <v>21155</v>
      </c>
      <c r="I1727">
        <f>+COUNTIFS(BaseSAP!U:U,V!H1727,BaseSAP!C:C,V!$G$4)</f>
        <v>0</v>
      </c>
      <c r="L1727" s="12" t="s">
        <v>1668</v>
      </c>
      <c r="M1727">
        <v>0</v>
      </c>
    </row>
    <row r="1728" spans="1:13" x14ac:dyDescent="0.25">
      <c r="A1728" s="33" t="s">
        <v>146</v>
      </c>
      <c r="B1728" s="33" t="s">
        <v>1668</v>
      </c>
      <c r="C1728" s="33" t="s">
        <v>1813</v>
      </c>
      <c r="D1728" s="33">
        <v>0</v>
      </c>
      <c r="E1728" s="69">
        <v>0</v>
      </c>
      <c r="G1728" s="99">
        <f>+VALUE(VLOOKUP(B1728,[1]Hoja1!B$2:C$33,2,0))</f>
        <v>21</v>
      </c>
      <c r="H1728" t="str">
        <f>+VLOOKUP(CONCATENATE(B1728,C1728),[1]Hoja1!$J:$K,2,0)</f>
        <v>21156</v>
      </c>
      <c r="I1728">
        <f>+COUNTIFS(BaseSAP!U:U,V!H1728,BaseSAP!C:C,V!$G$4)</f>
        <v>0</v>
      </c>
      <c r="L1728" s="33" t="s">
        <v>1668</v>
      </c>
      <c r="M1728">
        <v>0</v>
      </c>
    </row>
    <row r="1729" spans="1:13" x14ac:dyDescent="0.25">
      <c r="A1729" s="12" t="s">
        <v>146</v>
      </c>
      <c r="B1729" s="12" t="s">
        <v>1668</v>
      </c>
      <c r="C1729" s="12" t="s">
        <v>1814</v>
      </c>
      <c r="D1729" s="12">
        <v>0</v>
      </c>
      <c r="E1729" s="70">
        <v>0</v>
      </c>
      <c r="G1729" s="99">
        <f>+VALUE(VLOOKUP(B1729,[1]Hoja1!B$2:C$33,2,0))</f>
        <v>21</v>
      </c>
      <c r="H1729" t="str">
        <f>+VLOOKUP(CONCATENATE(B1729,C1729),[1]Hoja1!$J:$K,2,0)</f>
        <v>21157</v>
      </c>
      <c r="I1729">
        <f>+COUNTIFS(BaseSAP!U:U,V!H1729,BaseSAP!C:C,V!$G$4)</f>
        <v>0</v>
      </c>
      <c r="L1729" s="12" t="s">
        <v>1668</v>
      </c>
      <c r="M1729">
        <v>0</v>
      </c>
    </row>
    <row r="1730" spans="1:13" x14ac:dyDescent="0.25">
      <c r="A1730" s="33" t="s">
        <v>146</v>
      </c>
      <c r="B1730" s="33" t="s">
        <v>1668</v>
      </c>
      <c r="C1730" s="33" t="s">
        <v>1815</v>
      </c>
      <c r="D1730" s="33">
        <v>0</v>
      </c>
      <c r="E1730" s="69">
        <v>0</v>
      </c>
      <c r="G1730" s="99">
        <f>+VALUE(VLOOKUP(B1730,[1]Hoja1!B$2:C$33,2,0))</f>
        <v>21</v>
      </c>
      <c r="H1730" t="str">
        <f>+VLOOKUP(CONCATENATE(B1730,C1730),[1]Hoja1!$J:$K,2,0)</f>
        <v>21158</v>
      </c>
      <c r="I1730">
        <f>+COUNTIFS(BaseSAP!U:U,V!H1730,BaseSAP!C:C,V!$G$4)</f>
        <v>0</v>
      </c>
      <c r="L1730" s="33" t="s">
        <v>1668</v>
      </c>
      <c r="M1730">
        <v>0</v>
      </c>
    </row>
    <row r="1731" spans="1:13" x14ac:dyDescent="0.25">
      <c r="A1731" s="12" t="s">
        <v>146</v>
      </c>
      <c r="B1731" s="12" t="s">
        <v>1668</v>
      </c>
      <c r="C1731" s="12" t="s">
        <v>1816</v>
      </c>
      <c r="D1731" s="12">
        <v>0</v>
      </c>
      <c r="E1731" s="70">
        <v>0</v>
      </c>
      <c r="G1731" s="99">
        <f>+VALUE(VLOOKUP(B1731,[1]Hoja1!B$2:C$33,2,0))</f>
        <v>21</v>
      </c>
      <c r="H1731" t="str">
        <f>+VLOOKUP(CONCATENATE(B1731,C1731),[1]Hoja1!$J:$K,2,0)</f>
        <v>21159</v>
      </c>
      <c r="I1731">
        <f>+COUNTIFS(BaseSAP!U:U,V!H1731,BaseSAP!C:C,V!$G$4)</f>
        <v>0</v>
      </c>
      <c r="L1731" s="12" t="s">
        <v>1668</v>
      </c>
      <c r="M1731">
        <v>0</v>
      </c>
    </row>
    <row r="1732" spans="1:13" x14ac:dyDescent="0.25">
      <c r="A1732" s="33" t="s">
        <v>146</v>
      </c>
      <c r="B1732" s="33" t="s">
        <v>1668</v>
      </c>
      <c r="C1732" s="33" t="s">
        <v>1817</v>
      </c>
      <c r="D1732" s="33">
        <v>0</v>
      </c>
      <c r="E1732" s="69">
        <v>0</v>
      </c>
      <c r="G1732" s="99">
        <f>+VALUE(VLOOKUP(B1732,[1]Hoja1!B$2:C$33,2,0))</f>
        <v>21</v>
      </c>
      <c r="H1732" t="str">
        <f>+VLOOKUP(CONCATENATE(B1732,C1732),[1]Hoja1!$J:$K,2,0)</f>
        <v>21160</v>
      </c>
      <c r="I1732">
        <f>+COUNTIFS(BaseSAP!U:U,V!H1732,BaseSAP!C:C,V!$G$4)</f>
        <v>0</v>
      </c>
      <c r="L1732" s="33" t="s">
        <v>1668</v>
      </c>
      <c r="M1732">
        <v>0</v>
      </c>
    </row>
    <row r="1733" spans="1:13" x14ac:dyDescent="0.25">
      <c r="A1733" s="31" t="s">
        <v>146</v>
      </c>
      <c r="B1733" s="31" t="s">
        <v>1668</v>
      </c>
      <c r="C1733" s="31" t="s">
        <v>1818</v>
      </c>
      <c r="D1733" s="31">
        <v>0</v>
      </c>
      <c r="E1733" s="54">
        <v>0</v>
      </c>
      <c r="G1733" s="99">
        <f>+VALUE(VLOOKUP(B1733,[1]Hoja1!B$2:C$33,2,0))</f>
        <v>21</v>
      </c>
      <c r="H1733" t="str">
        <f>+VLOOKUP(CONCATENATE(B1733,C1733),[1]Hoja1!$J:$K,2,0)</f>
        <v>21161</v>
      </c>
      <c r="I1733">
        <f>+COUNTIFS(BaseSAP!U:U,V!H1733,BaseSAP!C:C,V!$G$4)</f>
        <v>0</v>
      </c>
      <c r="L1733" s="31" t="s">
        <v>1668</v>
      </c>
      <c r="M1733">
        <v>0</v>
      </c>
    </row>
    <row r="1734" spans="1:13" x14ac:dyDescent="0.25">
      <c r="A1734" s="33" t="s">
        <v>146</v>
      </c>
      <c r="B1734" s="33" t="s">
        <v>1668</v>
      </c>
      <c r="C1734" s="33" t="s">
        <v>1819</v>
      </c>
      <c r="D1734" s="33">
        <v>0</v>
      </c>
      <c r="E1734" s="69">
        <v>0</v>
      </c>
      <c r="G1734" s="99">
        <f>+VALUE(VLOOKUP(B1734,[1]Hoja1!B$2:C$33,2,0))</f>
        <v>21</v>
      </c>
      <c r="H1734" t="str">
        <f>+VLOOKUP(CONCATENATE(B1734,C1734),[1]Hoja1!$J:$K,2,0)</f>
        <v>21162</v>
      </c>
      <c r="I1734">
        <f>+COUNTIFS(BaseSAP!U:U,V!H1734,BaseSAP!C:C,V!$G$4)</f>
        <v>0</v>
      </c>
      <c r="L1734" s="33" t="s">
        <v>1668</v>
      </c>
      <c r="M1734">
        <v>0</v>
      </c>
    </row>
    <row r="1735" spans="1:13" x14ac:dyDescent="0.25">
      <c r="A1735" s="12" t="s">
        <v>146</v>
      </c>
      <c r="B1735" s="12" t="s">
        <v>1668</v>
      </c>
      <c r="C1735" s="12" t="s">
        <v>1820</v>
      </c>
      <c r="D1735" s="12">
        <v>0</v>
      </c>
      <c r="E1735" s="70">
        <v>0</v>
      </c>
      <c r="G1735" s="99">
        <f>+VALUE(VLOOKUP(B1735,[1]Hoja1!B$2:C$33,2,0))</f>
        <v>21</v>
      </c>
      <c r="H1735" t="str">
        <f>+VLOOKUP(CONCATENATE(B1735,C1735),[1]Hoja1!$J:$K,2,0)</f>
        <v>21163</v>
      </c>
      <c r="I1735">
        <f>+COUNTIFS(BaseSAP!U:U,V!H1735,BaseSAP!C:C,V!$G$4)</f>
        <v>0</v>
      </c>
      <c r="L1735" s="12" t="s">
        <v>1668</v>
      </c>
      <c r="M1735">
        <v>0</v>
      </c>
    </row>
    <row r="1736" spans="1:13" x14ac:dyDescent="0.25">
      <c r="A1736" s="33" t="s">
        <v>146</v>
      </c>
      <c r="B1736" s="33" t="s">
        <v>1668</v>
      </c>
      <c r="C1736" s="33" t="s">
        <v>1821</v>
      </c>
      <c r="D1736" s="33">
        <v>0</v>
      </c>
      <c r="E1736" s="69">
        <v>0</v>
      </c>
      <c r="G1736" s="99">
        <f>+VALUE(VLOOKUP(B1736,[1]Hoja1!B$2:C$33,2,0))</f>
        <v>21</v>
      </c>
      <c r="H1736" t="str">
        <f>+VLOOKUP(CONCATENATE(B1736,C1736),[1]Hoja1!$J:$K,2,0)</f>
        <v>21164</v>
      </c>
      <c r="I1736">
        <f>+COUNTIFS(BaseSAP!U:U,V!H1736,BaseSAP!C:C,V!$G$4)</f>
        <v>0</v>
      </c>
      <c r="L1736" s="33" t="s">
        <v>1668</v>
      </c>
      <c r="M1736">
        <v>0</v>
      </c>
    </row>
    <row r="1737" spans="1:13" x14ac:dyDescent="0.25">
      <c r="A1737" s="12" t="s">
        <v>146</v>
      </c>
      <c r="B1737" s="12" t="s">
        <v>1668</v>
      </c>
      <c r="C1737" s="12" t="s">
        <v>1822</v>
      </c>
      <c r="D1737" s="12">
        <v>0</v>
      </c>
      <c r="E1737" s="70">
        <v>0</v>
      </c>
      <c r="G1737" s="99">
        <f>+VALUE(VLOOKUP(B1737,[1]Hoja1!B$2:C$33,2,0))</f>
        <v>21</v>
      </c>
      <c r="H1737" t="str">
        <f>+VLOOKUP(CONCATENATE(B1737,C1737),[1]Hoja1!$J:$K,2,0)</f>
        <v>21165</v>
      </c>
      <c r="I1737">
        <f>+COUNTIFS(BaseSAP!U:U,V!H1737,BaseSAP!C:C,V!$G$4)</f>
        <v>0</v>
      </c>
      <c r="L1737" s="12" t="s">
        <v>1668</v>
      </c>
      <c r="M1737">
        <v>0</v>
      </c>
    </row>
    <row r="1738" spans="1:13" x14ac:dyDescent="0.25">
      <c r="A1738" s="33" t="s">
        <v>146</v>
      </c>
      <c r="B1738" s="33" t="s">
        <v>1668</v>
      </c>
      <c r="C1738" s="33" t="s">
        <v>1823</v>
      </c>
      <c r="D1738" s="33">
        <v>0</v>
      </c>
      <c r="E1738" s="69">
        <v>0</v>
      </c>
      <c r="G1738" s="99">
        <f>+VALUE(VLOOKUP(B1738,[1]Hoja1!B$2:C$33,2,0))</f>
        <v>21</v>
      </c>
      <c r="H1738" t="str">
        <f>+VLOOKUP(CONCATENATE(B1738,C1738),[1]Hoja1!$J:$K,2,0)</f>
        <v>21166</v>
      </c>
      <c r="I1738">
        <f>+COUNTIFS(BaseSAP!U:U,V!H1738,BaseSAP!C:C,V!$G$4)</f>
        <v>0</v>
      </c>
      <c r="L1738" s="33" t="s">
        <v>1668</v>
      </c>
      <c r="M1738">
        <v>0</v>
      </c>
    </row>
    <row r="1739" spans="1:13" x14ac:dyDescent="0.25">
      <c r="A1739" s="12" t="s">
        <v>146</v>
      </c>
      <c r="B1739" s="12" t="s">
        <v>1668</v>
      </c>
      <c r="C1739" s="12" t="s">
        <v>1824</v>
      </c>
      <c r="D1739" s="12">
        <v>0</v>
      </c>
      <c r="E1739" s="70">
        <v>0</v>
      </c>
      <c r="G1739" s="99">
        <f>+VALUE(VLOOKUP(B1739,[1]Hoja1!B$2:C$33,2,0))</f>
        <v>21</v>
      </c>
      <c r="H1739" t="str">
        <f>+VLOOKUP(CONCATENATE(B1739,C1739),[1]Hoja1!$J:$K,2,0)</f>
        <v>21167</v>
      </c>
      <c r="I1739">
        <f>+COUNTIFS(BaseSAP!U:U,V!H1739,BaseSAP!C:C,V!$G$4)</f>
        <v>0</v>
      </c>
      <c r="L1739" s="12" t="s">
        <v>1668</v>
      </c>
      <c r="M1739">
        <v>0</v>
      </c>
    </row>
    <row r="1740" spans="1:13" x14ac:dyDescent="0.25">
      <c r="A1740" s="33" t="s">
        <v>146</v>
      </c>
      <c r="B1740" s="33" t="s">
        <v>1668</v>
      </c>
      <c r="C1740" s="33" t="s">
        <v>1825</v>
      </c>
      <c r="D1740" s="33">
        <v>0</v>
      </c>
      <c r="E1740" s="69">
        <v>0</v>
      </c>
      <c r="G1740" s="99">
        <f>+VALUE(VLOOKUP(B1740,[1]Hoja1!B$2:C$33,2,0))</f>
        <v>21</v>
      </c>
      <c r="H1740" t="str">
        <f>+VLOOKUP(CONCATENATE(B1740,C1740),[1]Hoja1!$J:$K,2,0)</f>
        <v>21168</v>
      </c>
      <c r="I1740">
        <f>+COUNTIFS(BaseSAP!U:U,V!H1740,BaseSAP!C:C,V!$G$4)</f>
        <v>0</v>
      </c>
      <c r="L1740" s="33" t="s">
        <v>1668</v>
      </c>
      <c r="M1740">
        <v>0</v>
      </c>
    </row>
    <row r="1741" spans="1:13" x14ac:dyDescent="0.25">
      <c r="A1741" s="31" t="s">
        <v>146</v>
      </c>
      <c r="B1741" s="31" t="s">
        <v>1668</v>
      </c>
      <c r="C1741" s="31" t="s">
        <v>1826</v>
      </c>
      <c r="D1741" s="31">
        <v>0</v>
      </c>
      <c r="E1741" s="54">
        <v>0</v>
      </c>
      <c r="G1741" s="99">
        <f>+VALUE(VLOOKUP(B1741,[1]Hoja1!B$2:C$33,2,0))</f>
        <v>21</v>
      </c>
      <c r="H1741" t="str">
        <f>+VLOOKUP(CONCATENATE(B1741,C1741),[1]Hoja1!$J:$K,2,0)</f>
        <v>21169</v>
      </c>
      <c r="I1741">
        <f>+COUNTIFS(BaseSAP!U:U,V!H1741,BaseSAP!C:C,V!$G$4)</f>
        <v>0</v>
      </c>
      <c r="L1741" s="31" t="s">
        <v>1668</v>
      </c>
      <c r="M1741">
        <v>0</v>
      </c>
    </row>
    <row r="1742" spans="1:13" x14ac:dyDescent="0.25">
      <c r="A1742" s="33" t="s">
        <v>146</v>
      </c>
      <c r="B1742" s="33" t="s">
        <v>1668</v>
      </c>
      <c r="C1742" s="33" t="s">
        <v>1827</v>
      </c>
      <c r="D1742" s="33">
        <v>0</v>
      </c>
      <c r="E1742" s="69">
        <v>0</v>
      </c>
      <c r="G1742" s="99">
        <f>+VALUE(VLOOKUP(B1742,[1]Hoja1!B$2:C$33,2,0))</f>
        <v>21</v>
      </c>
      <c r="H1742" t="str">
        <f>+VLOOKUP(CONCATENATE(B1742,C1742),[1]Hoja1!$J:$K,2,0)</f>
        <v>21170</v>
      </c>
      <c r="I1742">
        <f>+COUNTIFS(BaseSAP!U:U,V!H1742,BaseSAP!C:C,V!$G$4)</f>
        <v>0</v>
      </c>
      <c r="L1742" s="33" t="s">
        <v>1668</v>
      </c>
      <c r="M1742">
        <v>0</v>
      </c>
    </row>
    <row r="1743" spans="1:13" x14ac:dyDescent="0.25">
      <c r="A1743" s="31" t="s">
        <v>146</v>
      </c>
      <c r="B1743" s="31" t="s">
        <v>1668</v>
      </c>
      <c r="C1743" s="31" t="s">
        <v>1828</v>
      </c>
      <c r="D1743" s="31">
        <v>0</v>
      </c>
      <c r="E1743" s="54">
        <v>0</v>
      </c>
      <c r="G1743" s="99">
        <f>+VALUE(VLOOKUP(B1743,[1]Hoja1!B$2:C$33,2,0))</f>
        <v>21</v>
      </c>
      <c r="H1743" t="str">
        <f>+VLOOKUP(CONCATENATE(B1743,C1743),[1]Hoja1!$J:$K,2,0)</f>
        <v>21171</v>
      </c>
      <c r="I1743">
        <f>+COUNTIFS(BaseSAP!U:U,V!H1743,BaseSAP!C:C,V!$G$4)</f>
        <v>0</v>
      </c>
      <c r="L1743" s="31" t="s">
        <v>1668</v>
      </c>
      <c r="M1743">
        <v>0</v>
      </c>
    </row>
    <row r="1744" spans="1:13" x14ac:dyDescent="0.25">
      <c r="A1744" s="33" t="s">
        <v>146</v>
      </c>
      <c r="B1744" s="33" t="s">
        <v>1668</v>
      </c>
      <c r="C1744" s="33" t="s">
        <v>1829</v>
      </c>
      <c r="D1744" s="33">
        <v>0</v>
      </c>
      <c r="E1744" s="69">
        <v>0</v>
      </c>
      <c r="G1744" s="99">
        <f>+VALUE(VLOOKUP(B1744,[1]Hoja1!B$2:C$33,2,0))</f>
        <v>21</v>
      </c>
      <c r="H1744" t="str">
        <f>+VLOOKUP(CONCATENATE(B1744,C1744),[1]Hoja1!$J:$K,2,0)</f>
        <v>21172</v>
      </c>
      <c r="I1744">
        <f>+COUNTIFS(BaseSAP!U:U,V!H1744,BaseSAP!C:C,V!$G$4)</f>
        <v>0</v>
      </c>
      <c r="L1744" s="33" t="s">
        <v>1668</v>
      </c>
      <c r="M1744">
        <v>0</v>
      </c>
    </row>
    <row r="1745" spans="1:13" x14ac:dyDescent="0.25">
      <c r="A1745" s="12" t="s">
        <v>146</v>
      </c>
      <c r="B1745" s="12" t="s">
        <v>1668</v>
      </c>
      <c r="C1745" s="12" t="s">
        <v>1830</v>
      </c>
      <c r="D1745" s="12">
        <v>0</v>
      </c>
      <c r="E1745" s="70">
        <v>0</v>
      </c>
      <c r="G1745" s="99">
        <f>+VALUE(VLOOKUP(B1745,[1]Hoja1!B$2:C$33,2,0))</f>
        <v>21</v>
      </c>
      <c r="H1745" t="str">
        <f>+VLOOKUP(CONCATENATE(B1745,C1745),[1]Hoja1!$J:$K,2,0)</f>
        <v>21173</v>
      </c>
      <c r="I1745">
        <f>+COUNTIFS(BaseSAP!U:U,V!H1745,BaseSAP!C:C,V!$G$4)</f>
        <v>0</v>
      </c>
      <c r="L1745" s="12" t="s">
        <v>1668</v>
      </c>
      <c r="M1745">
        <v>0</v>
      </c>
    </row>
    <row r="1746" spans="1:13" x14ac:dyDescent="0.25">
      <c r="A1746" s="33" t="s">
        <v>146</v>
      </c>
      <c r="B1746" s="33" t="s">
        <v>1668</v>
      </c>
      <c r="C1746" s="33" t="s">
        <v>1831</v>
      </c>
      <c r="D1746" s="33">
        <v>0</v>
      </c>
      <c r="E1746" s="69">
        <v>0</v>
      </c>
      <c r="G1746" s="99">
        <f>+VALUE(VLOOKUP(B1746,[1]Hoja1!B$2:C$33,2,0))</f>
        <v>21</v>
      </c>
      <c r="H1746" t="str">
        <f>+VLOOKUP(CONCATENATE(B1746,C1746),[1]Hoja1!$J:$K,2,0)</f>
        <v>21174</v>
      </c>
      <c r="I1746">
        <f>+COUNTIFS(BaseSAP!U:U,V!H1746,BaseSAP!C:C,V!$G$4)</f>
        <v>0</v>
      </c>
      <c r="L1746" s="33" t="s">
        <v>1668</v>
      </c>
      <c r="M1746">
        <v>0</v>
      </c>
    </row>
    <row r="1747" spans="1:13" x14ac:dyDescent="0.25">
      <c r="A1747" s="12" t="s">
        <v>146</v>
      </c>
      <c r="B1747" s="12" t="s">
        <v>1668</v>
      </c>
      <c r="C1747" s="12" t="s">
        <v>1832</v>
      </c>
      <c r="D1747" s="12">
        <v>0</v>
      </c>
      <c r="E1747" s="70">
        <v>0</v>
      </c>
      <c r="G1747" s="99">
        <f>+VALUE(VLOOKUP(B1747,[1]Hoja1!B$2:C$33,2,0))</f>
        <v>21</v>
      </c>
      <c r="H1747" t="str">
        <f>+VLOOKUP(CONCATENATE(B1747,C1747),[1]Hoja1!$J:$K,2,0)</f>
        <v>21175</v>
      </c>
      <c r="I1747">
        <f>+COUNTIFS(BaseSAP!U:U,V!H1747,BaseSAP!C:C,V!$G$4)</f>
        <v>0</v>
      </c>
      <c r="L1747" s="12" t="s">
        <v>1668</v>
      </c>
      <c r="M1747">
        <v>0</v>
      </c>
    </row>
    <row r="1748" spans="1:13" x14ac:dyDescent="0.25">
      <c r="A1748" s="33" t="s">
        <v>146</v>
      </c>
      <c r="B1748" s="33" t="s">
        <v>1668</v>
      </c>
      <c r="C1748" s="33" t="s">
        <v>1833</v>
      </c>
      <c r="D1748" s="33">
        <v>0</v>
      </c>
      <c r="E1748" s="69">
        <v>0</v>
      </c>
      <c r="G1748" s="99">
        <f>+VALUE(VLOOKUP(B1748,[1]Hoja1!B$2:C$33,2,0))</f>
        <v>21</v>
      </c>
      <c r="H1748" t="str">
        <f>+VLOOKUP(CONCATENATE(B1748,C1748),[1]Hoja1!$J:$K,2,0)</f>
        <v>21176</v>
      </c>
      <c r="I1748">
        <f>+COUNTIFS(BaseSAP!U:U,V!H1748,BaseSAP!C:C,V!$G$4)</f>
        <v>0</v>
      </c>
      <c r="L1748" s="33" t="s">
        <v>1668</v>
      </c>
      <c r="M1748">
        <v>0</v>
      </c>
    </row>
    <row r="1749" spans="1:13" x14ac:dyDescent="0.25">
      <c r="A1749" s="12" t="s">
        <v>146</v>
      </c>
      <c r="B1749" s="12" t="s">
        <v>1668</v>
      </c>
      <c r="C1749" s="12" t="s">
        <v>1834</v>
      </c>
      <c r="D1749" s="12">
        <v>0</v>
      </c>
      <c r="E1749" s="70">
        <v>0</v>
      </c>
      <c r="G1749" s="99">
        <f>+VALUE(VLOOKUP(B1749,[1]Hoja1!B$2:C$33,2,0))</f>
        <v>21</v>
      </c>
      <c r="H1749" t="str">
        <f>+VLOOKUP(CONCATENATE(B1749,C1749),[1]Hoja1!$J:$K,2,0)</f>
        <v>21177</v>
      </c>
      <c r="I1749">
        <f>+COUNTIFS(BaseSAP!U:U,V!H1749,BaseSAP!C:C,V!$G$4)</f>
        <v>0</v>
      </c>
      <c r="L1749" s="12" t="s">
        <v>1668</v>
      </c>
      <c r="M1749">
        <v>0</v>
      </c>
    </row>
    <row r="1750" spans="1:13" x14ac:dyDescent="0.25">
      <c r="A1750" s="33" t="s">
        <v>146</v>
      </c>
      <c r="B1750" s="33" t="s">
        <v>1668</v>
      </c>
      <c r="C1750" s="33" t="s">
        <v>1835</v>
      </c>
      <c r="D1750" s="33">
        <v>0</v>
      </c>
      <c r="E1750" s="69">
        <v>0</v>
      </c>
      <c r="G1750" s="99">
        <f>+VALUE(VLOOKUP(B1750,[1]Hoja1!B$2:C$33,2,0))</f>
        <v>21</v>
      </c>
      <c r="H1750" t="str">
        <f>+VLOOKUP(CONCATENATE(B1750,C1750),[1]Hoja1!$J:$K,2,0)</f>
        <v>21178</v>
      </c>
      <c r="I1750">
        <f>+COUNTIFS(BaseSAP!U:U,V!H1750,BaseSAP!C:C,V!$G$4)</f>
        <v>0</v>
      </c>
      <c r="L1750" s="33" t="s">
        <v>1668</v>
      </c>
      <c r="M1750">
        <v>0</v>
      </c>
    </row>
    <row r="1751" spans="1:13" x14ac:dyDescent="0.25">
      <c r="A1751" s="31" t="s">
        <v>146</v>
      </c>
      <c r="B1751" s="31" t="s">
        <v>1668</v>
      </c>
      <c r="C1751" s="31" t="s">
        <v>1836</v>
      </c>
      <c r="D1751" s="31">
        <v>0</v>
      </c>
      <c r="E1751" s="54">
        <v>0</v>
      </c>
      <c r="G1751" s="99">
        <f>+VALUE(VLOOKUP(B1751,[1]Hoja1!B$2:C$33,2,0))</f>
        <v>21</v>
      </c>
      <c r="H1751" t="str">
        <f>+VLOOKUP(CONCATENATE(B1751,C1751),[1]Hoja1!$J:$K,2,0)</f>
        <v>21179</v>
      </c>
      <c r="I1751">
        <f>+COUNTIFS(BaseSAP!U:U,V!H1751,BaseSAP!C:C,V!$G$4)</f>
        <v>0</v>
      </c>
      <c r="L1751" s="31" t="s">
        <v>1668</v>
      </c>
      <c r="M1751">
        <v>0</v>
      </c>
    </row>
    <row r="1752" spans="1:13" x14ac:dyDescent="0.25">
      <c r="A1752" s="33" t="s">
        <v>146</v>
      </c>
      <c r="B1752" s="33" t="s">
        <v>1668</v>
      </c>
      <c r="C1752" s="33" t="s">
        <v>1837</v>
      </c>
      <c r="D1752" s="33">
        <v>0</v>
      </c>
      <c r="E1752" s="69">
        <v>0</v>
      </c>
      <c r="G1752" s="99">
        <f>+VALUE(VLOOKUP(B1752,[1]Hoja1!B$2:C$33,2,0))</f>
        <v>21</v>
      </c>
      <c r="H1752" t="str">
        <f>+VLOOKUP(CONCATENATE(B1752,C1752),[1]Hoja1!$J:$K,2,0)</f>
        <v>21180</v>
      </c>
      <c r="I1752">
        <f>+COUNTIFS(BaseSAP!U:U,V!H1752,BaseSAP!C:C,V!$G$4)</f>
        <v>0</v>
      </c>
      <c r="L1752" s="33" t="s">
        <v>1668</v>
      </c>
      <c r="M1752">
        <v>0</v>
      </c>
    </row>
    <row r="1753" spans="1:13" x14ac:dyDescent="0.25">
      <c r="A1753" s="12" t="s">
        <v>146</v>
      </c>
      <c r="B1753" s="12" t="s">
        <v>1668</v>
      </c>
      <c r="C1753" s="12" t="s">
        <v>1838</v>
      </c>
      <c r="D1753" s="12">
        <v>0</v>
      </c>
      <c r="E1753" s="70">
        <v>0</v>
      </c>
      <c r="G1753" s="99">
        <f>+VALUE(VLOOKUP(B1753,[1]Hoja1!B$2:C$33,2,0))</f>
        <v>21</v>
      </c>
      <c r="H1753" t="str">
        <f>+VLOOKUP(CONCATENATE(B1753,C1753),[1]Hoja1!$J:$K,2,0)</f>
        <v>21181</v>
      </c>
      <c r="I1753">
        <f>+COUNTIFS(BaseSAP!U:U,V!H1753,BaseSAP!C:C,V!$G$4)</f>
        <v>0</v>
      </c>
      <c r="L1753" s="12" t="s">
        <v>1668</v>
      </c>
      <c r="M1753">
        <v>0</v>
      </c>
    </row>
    <row r="1754" spans="1:13" x14ac:dyDescent="0.25">
      <c r="A1754" s="33" t="s">
        <v>146</v>
      </c>
      <c r="B1754" s="33" t="s">
        <v>1668</v>
      </c>
      <c r="C1754" s="33" t="s">
        <v>1839</v>
      </c>
      <c r="D1754" s="33">
        <v>0</v>
      </c>
      <c r="E1754" s="69">
        <v>0</v>
      </c>
      <c r="G1754" s="99">
        <f>+VALUE(VLOOKUP(B1754,[1]Hoja1!B$2:C$33,2,0))</f>
        <v>21</v>
      </c>
      <c r="H1754" t="str">
        <f>+VLOOKUP(CONCATENATE(B1754,C1754),[1]Hoja1!$J:$K,2,0)</f>
        <v>21182</v>
      </c>
      <c r="I1754">
        <f>+COUNTIFS(BaseSAP!U:U,V!H1754,BaseSAP!C:C,V!$G$4)</f>
        <v>0</v>
      </c>
      <c r="L1754" s="33" t="s">
        <v>1668</v>
      </c>
      <c r="M1754">
        <v>0</v>
      </c>
    </row>
    <row r="1755" spans="1:13" x14ac:dyDescent="0.25">
      <c r="A1755" s="12" t="s">
        <v>146</v>
      </c>
      <c r="B1755" s="12" t="s">
        <v>1668</v>
      </c>
      <c r="C1755" s="12" t="s">
        <v>1840</v>
      </c>
      <c r="D1755" s="12">
        <v>0</v>
      </c>
      <c r="E1755" s="70">
        <v>0</v>
      </c>
      <c r="G1755" s="99">
        <f>+VALUE(VLOOKUP(B1755,[1]Hoja1!B$2:C$33,2,0))</f>
        <v>21</v>
      </c>
      <c r="H1755" t="str">
        <f>+VLOOKUP(CONCATENATE(B1755,C1755),[1]Hoja1!$J:$K,2,0)</f>
        <v>21183</v>
      </c>
      <c r="I1755">
        <f>+COUNTIFS(BaseSAP!U:U,V!H1755,BaseSAP!C:C,V!$G$4)</f>
        <v>0</v>
      </c>
      <c r="L1755" s="12" t="s">
        <v>1668</v>
      </c>
      <c r="M1755">
        <v>0</v>
      </c>
    </row>
    <row r="1756" spans="1:13" x14ac:dyDescent="0.25">
      <c r="A1756" s="33" t="s">
        <v>146</v>
      </c>
      <c r="B1756" s="33" t="s">
        <v>1668</v>
      </c>
      <c r="C1756" s="33" t="s">
        <v>1841</v>
      </c>
      <c r="D1756" s="33">
        <v>0</v>
      </c>
      <c r="E1756" s="69">
        <v>0</v>
      </c>
      <c r="G1756" s="99">
        <f>+VALUE(VLOOKUP(B1756,[1]Hoja1!B$2:C$33,2,0))</f>
        <v>21</v>
      </c>
      <c r="H1756" t="str">
        <f>+VLOOKUP(CONCATENATE(B1756,C1756),[1]Hoja1!$J:$K,2,0)</f>
        <v>21184</v>
      </c>
      <c r="I1756">
        <f>+COUNTIFS(BaseSAP!U:U,V!H1756,BaseSAP!C:C,V!$G$4)</f>
        <v>0</v>
      </c>
      <c r="L1756" s="33" t="s">
        <v>1668</v>
      </c>
      <c r="M1756">
        <v>0</v>
      </c>
    </row>
    <row r="1757" spans="1:13" x14ac:dyDescent="0.25">
      <c r="A1757" s="12" t="s">
        <v>146</v>
      </c>
      <c r="B1757" s="12" t="s">
        <v>1668</v>
      </c>
      <c r="C1757" s="12" t="s">
        <v>1842</v>
      </c>
      <c r="D1757" s="12">
        <v>0</v>
      </c>
      <c r="E1757" s="70">
        <v>0</v>
      </c>
      <c r="G1757" s="99">
        <f>+VALUE(VLOOKUP(B1757,[1]Hoja1!B$2:C$33,2,0))</f>
        <v>21</v>
      </c>
      <c r="H1757" t="str">
        <f>+VLOOKUP(CONCATENATE(B1757,C1757),[1]Hoja1!$J:$K,2,0)</f>
        <v>21185</v>
      </c>
      <c r="I1757">
        <f>+COUNTIFS(BaseSAP!U:U,V!H1757,BaseSAP!C:C,V!$G$4)</f>
        <v>0</v>
      </c>
      <c r="L1757" s="12" t="s">
        <v>1668</v>
      </c>
      <c r="M1757">
        <v>0</v>
      </c>
    </row>
    <row r="1758" spans="1:13" x14ac:dyDescent="0.25">
      <c r="A1758" s="33" t="s">
        <v>146</v>
      </c>
      <c r="B1758" s="33" t="s">
        <v>1668</v>
      </c>
      <c r="C1758" s="33" t="s">
        <v>1843</v>
      </c>
      <c r="D1758" s="33">
        <v>0</v>
      </c>
      <c r="E1758" s="69">
        <v>0</v>
      </c>
      <c r="G1758" s="99">
        <f>+VALUE(VLOOKUP(B1758,[1]Hoja1!B$2:C$33,2,0))</f>
        <v>21</v>
      </c>
      <c r="H1758" t="str">
        <f>+VLOOKUP(CONCATENATE(B1758,C1758),[1]Hoja1!$J:$K,2,0)</f>
        <v>21186</v>
      </c>
      <c r="I1758">
        <f>+COUNTIFS(BaseSAP!U:U,V!H1758,BaseSAP!C:C,V!$G$4)</f>
        <v>0</v>
      </c>
      <c r="L1758" s="33" t="s">
        <v>1668</v>
      </c>
      <c r="M1758">
        <v>0</v>
      </c>
    </row>
    <row r="1759" spans="1:13" x14ac:dyDescent="0.25">
      <c r="A1759" s="31" t="s">
        <v>146</v>
      </c>
      <c r="B1759" s="31" t="s">
        <v>1668</v>
      </c>
      <c r="C1759" s="31" t="s">
        <v>1844</v>
      </c>
      <c r="D1759" s="31">
        <v>0</v>
      </c>
      <c r="E1759" s="54">
        <v>0</v>
      </c>
      <c r="G1759" s="99">
        <f>+VALUE(VLOOKUP(B1759,[1]Hoja1!B$2:C$33,2,0))</f>
        <v>21</v>
      </c>
      <c r="H1759" t="str">
        <f>+VLOOKUP(CONCATENATE(B1759,C1759),[1]Hoja1!$J:$K,2,0)</f>
        <v>21187</v>
      </c>
      <c r="I1759">
        <f>+COUNTIFS(BaseSAP!U:U,V!H1759,BaseSAP!C:C,V!$G$4)</f>
        <v>0</v>
      </c>
      <c r="L1759" s="31" t="s">
        <v>1668</v>
      </c>
      <c r="M1759">
        <v>0</v>
      </c>
    </row>
    <row r="1760" spans="1:13" x14ac:dyDescent="0.25">
      <c r="A1760" s="33" t="s">
        <v>146</v>
      </c>
      <c r="B1760" s="33" t="s">
        <v>1668</v>
      </c>
      <c r="C1760" s="33" t="s">
        <v>1845</v>
      </c>
      <c r="D1760" s="33">
        <v>0</v>
      </c>
      <c r="E1760" s="69">
        <v>0</v>
      </c>
      <c r="G1760" s="99">
        <f>+VALUE(VLOOKUP(B1760,[1]Hoja1!B$2:C$33,2,0))</f>
        <v>21</v>
      </c>
      <c r="H1760" t="str">
        <f>+VLOOKUP(CONCATENATE(B1760,C1760),[1]Hoja1!$J:$K,2,0)</f>
        <v>21188</v>
      </c>
      <c r="I1760">
        <f>+COUNTIFS(BaseSAP!U:U,V!H1760,BaseSAP!C:C,V!$G$4)</f>
        <v>0</v>
      </c>
      <c r="L1760" s="33" t="s">
        <v>1668</v>
      </c>
      <c r="M1760">
        <v>0</v>
      </c>
    </row>
    <row r="1761" spans="1:13" x14ac:dyDescent="0.25">
      <c r="A1761" s="31" t="s">
        <v>146</v>
      </c>
      <c r="B1761" s="31" t="s">
        <v>1668</v>
      </c>
      <c r="C1761" s="31" t="s">
        <v>1846</v>
      </c>
      <c r="D1761" s="31">
        <v>0</v>
      </c>
      <c r="E1761" s="54">
        <v>0</v>
      </c>
      <c r="G1761" s="99">
        <f>+VALUE(VLOOKUP(B1761,[1]Hoja1!B$2:C$33,2,0))</f>
        <v>21</v>
      </c>
      <c r="H1761" t="str">
        <f>+VLOOKUP(CONCATENATE(B1761,C1761),[1]Hoja1!$J:$K,2,0)</f>
        <v>21189</v>
      </c>
      <c r="I1761">
        <f>+COUNTIFS(BaseSAP!U:U,V!H1761,BaseSAP!C:C,V!$G$4)</f>
        <v>0</v>
      </c>
      <c r="L1761" s="31" t="s">
        <v>1668</v>
      </c>
      <c r="M1761">
        <v>0</v>
      </c>
    </row>
    <row r="1762" spans="1:13" x14ac:dyDescent="0.25">
      <c r="A1762" s="33" t="s">
        <v>146</v>
      </c>
      <c r="B1762" s="33" t="s">
        <v>1668</v>
      </c>
      <c r="C1762" s="33" t="s">
        <v>1847</v>
      </c>
      <c r="D1762" s="33">
        <v>0</v>
      </c>
      <c r="E1762" s="69">
        <v>0</v>
      </c>
      <c r="G1762" s="99">
        <f>+VALUE(VLOOKUP(B1762,[1]Hoja1!B$2:C$33,2,0))</f>
        <v>21</v>
      </c>
      <c r="H1762" t="str">
        <f>+VLOOKUP(CONCATENATE(B1762,C1762),[1]Hoja1!$J:$K,2,0)</f>
        <v>21190</v>
      </c>
      <c r="I1762">
        <f>+COUNTIFS(BaseSAP!U:U,V!H1762,BaseSAP!C:C,V!$G$4)</f>
        <v>0</v>
      </c>
      <c r="L1762" s="33" t="s">
        <v>1668</v>
      </c>
      <c r="M1762">
        <v>0</v>
      </c>
    </row>
    <row r="1763" spans="1:13" x14ac:dyDescent="0.25">
      <c r="A1763" s="12" t="s">
        <v>146</v>
      </c>
      <c r="B1763" s="12" t="s">
        <v>1668</v>
      </c>
      <c r="C1763" s="12" t="s">
        <v>1848</v>
      </c>
      <c r="D1763" s="12">
        <v>0</v>
      </c>
      <c r="E1763" s="70">
        <v>0</v>
      </c>
      <c r="G1763" s="99">
        <f>+VALUE(VLOOKUP(B1763,[1]Hoja1!B$2:C$33,2,0))</f>
        <v>21</v>
      </c>
      <c r="H1763" t="str">
        <f>+VLOOKUP(CONCATENATE(B1763,C1763),[1]Hoja1!$J:$K,2,0)</f>
        <v>21191</v>
      </c>
      <c r="I1763">
        <f>+COUNTIFS(BaseSAP!U:U,V!H1763,BaseSAP!C:C,V!$G$4)</f>
        <v>0</v>
      </c>
      <c r="L1763" s="12" t="s">
        <v>1668</v>
      </c>
      <c r="M1763">
        <v>0</v>
      </c>
    </row>
    <row r="1764" spans="1:13" x14ac:dyDescent="0.25">
      <c r="A1764" s="33" t="s">
        <v>146</v>
      </c>
      <c r="B1764" s="33" t="s">
        <v>1668</v>
      </c>
      <c r="C1764" s="33" t="s">
        <v>1849</v>
      </c>
      <c r="D1764" s="33">
        <v>0</v>
      </c>
      <c r="E1764" s="69">
        <v>0</v>
      </c>
      <c r="G1764" s="99">
        <f>+VALUE(VLOOKUP(B1764,[1]Hoja1!B$2:C$33,2,0))</f>
        <v>21</v>
      </c>
      <c r="H1764" t="str">
        <f>+VLOOKUP(CONCATENATE(B1764,C1764),[1]Hoja1!$J:$K,2,0)</f>
        <v>21192</v>
      </c>
      <c r="I1764">
        <f>+COUNTIFS(BaseSAP!U:U,V!H1764,BaseSAP!C:C,V!$G$4)</f>
        <v>0</v>
      </c>
      <c r="L1764" s="33" t="s">
        <v>1668</v>
      </c>
      <c r="M1764">
        <v>0</v>
      </c>
    </row>
    <row r="1765" spans="1:13" x14ac:dyDescent="0.25">
      <c r="A1765" s="12" t="s">
        <v>146</v>
      </c>
      <c r="B1765" s="12" t="s">
        <v>1668</v>
      </c>
      <c r="C1765" s="12" t="s">
        <v>1850</v>
      </c>
      <c r="D1765" s="12">
        <v>0</v>
      </c>
      <c r="E1765" s="70">
        <v>0</v>
      </c>
      <c r="G1765" s="99">
        <f>+VALUE(VLOOKUP(B1765,[1]Hoja1!B$2:C$33,2,0))</f>
        <v>21</v>
      </c>
      <c r="H1765" t="str">
        <f>+VLOOKUP(CONCATENATE(B1765,C1765),[1]Hoja1!$J:$K,2,0)</f>
        <v>21193</v>
      </c>
      <c r="I1765">
        <f>+COUNTIFS(BaseSAP!U:U,V!H1765,BaseSAP!C:C,V!$G$4)</f>
        <v>0</v>
      </c>
      <c r="L1765" s="12" t="s">
        <v>1668</v>
      </c>
      <c r="M1765">
        <v>0</v>
      </c>
    </row>
    <row r="1766" spans="1:13" x14ac:dyDescent="0.25">
      <c r="A1766" s="33" t="s">
        <v>146</v>
      </c>
      <c r="B1766" s="33" t="s">
        <v>1668</v>
      </c>
      <c r="C1766" s="33" t="s">
        <v>334</v>
      </c>
      <c r="D1766" s="33">
        <v>0</v>
      </c>
      <c r="E1766" s="69">
        <v>0</v>
      </c>
      <c r="G1766" s="99">
        <f>+VALUE(VLOOKUP(B1766,[1]Hoja1!B$2:C$33,2,0))</f>
        <v>21</v>
      </c>
      <c r="H1766" t="str">
        <f>+VLOOKUP(CONCATENATE(B1766,C1766),[1]Hoja1!$J:$K,2,0)</f>
        <v>21194</v>
      </c>
      <c r="I1766">
        <f>+COUNTIFS(BaseSAP!U:U,V!H1766,BaseSAP!C:C,V!$G$4)</f>
        <v>0</v>
      </c>
      <c r="L1766" s="33" t="s">
        <v>1668</v>
      </c>
      <c r="M1766">
        <v>0</v>
      </c>
    </row>
    <row r="1767" spans="1:13" x14ac:dyDescent="0.25">
      <c r="A1767" s="12" t="s">
        <v>146</v>
      </c>
      <c r="B1767" s="12" t="s">
        <v>1668</v>
      </c>
      <c r="C1767" s="12" t="s">
        <v>456</v>
      </c>
      <c r="D1767" s="12">
        <v>0</v>
      </c>
      <c r="E1767" s="70">
        <v>0</v>
      </c>
      <c r="G1767" s="99">
        <f>+VALUE(VLOOKUP(B1767,[1]Hoja1!B$2:C$33,2,0))</f>
        <v>21</v>
      </c>
      <c r="H1767" t="str">
        <f>+VLOOKUP(CONCATENATE(B1767,C1767),[1]Hoja1!$J:$K,2,0)</f>
        <v>21195</v>
      </c>
      <c r="I1767">
        <f>+COUNTIFS(BaseSAP!U:U,V!H1767,BaseSAP!C:C,V!$G$4)</f>
        <v>0</v>
      </c>
      <c r="L1767" s="12" t="s">
        <v>1668</v>
      </c>
      <c r="M1767">
        <v>0</v>
      </c>
    </row>
    <row r="1768" spans="1:13" x14ac:dyDescent="0.25">
      <c r="A1768" s="33" t="s">
        <v>146</v>
      </c>
      <c r="B1768" s="33" t="s">
        <v>1668</v>
      </c>
      <c r="C1768" s="33" t="s">
        <v>1851</v>
      </c>
      <c r="D1768" s="33">
        <v>0</v>
      </c>
      <c r="E1768" s="69">
        <v>0</v>
      </c>
      <c r="G1768" s="99">
        <f>+VALUE(VLOOKUP(B1768,[1]Hoja1!B$2:C$33,2,0))</f>
        <v>21</v>
      </c>
      <c r="H1768" t="str">
        <f>+VLOOKUP(CONCATENATE(B1768,C1768),[1]Hoja1!$J:$K,2,0)</f>
        <v>21196</v>
      </c>
      <c r="I1768">
        <f>+COUNTIFS(BaseSAP!U:U,V!H1768,BaseSAP!C:C,V!$G$4)</f>
        <v>0</v>
      </c>
      <c r="L1768" s="33" t="s">
        <v>1668</v>
      </c>
      <c r="M1768">
        <v>0</v>
      </c>
    </row>
    <row r="1769" spans="1:13" x14ac:dyDescent="0.25">
      <c r="A1769" s="31" t="s">
        <v>146</v>
      </c>
      <c r="B1769" s="31" t="s">
        <v>1668</v>
      </c>
      <c r="C1769" s="31" t="s">
        <v>1852</v>
      </c>
      <c r="D1769" s="31">
        <v>0</v>
      </c>
      <c r="E1769" s="54">
        <v>0</v>
      </c>
      <c r="G1769" s="99">
        <f>+VALUE(VLOOKUP(B1769,[1]Hoja1!B$2:C$33,2,0))</f>
        <v>21</v>
      </c>
      <c r="H1769" t="str">
        <f>+VLOOKUP(CONCATENATE(B1769,C1769),[1]Hoja1!$J:$K,2,0)</f>
        <v>21197</v>
      </c>
      <c r="I1769">
        <f>+COUNTIFS(BaseSAP!U:U,V!H1769,BaseSAP!C:C,V!$G$4)</f>
        <v>0</v>
      </c>
      <c r="L1769" s="31" t="s">
        <v>1668</v>
      </c>
      <c r="M1769">
        <v>0</v>
      </c>
    </row>
    <row r="1770" spans="1:13" x14ac:dyDescent="0.25">
      <c r="A1770" s="33" t="s">
        <v>146</v>
      </c>
      <c r="B1770" s="33" t="s">
        <v>1668</v>
      </c>
      <c r="C1770" s="33" t="s">
        <v>1853</v>
      </c>
      <c r="D1770" s="33">
        <v>0</v>
      </c>
      <c r="E1770" s="69">
        <v>0</v>
      </c>
      <c r="G1770" s="99">
        <f>+VALUE(VLOOKUP(B1770,[1]Hoja1!B$2:C$33,2,0))</f>
        <v>21</v>
      </c>
      <c r="H1770" t="str">
        <f>+VLOOKUP(CONCATENATE(B1770,C1770),[1]Hoja1!$J:$K,2,0)</f>
        <v>21198</v>
      </c>
      <c r="I1770">
        <f>+COUNTIFS(BaseSAP!U:U,V!H1770,BaseSAP!C:C,V!$G$4)</f>
        <v>0</v>
      </c>
      <c r="L1770" s="33" t="s">
        <v>1668</v>
      </c>
      <c r="M1770">
        <v>0</v>
      </c>
    </row>
    <row r="1771" spans="1:13" x14ac:dyDescent="0.25">
      <c r="A1771" s="12" t="s">
        <v>146</v>
      </c>
      <c r="B1771" s="12" t="s">
        <v>1668</v>
      </c>
      <c r="C1771" s="12" t="s">
        <v>1854</v>
      </c>
      <c r="D1771" s="12">
        <v>0</v>
      </c>
      <c r="E1771" s="70">
        <v>0</v>
      </c>
      <c r="G1771" s="99">
        <f>+VALUE(VLOOKUP(B1771,[1]Hoja1!B$2:C$33,2,0))</f>
        <v>21</v>
      </c>
      <c r="H1771" t="str">
        <f>+VLOOKUP(CONCATENATE(B1771,C1771),[1]Hoja1!$J:$K,2,0)</f>
        <v>21199</v>
      </c>
      <c r="I1771">
        <f>+COUNTIFS(BaseSAP!U:U,V!H1771,BaseSAP!C:C,V!$G$4)</f>
        <v>0</v>
      </c>
      <c r="L1771" s="12" t="s">
        <v>1668</v>
      </c>
      <c r="M1771">
        <v>0</v>
      </c>
    </row>
    <row r="1772" spans="1:13" x14ac:dyDescent="0.25">
      <c r="A1772" s="33" t="s">
        <v>146</v>
      </c>
      <c r="B1772" s="33" t="s">
        <v>1668</v>
      </c>
      <c r="C1772" s="33" t="s">
        <v>1855</v>
      </c>
      <c r="D1772" s="33">
        <v>0</v>
      </c>
      <c r="E1772" s="69">
        <v>0</v>
      </c>
      <c r="G1772" s="99">
        <f>+VALUE(VLOOKUP(B1772,[1]Hoja1!B$2:C$33,2,0))</f>
        <v>21</v>
      </c>
      <c r="H1772" t="str">
        <f>+VLOOKUP(CONCATENATE(B1772,C1772),[1]Hoja1!$J:$K,2,0)</f>
        <v>21200</v>
      </c>
      <c r="I1772">
        <f>+COUNTIFS(BaseSAP!U:U,V!H1772,BaseSAP!C:C,V!$G$4)</f>
        <v>0</v>
      </c>
      <c r="L1772" s="33" t="s">
        <v>1668</v>
      </c>
      <c r="M1772">
        <v>0</v>
      </c>
    </row>
    <row r="1773" spans="1:13" x14ac:dyDescent="0.25">
      <c r="A1773" s="12" t="s">
        <v>146</v>
      </c>
      <c r="B1773" s="12" t="s">
        <v>1668</v>
      </c>
      <c r="C1773" s="12" t="s">
        <v>1856</v>
      </c>
      <c r="D1773" s="12">
        <v>0</v>
      </c>
      <c r="E1773" s="70">
        <v>0</v>
      </c>
      <c r="G1773" s="99">
        <f>+VALUE(VLOOKUP(B1773,[1]Hoja1!B$2:C$33,2,0))</f>
        <v>21</v>
      </c>
      <c r="H1773" t="str">
        <f>+VLOOKUP(CONCATENATE(B1773,C1773),[1]Hoja1!$J:$K,2,0)</f>
        <v>21201</v>
      </c>
      <c r="I1773">
        <f>+COUNTIFS(BaseSAP!U:U,V!H1773,BaseSAP!C:C,V!$G$4)</f>
        <v>0</v>
      </c>
      <c r="L1773" s="12" t="s">
        <v>1668</v>
      </c>
      <c r="M1773">
        <v>0</v>
      </c>
    </row>
    <row r="1774" spans="1:13" x14ac:dyDescent="0.25">
      <c r="A1774" s="33" t="s">
        <v>146</v>
      </c>
      <c r="B1774" s="33" t="s">
        <v>1668</v>
      </c>
      <c r="C1774" s="33" t="s">
        <v>1857</v>
      </c>
      <c r="D1774" s="33">
        <v>0</v>
      </c>
      <c r="E1774" s="69">
        <v>0</v>
      </c>
      <c r="G1774" s="99">
        <f>+VALUE(VLOOKUP(B1774,[1]Hoja1!B$2:C$33,2,0))</f>
        <v>21</v>
      </c>
      <c r="H1774" t="str">
        <f>+VLOOKUP(CONCATENATE(B1774,C1774),[1]Hoja1!$J:$K,2,0)</f>
        <v>21202</v>
      </c>
      <c r="I1774">
        <f>+COUNTIFS(BaseSAP!U:U,V!H1774,BaseSAP!C:C,V!$G$4)</f>
        <v>0</v>
      </c>
      <c r="L1774" s="33" t="s">
        <v>1668</v>
      </c>
      <c r="M1774">
        <v>0</v>
      </c>
    </row>
    <row r="1775" spans="1:13" x14ac:dyDescent="0.25">
      <c r="A1775" s="12" t="s">
        <v>146</v>
      </c>
      <c r="B1775" s="12" t="s">
        <v>1668</v>
      </c>
      <c r="C1775" s="12" t="s">
        <v>1858</v>
      </c>
      <c r="D1775" s="12">
        <v>0</v>
      </c>
      <c r="E1775" s="70">
        <v>0</v>
      </c>
      <c r="G1775" s="99">
        <f>+VALUE(VLOOKUP(B1775,[1]Hoja1!B$2:C$33,2,0))</f>
        <v>21</v>
      </c>
      <c r="H1775" t="str">
        <f>+VLOOKUP(CONCATENATE(B1775,C1775),[1]Hoja1!$J:$K,2,0)</f>
        <v>21203</v>
      </c>
      <c r="I1775">
        <f>+COUNTIFS(BaseSAP!U:U,V!H1775,BaseSAP!C:C,V!$G$4)</f>
        <v>0</v>
      </c>
      <c r="L1775" s="12" t="s">
        <v>1668</v>
      </c>
      <c r="M1775">
        <v>0</v>
      </c>
    </row>
    <row r="1776" spans="1:13" x14ac:dyDescent="0.25">
      <c r="A1776" s="33" t="s">
        <v>146</v>
      </c>
      <c r="B1776" s="33" t="s">
        <v>1668</v>
      </c>
      <c r="C1776" s="33" t="s">
        <v>1859</v>
      </c>
      <c r="D1776" s="33">
        <v>0</v>
      </c>
      <c r="E1776" s="69">
        <v>0</v>
      </c>
      <c r="G1776" s="99">
        <f>+VALUE(VLOOKUP(B1776,[1]Hoja1!B$2:C$33,2,0))</f>
        <v>21</v>
      </c>
      <c r="H1776" t="str">
        <f>+VLOOKUP(CONCATENATE(B1776,C1776),[1]Hoja1!$J:$K,2,0)</f>
        <v>21204</v>
      </c>
      <c r="I1776">
        <f>+COUNTIFS(BaseSAP!U:U,V!H1776,BaseSAP!C:C,V!$G$4)</f>
        <v>0</v>
      </c>
      <c r="L1776" s="33" t="s">
        <v>1668</v>
      </c>
      <c r="M1776">
        <v>0</v>
      </c>
    </row>
    <row r="1777" spans="1:13" x14ac:dyDescent="0.25">
      <c r="A1777" s="31" t="s">
        <v>146</v>
      </c>
      <c r="B1777" s="31" t="s">
        <v>1668</v>
      </c>
      <c r="C1777" s="31" t="s">
        <v>1860</v>
      </c>
      <c r="D1777" s="31">
        <v>0</v>
      </c>
      <c r="E1777" s="54">
        <v>0</v>
      </c>
      <c r="G1777" s="99">
        <f>+VALUE(VLOOKUP(B1777,[1]Hoja1!B$2:C$33,2,0))</f>
        <v>21</v>
      </c>
      <c r="H1777" t="str">
        <f>+VLOOKUP(CONCATENATE(B1777,C1777),[1]Hoja1!$J:$K,2,0)</f>
        <v>21205</v>
      </c>
      <c r="I1777">
        <f>+COUNTIFS(BaseSAP!U:U,V!H1777,BaseSAP!C:C,V!$G$4)</f>
        <v>0</v>
      </c>
      <c r="L1777" s="31" t="s">
        <v>1668</v>
      </c>
      <c r="M1777">
        <v>0</v>
      </c>
    </row>
    <row r="1778" spans="1:13" x14ac:dyDescent="0.25">
      <c r="A1778" s="33" t="s">
        <v>146</v>
      </c>
      <c r="B1778" s="33" t="s">
        <v>1668</v>
      </c>
      <c r="C1778" s="33" t="s">
        <v>1861</v>
      </c>
      <c r="D1778" s="33">
        <v>0</v>
      </c>
      <c r="E1778" s="69">
        <v>0</v>
      </c>
      <c r="G1778" s="99">
        <f>+VALUE(VLOOKUP(B1778,[1]Hoja1!B$2:C$33,2,0))</f>
        <v>21</v>
      </c>
      <c r="H1778" t="str">
        <f>+VLOOKUP(CONCATENATE(B1778,C1778),[1]Hoja1!$J:$K,2,0)</f>
        <v>21206</v>
      </c>
      <c r="I1778">
        <f>+COUNTIFS(BaseSAP!U:U,V!H1778,BaseSAP!C:C,V!$G$4)</f>
        <v>0</v>
      </c>
      <c r="L1778" s="33" t="s">
        <v>1668</v>
      </c>
      <c r="M1778">
        <v>0</v>
      </c>
    </row>
    <row r="1779" spans="1:13" x14ac:dyDescent="0.25">
      <c r="A1779" s="31" t="s">
        <v>146</v>
      </c>
      <c r="B1779" s="31" t="s">
        <v>1668</v>
      </c>
      <c r="C1779" s="31" t="s">
        <v>1862</v>
      </c>
      <c r="D1779" s="31">
        <v>0</v>
      </c>
      <c r="E1779" s="54">
        <v>0</v>
      </c>
      <c r="G1779" s="99">
        <f>+VALUE(VLOOKUP(B1779,[1]Hoja1!B$2:C$33,2,0))</f>
        <v>21</v>
      </c>
      <c r="H1779" t="str">
        <f>+VLOOKUP(CONCATENATE(B1779,C1779),[1]Hoja1!$J:$K,2,0)</f>
        <v>21207</v>
      </c>
      <c r="I1779">
        <f>+COUNTIFS(BaseSAP!U:U,V!H1779,BaseSAP!C:C,V!$G$4)</f>
        <v>0</v>
      </c>
      <c r="L1779" s="31" t="s">
        <v>1668</v>
      </c>
      <c r="M1779">
        <v>0</v>
      </c>
    </row>
    <row r="1780" spans="1:13" x14ac:dyDescent="0.25">
      <c r="A1780" s="33" t="s">
        <v>146</v>
      </c>
      <c r="B1780" s="33" t="s">
        <v>1668</v>
      </c>
      <c r="C1780" s="33" t="s">
        <v>1863</v>
      </c>
      <c r="D1780" s="33">
        <v>0</v>
      </c>
      <c r="E1780" s="69">
        <v>0</v>
      </c>
      <c r="G1780" s="99">
        <f>+VALUE(VLOOKUP(B1780,[1]Hoja1!B$2:C$33,2,0))</f>
        <v>21</v>
      </c>
      <c r="H1780" t="str">
        <f>+VLOOKUP(CONCATENATE(B1780,C1780),[1]Hoja1!$J:$K,2,0)</f>
        <v>21208</v>
      </c>
      <c r="I1780">
        <f>+COUNTIFS(BaseSAP!U:U,V!H1780,BaseSAP!C:C,V!$G$4)</f>
        <v>0</v>
      </c>
      <c r="L1780" s="33" t="s">
        <v>1668</v>
      </c>
      <c r="M1780">
        <v>0</v>
      </c>
    </row>
    <row r="1781" spans="1:13" x14ac:dyDescent="0.25">
      <c r="A1781" s="12" t="s">
        <v>146</v>
      </c>
      <c r="B1781" s="12" t="s">
        <v>1668</v>
      </c>
      <c r="C1781" s="12" t="s">
        <v>1864</v>
      </c>
      <c r="D1781" s="12">
        <v>0</v>
      </c>
      <c r="E1781" s="70">
        <v>0</v>
      </c>
      <c r="G1781" s="99">
        <f>+VALUE(VLOOKUP(B1781,[1]Hoja1!B$2:C$33,2,0))</f>
        <v>21</v>
      </c>
      <c r="H1781" t="str">
        <f>+VLOOKUP(CONCATENATE(B1781,C1781),[1]Hoja1!$J:$K,2,0)</f>
        <v>21209</v>
      </c>
      <c r="I1781">
        <f>+COUNTIFS(BaseSAP!U:U,V!H1781,BaseSAP!C:C,V!$G$4)</f>
        <v>0</v>
      </c>
      <c r="L1781" s="12" t="s">
        <v>1668</v>
      </c>
      <c r="M1781">
        <v>0</v>
      </c>
    </row>
    <row r="1782" spans="1:13" x14ac:dyDescent="0.25">
      <c r="A1782" s="33" t="s">
        <v>146</v>
      </c>
      <c r="B1782" s="33" t="s">
        <v>1668</v>
      </c>
      <c r="C1782" s="33" t="s">
        <v>1865</v>
      </c>
      <c r="D1782" s="33">
        <v>0</v>
      </c>
      <c r="E1782" s="69">
        <v>0</v>
      </c>
      <c r="G1782" s="99">
        <f>+VALUE(VLOOKUP(B1782,[1]Hoja1!B$2:C$33,2,0))</f>
        <v>21</v>
      </c>
      <c r="H1782" t="str">
        <f>+VLOOKUP(CONCATENATE(B1782,C1782),[1]Hoja1!$J:$K,2,0)</f>
        <v>21210</v>
      </c>
      <c r="I1782">
        <f>+COUNTIFS(BaseSAP!U:U,V!H1782,BaseSAP!C:C,V!$G$4)</f>
        <v>0</v>
      </c>
      <c r="L1782" s="33" t="s">
        <v>1668</v>
      </c>
      <c r="M1782">
        <v>0</v>
      </c>
    </row>
    <row r="1783" spans="1:13" x14ac:dyDescent="0.25">
      <c r="A1783" s="12" t="s">
        <v>146</v>
      </c>
      <c r="B1783" s="12" t="s">
        <v>1668</v>
      </c>
      <c r="C1783" s="12" t="s">
        <v>219</v>
      </c>
      <c r="D1783" s="12">
        <v>0</v>
      </c>
      <c r="E1783" s="70">
        <v>0</v>
      </c>
      <c r="G1783" s="99">
        <f>+VALUE(VLOOKUP(B1783,[1]Hoja1!B$2:C$33,2,0))</f>
        <v>21</v>
      </c>
      <c r="H1783" t="str">
        <f>+VLOOKUP(CONCATENATE(B1783,C1783),[1]Hoja1!$J:$K,2,0)</f>
        <v>21211</v>
      </c>
      <c r="I1783">
        <f>+COUNTIFS(BaseSAP!U:U,V!H1783,BaseSAP!C:C,V!$G$4)</f>
        <v>0</v>
      </c>
      <c r="L1783" s="12" t="s">
        <v>1668</v>
      </c>
      <c r="M1783">
        <v>0</v>
      </c>
    </row>
    <row r="1784" spans="1:13" x14ac:dyDescent="0.25">
      <c r="A1784" s="33" t="s">
        <v>146</v>
      </c>
      <c r="B1784" s="33" t="s">
        <v>1668</v>
      </c>
      <c r="C1784" s="33" t="s">
        <v>1866</v>
      </c>
      <c r="D1784" s="33">
        <v>0</v>
      </c>
      <c r="E1784" s="69">
        <v>0</v>
      </c>
      <c r="G1784" s="99">
        <f>+VALUE(VLOOKUP(B1784,[1]Hoja1!B$2:C$33,2,0))</f>
        <v>21</v>
      </c>
      <c r="H1784" t="str">
        <f>+VLOOKUP(CONCATENATE(B1784,C1784),[1]Hoja1!$J:$K,2,0)</f>
        <v>21212</v>
      </c>
      <c r="I1784">
        <f>+COUNTIFS(BaseSAP!U:U,V!H1784,BaseSAP!C:C,V!$G$4)</f>
        <v>0</v>
      </c>
      <c r="L1784" s="33" t="s">
        <v>1668</v>
      </c>
      <c r="M1784">
        <v>0</v>
      </c>
    </row>
    <row r="1785" spans="1:13" x14ac:dyDescent="0.25">
      <c r="A1785" s="12" t="s">
        <v>146</v>
      </c>
      <c r="B1785" s="12" t="s">
        <v>1668</v>
      </c>
      <c r="C1785" s="12" t="s">
        <v>1867</v>
      </c>
      <c r="D1785" s="12">
        <v>0</v>
      </c>
      <c r="E1785" s="70">
        <v>0</v>
      </c>
      <c r="G1785" s="99">
        <f>+VALUE(VLOOKUP(B1785,[1]Hoja1!B$2:C$33,2,0))</f>
        <v>21</v>
      </c>
      <c r="H1785" t="str">
        <f>+VLOOKUP(CONCATENATE(B1785,C1785),[1]Hoja1!$J:$K,2,0)</f>
        <v>21213</v>
      </c>
      <c r="I1785">
        <f>+COUNTIFS(BaseSAP!U:U,V!H1785,BaseSAP!C:C,V!$G$4)</f>
        <v>0</v>
      </c>
      <c r="L1785" s="12" t="s">
        <v>1668</v>
      </c>
      <c r="M1785">
        <v>0</v>
      </c>
    </row>
    <row r="1786" spans="1:13" x14ac:dyDescent="0.25">
      <c r="A1786" s="33" t="s">
        <v>146</v>
      </c>
      <c r="B1786" s="33" t="s">
        <v>1668</v>
      </c>
      <c r="C1786" s="33" t="s">
        <v>1868</v>
      </c>
      <c r="D1786" s="33">
        <v>0</v>
      </c>
      <c r="E1786" s="69">
        <v>0</v>
      </c>
      <c r="G1786" s="99">
        <f>+VALUE(VLOOKUP(B1786,[1]Hoja1!B$2:C$33,2,0))</f>
        <v>21</v>
      </c>
      <c r="H1786" t="str">
        <f>+VLOOKUP(CONCATENATE(B1786,C1786),[1]Hoja1!$J:$K,2,0)</f>
        <v>21214</v>
      </c>
      <c r="I1786">
        <f>+COUNTIFS(BaseSAP!U:U,V!H1786,BaseSAP!C:C,V!$G$4)</f>
        <v>0</v>
      </c>
      <c r="L1786" s="33" t="s">
        <v>1668</v>
      </c>
      <c r="M1786">
        <v>0</v>
      </c>
    </row>
    <row r="1787" spans="1:13" x14ac:dyDescent="0.25">
      <c r="A1787" s="31" t="s">
        <v>146</v>
      </c>
      <c r="B1787" s="31" t="s">
        <v>1668</v>
      </c>
      <c r="C1787" s="31" t="s">
        <v>1869</v>
      </c>
      <c r="D1787" s="31">
        <v>0</v>
      </c>
      <c r="E1787" s="54">
        <v>0</v>
      </c>
      <c r="G1787" s="99">
        <f>+VALUE(VLOOKUP(B1787,[1]Hoja1!B$2:C$33,2,0))</f>
        <v>21</v>
      </c>
      <c r="H1787" t="str">
        <f>+VLOOKUP(CONCATENATE(B1787,C1787),[1]Hoja1!$J:$K,2,0)</f>
        <v>21215</v>
      </c>
      <c r="I1787">
        <f>+COUNTIFS(BaseSAP!U:U,V!H1787,BaseSAP!C:C,V!$G$4)</f>
        <v>0</v>
      </c>
      <c r="L1787" s="31" t="s">
        <v>1668</v>
      </c>
      <c r="M1787">
        <v>0</v>
      </c>
    </row>
    <row r="1788" spans="1:13" x14ac:dyDescent="0.25">
      <c r="A1788" s="33" t="s">
        <v>146</v>
      </c>
      <c r="B1788" s="33" t="s">
        <v>1668</v>
      </c>
      <c r="C1788" s="33" t="s">
        <v>1870</v>
      </c>
      <c r="D1788" s="33">
        <v>0</v>
      </c>
      <c r="E1788" s="69">
        <v>0</v>
      </c>
      <c r="G1788" s="99">
        <f>+VALUE(VLOOKUP(B1788,[1]Hoja1!B$2:C$33,2,0))</f>
        <v>21</v>
      </c>
      <c r="H1788" t="str">
        <f>+VLOOKUP(CONCATENATE(B1788,C1788),[1]Hoja1!$J:$K,2,0)</f>
        <v>21216</v>
      </c>
      <c r="I1788">
        <f>+COUNTIFS(BaseSAP!U:U,V!H1788,BaseSAP!C:C,V!$G$4)</f>
        <v>0</v>
      </c>
      <c r="L1788" s="33" t="s">
        <v>1668</v>
      </c>
      <c r="M1788">
        <v>0</v>
      </c>
    </row>
    <row r="1789" spans="1:13" x14ac:dyDescent="0.25">
      <c r="A1789" s="12" t="s">
        <v>146</v>
      </c>
      <c r="B1789" s="12" t="s">
        <v>1668</v>
      </c>
      <c r="C1789" s="12" t="s">
        <v>1871</v>
      </c>
      <c r="D1789" s="12">
        <v>0</v>
      </c>
      <c r="E1789" s="70">
        <v>0</v>
      </c>
      <c r="G1789" s="99">
        <f>+VALUE(VLOOKUP(B1789,[1]Hoja1!B$2:C$33,2,0))</f>
        <v>21</v>
      </c>
      <c r="H1789" t="str">
        <f>+VLOOKUP(CONCATENATE(B1789,C1789),[1]Hoja1!$J:$K,2,0)</f>
        <v>21217</v>
      </c>
      <c r="I1789">
        <f>+COUNTIFS(BaseSAP!U:U,V!H1789,BaseSAP!C:C,V!$G$4)</f>
        <v>0</v>
      </c>
      <c r="L1789" s="12" t="s">
        <v>1668</v>
      </c>
      <c r="M1789">
        <v>0</v>
      </c>
    </row>
    <row r="1790" spans="1:13" x14ac:dyDescent="0.25">
      <c r="A1790" s="33" t="s">
        <v>146</v>
      </c>
      <c r="B1790" s="33" t="s">
        <v>1872</v>
      </c>
      <c r="C1790" s="33" t="s">
        <v>1873</v>
      </c>
      <c r="D1790" s="33">
        <v>0</v>
      </c>
      <c r="E1790" s="69">
        <v>0</v>
      </c>
      <c r="G1790" s="99">
        <f>+VALUE(VLOOKUP(B1790,[1]Hoja1!B$2:C$33,2,0))</f>
        <v>22</v>
      </c>
      <c r="H1790" t="str">
        <f>+VLOOKUP(CONCATENATE(B1790,C1790),[1]Hoja1!$J:$K,2,0)</f>
        <v>22001</v>
      </c>
      <c r="I1790">
        <f>+COUNTIFS(BaseSAP!U:U,V!H1790,BaseSAP!C:C,V!$G$4)</f>
        <v>0</v>
      </c>
      <c r="L1790" s="33" t="s">
        <v>1872</v>
      </c>
      <c r="M1790">
        <v>0</v>
      </c>
    </row>
    <row r="1791" spans="1:13" x14ac:dyDescent="0.25">
      <c r="A1791" s="12" t="s">
        <v>146</v>
      </c>
      <c r="B1791" s="12" t="s">
        <v>1872</v>
      </c>
      <c r="C1791" s="12" t="s">
        <v>1874</v>
      </c>
      <c r="D1791" s="12">
        <v>0</v>
      </c>
      <c r="E1791" s="70">
        <v>0</v>
      </c>
      <c r="G1791" s="99">
        <f>+VALUE(VLOOKUP(B1791,[1]Hoja1!B$2:C$33,2,0))</f>
        <v>22</v>
      </c>
      <c r="H1791" t="str">
        <f>+VLOOKUP(CONCATENATE(B1791,C1791),[1]Hoja1!$J:$K,2,0)</f>
        <v>22002</v>
      </c>
      <c r="I1791">
        <f>+COUNTIFS(BaseSAP!U:U,V!H1791,BaseSAP!C:C,V!$G$4)</f>
        <v>0</v>
      </c>
      <c r="L1791" s="12" t="s">
        <v>1872</v>
      </c>
      <c r="M1791">
        <v>0</v>
      </c>
    </row>
    <row r="1792" spans="1:13" x14ac:dyDescent="0.25">
      <c r="A1792" s="33" t="s">
        <v>146</v>
      </c>
      <c r="B1792" s="33" t="s">
        <v>1872</v>
      </c>
      <c r="C1792" s="33" t="s">
        <v>1875</v>
      </c>
      <c r="D1792" s="33">
        <v>0</v>
      </c>
      <c r="E1792" s="69">
        <v>0</v>
      </c>
      <c r="G1792" s="99">
        <f>+VALUE(VLOOKUP(B1792,[1]Hoja1!B$2:C$33,2,0))</f>
        <v>22</v>
      </c>
      <c r="H1792" t="str">
        <f>+VLOOKUP(CONCATENATE(B1792,C1792),[1]Hoja1!$J:$K,2,0)</f>
        <v>22003</v>
      </c>
      <c r="I1792">
        <f>+COUNTIFS(BaseSAP!U:U,V!H1792,BaseSAP!C:C,V!$G$4)</f>
        <v>0</v>
      </c>
      <c r="L1792" s="33" t="s">
        <v>1872</v>
      </c>
      <c r="M1792">
        <v>0</v>
      </c>
    </row>
    <row r="1793" spans="1:13" x14ac:dyDescent="0.25">
      <c r="A1793" s="12" t="s">
        <v>146</v>
      </c>
      <c r="B1793" s="12" t="s">
        <v>1872</v>
      </c>
      <c r="C1793" s="12" t="s">
        <v>1876</v>
      </c>
      <c r="D1793" s="12">
        <v>0</v>
      </c>
      <c r="E1793" s="70">
        <v>0</v>
      </c>
      <c r="G1793" s="99">
        <f>+VALUE(VLOOKUP(B1793,[1]Hoja1!B$2:C$33,2,0))</f>
        <v>22</v>
      </c>
      <c r="H1793" t="str">
        <f>+VLOOKUP(CONCATENATE(B1793,C1793),[1]Hoja1!$J:$K,2,0)</f>
        <v>22004</v>
      </c>
      <c r="I1793">
        <f>+COUNTIFS(BaseSAP!U:U,V!H1793,BaseSAP!C:C,V!$G$4)</f>
        <v>0</v>
      </c>
      <c r="L1793" s="12" t="s">
        <v>1872</v>
      </c>
      <c r="M1793">
        <v>0</v>
      </c>
    </row>
    <row r="1794" spans="1:13" x14ac:dyDescent="0.25">
      <c r="A1794" s="33" t="s">
        <v>146</v>
      </c>
      <c r="B1794" s="33" t="s">
        <v>1872</v>
      </c>
      <c r="C1794" s="33" t="s">
        <v>1877</v>
      </c>
      <c r="D1794" s="33">
        <v>0</v>
      </c>
      <c r="E1794" s="69">
        <v>0</v>
      </c>
      <c r="G1794" s="99">
        <f>+VALUE(VLOOKUP(B1794,[1]Hoja1!B$2:C$33,2,0))</f>
        <v>22</v>
      </c>
      <c r="H1794" t="str">
        <f>+VLOOKUP(CONCATENATE(B1794,C1794),[1]Hoja1!$J:$K,2,0)</f>
        <v>22005</v>
      </c>
      <c r="I1794">
        <f>+COUNTIFS(BaseSAP!U:U,V!H1794,BaseSAP!C:C,V!$G$4)</f>
        <v>0</v>
      </c>
      <c r="L1794" s="33" t="s">
        <v>1872</v>
      </c>
      <c r="M1794">
        <v>0</v>
      </c>
    </row>
    <row r="1795" spans="1:13" x14ac:dyDescent="0.25">
      <c r="A1795" s="31" t="s">
        <v>146</v>
      </c>
      <c r="B1795" s="31" t="s">
        <v>1872</v>
      </c>
      <c r="C1795" s="31" t="s">
        <v>1878</v>
      </c>
      <c r="D1795" s="31">
        <v>0</v>
      </c>
      <c r="E1795" s="54">
        <v>0</v>
      </c>
      <c r="G1795" s="99">
        <f>+VALUE(VLOOKUP(B1795,[1]Hoja1!B$2:C$33,2,0))</f>
        <v>22</v>
      </c>
      <c r="H1795" t="str">
        <f>+VLOOKUP(CONCATENATE(B1795,C1795),[1]Hoja1!$J:$K,2,0)</f>
        <v>22006</v>
      </c>
      <c r="I1795">
        <f>+COUNTIFS(BaseSAP!U:U,V!H1795,BaseSAP!C:C,V!$G$4)</f>
        <v>0</v>
      </c>
      <c r="L1795" s="31" t="s">
        <v>1872</v>
      </c>
      <c r="M1795">
        <v>0</v>
      </c>
    </row>
    <row r="1796" spans="1:13" x14ac:dyDescent="0.25">
      <c r="A1796" s="33" t="s">
        <v>146</v>
      </c>
      <c r="B1796" s="33" t="s">
        <v>1872</v>
      </c>
      <c r="C1796" s="33" t="s">
        <v>1879</v>
      </c>
      <c r="D1796" s="33">
        <v>0</v>
      </c>
      <c r="E1796" s="69">
        <v>0</v>
      </c>
      <c r="G1796" s="99">
        <f>+VALUE(VLOOKUP(B1796,[1]Hoja1!B$2:C$33,2,0))</f>
        <v>22</v>
      </c>
      <c r="H1796" t="str">
        <f>+VLOOKUP(CONCATENATE(B1796,C1796),[1]Hoja1!$J:$K,2,0)</f>
        <v>22007</v>
      </c>
      <c r="I1796">
        <f>+COUNTIFS(BaseSAP!U:U,V!H1796,BaseSAP!C:C,V!$G$4)</f>
        <v>0</v>
      </c>
      <c r="L1796" s="33" t="s">
        <v>1872</v>
      </c>
      <c r="M1796">
        <v>0</v>
      </c>
    </row>
    <row r="1797" spans="1:13" x14ac:dyDescent="0.25">
      <c r="A1797" s="31" t="s">
        <v>146</v>
      </c>
      <c r="B1797" s="31" t="s">
        <v>1872</v>
      </c>
      <c r="C1797" s="31" t="s">
        <v>1880</v>
      </c>
      <c r="D1797" s="31">
        <v>0</v>
      </c>
      <c r="E1797" s="54">
        <v>0</v>
      </c>
      <c r="G1797" s="99">
        <f>+VALUE(VLOOKUP(B1797,[1]Hoja1!B$2:C$33,2,0))</f>
        <v>22</v>
      </c>
      <c r="H1797" t="str">
        <f>+VLOOKUP(CONCATENATE(B1797,C1797),[1]Hoja1!$J:$K,2,0)</f>
        <v>22008</v>
      </c>
      <c r="I1797">
        <f>+COUNTIFS(BaseSAP!U:U,V!H1797,BaseSAP!C:C,V!$G$4)</f>
        <v>0</v>
      </c>
      <c r="L1797" s="31" t="s">
        <v>1872</v>
      </c>
      <c r="M1797">
        <v>0</v>
      </c>
    </row>
    <row r="1798" spans="1:13" x14ac:dyDescent="0.25">
      <c r="A1798" s="33" t="s">
        <v>146</v>
      </c>
      <c r="B1798" s="33" t="s">
        <v>1872</v>
      </c>
      <c r="C1798" s="33" t="s">
        <v>1881</v>
      </c>
      <c r="D1798" s="33">
        <v>0</v>
      </c>
      <c r="E1798" s="69">
        <v>0</v>
      </c>
      <c r="G1798" s="99">
        <f>+VALUE(VLOOKUP(B1798,[1]Hoja1!B$2:C$33,2,0))</f>
        <v>22</v>
      </c>
      <c r="H1798" t="str">
        <f>+VLOOKUP(CONCATENATE(B1798,C1798),[1]Hoja1!$J:$K,2,0)</f>
        <v>22009</v>
      </c>
      <c r="I1798">
        <f>+COUNTIFS(BaseSAP!U:U,V!H1798,BaseSAP!C:C,V!$G$4)</f>
        <v>0</v>
      </c>
      <c r="L1798" s="33" t="s">
        <v>1872</v>
      </c>
      <c r="M1798">
        <v>0</v>
      </c>
    </row>
    <row r="1799" spans="1:13" x14ac:dyDescent="0.25">
      <c r="A1799" s="12" t="s">
        <v>146</v>
      </c>
      <c r="B1799" s="12" t="s">
        <v>1872</v>
      </c>
      <c r="C1799" s="12" t="s">
        <v>1882</v>
      </c>
      <c r="D1799" s="12">
        <v>0</v>
      </c>
      <c r="E1799" s="70">
        <v>0</v>
      </c>
      <c r="G1799" s="99">
        <f>+VALUE(VLOOKUP(B1799,[1]Hoja1!B$2:C$33,2,0))</f>
        <v>22</v>
      </c>
      <c r="H1799" t="str">
        <f>+VLOOKUP(CONCATENATE(B1799,C1799),[1]Hoja1!$J:$K,2,0)</f>
        <v>22010</v>
      </c>
      <c r="I1799">
        <f>+COUNTIFS(BaseSAP!U:U,V!H1799,BaseSAP!C:C,V!$G$4)</f>
        <v>0</v>
      </c>
      <c r="L1799" s="12" t="s">
        <v>1872</v>
      </c>
      <c r="M1799">
        <v>0</v>
      </c>
    </row>
    <row r="1800" spans="1:13" x14ac:dyDescent="0.25">
      <c r="A1800" s="33" t="s">
        <v>146</v>
      </c>
      <c r="B1800" s="33" t="s">
        <v>1872</v>
      </c>
      <c r="C1800" s="33" t="s">
        <v>1883</v>
      </c>
      <c r="D1800" s="33">
        <v>0</v>
      </c>
      <c r="E1800" s="69">
        <v>0</v>
      </c>
      <c r="G1800" s="99">
        <f>+VALUE(VLOOKUP(B1800,[1]Hoja1!B$2:C$33,2,0))</f>
        <v>22</v>
      </c>
      <c r="H1800" t="str">
        <f>+VLOOKUP(CONCATENATE(B1800,C1800),[1]Hoja1!$J:$K,2,0)</f>
        <v>22011</v>
      </c>
      <c r="I1800">
        <f>+COUNTIFS(BaseSAP!U:U,V!H1800,BaseSAP!C:C,V!$G$4)</f>
        <v>0</v>
      </c>
      <c r="L1800" s="33" t="s">
        <v>1872</v>
      </c>
      <c r="M1800">
        <v>0</v>
      </c>
    </row>
    <row r="1801" spans="1:13" x14ac:dyDescent="0.25">
      <c r="A1801" s="12" t="s">
        <v>146</v>
      </c>
      <c r="B1801" s="12" t="s">
        <v>1872</v>
      </c>
      <c r="C1801" s="12" t="s">
        <v>1884</v>
      </c>
      <c r="D1801" s="12">
        <v>0</v>
      </c>
      <c r="E1801" s="70">
        <v>0</v>
      </c>
      <c r="G1801" s="99">
        <f>+VALUE(VLOOKUP(B1801,[1]Hoja1!B$2:C$33,2,0))</f>
        <v>22</v>
      </c>
      <c r="H1801" t="str">
        <f>+VLOOKUP(CONCATENATE(B1801,C1801),[1]Hoja1!$J:$K,2,0)</f>
        <v>22012</v>
      </c>
      <c r="I1801">
        <f>+COUNTIFS(BaseSAP!U:U,V!H1801,BaseSAP!C:C,V!$G$4)</f>
        <v>0</v>
      </c>
      <c r="L1801" s="12" t="s">
        <v>1872</v>
      </c>
      <c r="M1801">
        <v>0</v>
      </c>
    </row>
    <row r="1802" spans="1:13" x14ac:dyDescent="0.25">
      <c r="A1802" s="33" t="s">
        <v>146</v>
      </c>
      <c r="B1802" s="33" t="s">
        <v>1872</v>
      </c>
      <c r="C1802" s="33" t="s">
        <v>1885</v>
      </c>
      <c r="D1802" s="33">
        <v>0</v>
      </c>
      <c r="E1802" s="69">
        <v>0</v>
      </c>
      <c r="G1802" s="99">
        <f>+VALUE(VLOOKUP(B1802,[1]Hoja1!B$2:C$33,2,0))</f>
        <v>22</v>
      </c>
      <c r="H1802" t="str">
        <f>+VLOOKUP(CONCATENATE(B1802,C1802),[1]Hoja1!$J:$K,2,0)</f>
        <v>22013</v>
      </c>
      <c r="I1802">
        <f>+COUNTIFS(BaseSAP!U:U,V!H1802,BaseSAP!C:C,V!$G$4)</f>
        <v>0</v>
      </c>
      <c r="L1802" s="33" t="s">
        <v>1872</v>
      </c>
      <c r="M1802">
        <v>0</v>
      </c>
    </row>
    <row r="1803" spans="1:13" x14ac:dyDescent="0.25">
      <c r="A1803" s="12" t="s">
        <v>146</v>
      </c>
      <c r="B1803" s="12" t="s">
        <v>1872</v>
      </c>
      <c r="C1803" s="12" t="s">
        <v>1872</v>
      </c>
      <c r="D1803" s="12">
        <v>1</v>
      </c>
      <c r="E1803" s="70">
        <v>4.7846889952153108E-3</v>
      </c>
      <c r="G1803" s="99">
        <f>+VALUE(VLOOKUP(B1803,[1]Hoja1!B$2:C$33,2,0))</f>
        <v>22</v>
      </c>
      <c r="H1803" t="str">
        <f>+VLOOKUP(CONCATENATE(B1803,C1803),[1]Hoja1!$J:$K,2,0)</f>
        <v>22014</v>
      </c>
      <c r="I1803">
        <f>+COUNTIFS(BaseSAP!U:U,V!H1803,BaseSAP!C:C,V!$G$4)</f>
        <v>1</v>
      </c>
      <c r="L1803" s="12" t="s">
        <v>1872</v>
      </c>
      <c r="M1803">
        <v>1</v>
      </c>
    </row>
    <row r="1804" spans="1:13" x14ac:dyDescent="0.25">
      <c r="A1804" s="33" t="s">
        <v>146</v>
      </c>
      <c r="B1804" s="33" t="s">
        <v>1872</v>
      </c>
      <c r="C1804" s="33" t="s">
        <v>1886</v>
      </c>
      <c r="D1804" s="33">
        <v>0</v>
      </c>
      <c r="E1804" s="69">
        <v>0</v>
      </c>
      <c r="G1804" s="99">
        <f>+VALUE(VLOOKUP(B1804,[1]Hoja1!B$2:C$33,2,0))</f>
        <v>22</v>
      </c>
      <c r="H1804" t="str">
        <f>+VLOOKUP(CONCATENATE(B1804,C1804),[1]Hoja1!$J:$K,2,0)</f>
        <v>22015</v>
      </c>
      <c r="I1804">
        <f>+COUNTIFS(BaseSAP!U:U,V!H1804,BaseSAP!C:C,V!$G$4)</f>
        <v>0</v>
      </c>
      <c r="L1804" s="33" t="s">
        <v>1872</v>
      </c>
      <c r="M1804">
        <v>0</v>
      </c>
    </row>
    <row r="1805" spans="1:13" x14ac:dyDescent="0.25">
      <c r="A1805" s="31" t="s">
        <v>146</v>
      </c>
      <c r="B1805" s="31" t="s">
        <v>1872</v>
      </c>
      <c r="C1805" s="31" t="s">
        <v>446</v>
      </c>
      <c r="D1805" s="31">
        <v>0</v>
      </c>
      <c r="E1805" s="54">
        <v>0</v>
      </c>
      <c r="G1805" s="99">
        <f>+VALUE(VLOOKUP(B1805,[1]Hoja1!B$2:C$33,2,0))</f>
        <v>22</v>
      </c>
      <c r="H1805" t="str">
        <f>+VLOOKUP(CONCATENATE(B1805,C1805),[1]Hoja1!$J:$K,2,0)</f>
        <v>22016</v>
      </c>
      <c r="I1805">
        <f>+COUNTIFS(BaseSAP!U:U,V!H1805,BaseSAP!C:C,V!$G$4)</f>
        <v>0</v>
      </c>
      <c r="L1805" s="31" t="s">
        <v>1872</v>
      </c>
      <c r="M1805">
        <v>0</v>
      </c>
    </row>
    <row r="1806" spans="1:13" x14ac:dyDescent="0.25">
      <c r="A1806" s="33" t="s">
        <v>146</v>
      </c>
      <c r="B1806" s="33" t="s">
        <v>1872</v>
      </c>
      <c r="C1806" s="33" t="s">
        <v>1887</v>
      </c>
      <c r="D1806" s="33">
        <v>0</v>
      </c>
      <c r="E1806" s="69">
        <v>0</v>
      </c>
      <c r="G1806" s="99">
        <f>+VALUE(VLOOKUP(B1806,[1]Hoja1!B$2:C$33,2,0))</f>
        <v>22</v>
      </c>
      <c r="H1806" t="str">
        <f>+VLOOKUP(CONCATENATE(B1806,C1806),[1]Hoja1!$J:$K,2,0)</f>
        <v>22017</v>
      </c>
      <c r="I1806">
        <f>+COUNTIFS(BaseSAP!U:U,V!H1806,BaseSAP!C:C,V!$G$4)</f>
        <v>0</v>
      </c>
      <c r="L1806" s="33" t="s">
        <v>1872</v>
      </c>
      <c r="M1806">
        <v>0</v>
      </c>
    </row>
    <row r="1807" spans="1:13" x14ac:dyDescent="0.25">
      <c r="A1807" s="12" t="s">
        <v>146</v>
      </c>
      <c r="B1807" s="12" t="s">
        <v>1872</v>
      </c>
      <c r="C1807" s="12" t="s">
        <v>758</v>
      </c>
      <c r="D1807" s="12">
        <v>0</v>
      </c>
      <c r="E1807" s="70">
        <v>0</v>
      </c>
      <c r="G1807" s="99">
        <f>+VALUE(VLOOKUP(B1807,[1]Hoja1!B$2:C$33,2,0))</f>
        <v>22</v>
      </c>
      <c r="H1807" t="str">
        <f>+VLOOKUP(CONCATENATE(B1807,C1807),[1]Hoja1!$J:$K,2,0)</f>
        <v>22018</v>
      </c>
      <c r="I1807">
        <f>+COUNTIFS(BaseSAP!U:U,V!H1807,BaseSAP!C:C,V!$G$4)</f>
        <v>0</v>
      </c>
      <c r="L1807" s="12" t="s">
        <v>1872</v>
      </c>
      <c r="M1807">
        <v>0</v>
      </c>
    </row>
    <row r="1808" spans="1:13" x14ac:dyDescent="0.25">
      <c r="A1808" s="33" t="s">
        <v>146</v>
      </c>
      <c r="B1808" s="33" t="s">
        <v>1888</v>
      </c>
      <c r="C1808" s="33" t="s">
        <v>1889</v>
      </c>
      <c r="D1808" s="33">
        <v>0</v>
      </c>
      <c r="E1808" s="69">
        <v>0</v>
      </c>
      <c r="G1808" s="99">
        <f>+VALUE(VLOOKUP(B1808,[1]Hoja1!B$2:C$33,2,0))</f>
        <v>23</v>
      </c>
      <c r="H1808" t="str">
        <f>+VLOOKUP(CONCATENATE(B1808,C1808),[1]Hoja1!$J:$K,2,0)</f>
        <v>23001</v>
      </c>
      <c r="I1808">
        <f>+COUNTIFS(BaseSAP!U:U,V!H1808,BaseSAP!C:C,V!$G$4)</f>
        <v>0</v>
      </c>
      <c r="L1808" s="33" t="s">
        <v>1888</v>
      </c>
      <c r="M1808">
        <v>0</v>
      </c>
    </row>
    <row r="1809" spans="1:13" x14ac:dyDescent="0.25">
      <c r="A1809" s="12" t="s">
        <v>146</v>
      </c>
      <c r="B1809" s="12" t="s">
        <v>1888</v>
      </c>
      <c r="C1809" s="12" t="s">
        <v>1890</v>
      </c>
      <c r="D1809" s="12">
        <v>0</v>
      </c>
      <c r="E1809" s="70">
        <v>0</v>
      </c>
      <c r="G1809" s="99">
        <f>+VALUE(VLOOKUP(B1809,[1]Hoja1!B$2:C$33,2,0))</f>
        <v>23</v>
      </c>
      <c r="H1809" t="str">
        <f>+VLOOKUP(CONCATENATE(B1809,C1809),[1]Hoja1!$J:$K,2,0)</f>
        <v>23002</v>
      </c>
      <c r="I1809">
        <f>+COUNTIFS(BaseSAP!U:U,V!H1809,BaseSAP!C:C,V!$G$4)</f>
        <v>0</v>
      </c>
      <c r="L1809" s="12" t="s">
        <v>1888</v>
      </c>
      <c r="M1809">
        <v>0</v>
      </c>
    </row>
    <row r="1810" spans="1:13" x14ac:dyDescent="0.25">
      <c r="A1810" s="33" t="s">
        <v>146</v>
      </c>
      <c r="B1810" s="33" t="s">
        <v>1888</v>
      </c>
      <c r="C1810" s="33" t="s">
        <v>1891</v>
      </c>
      <c r="D1810" s="33">
        <v>0</v>
      </c>
      <c r="E1810" s="69">
        <v>0</v>
      </c>
      <c r="G1810" s="99">
        <f>+VALUE(VLOOKUP(B1810,[1]Hoja1!B$2:C$33,2,0))</f>
        <v>23</v>
      </c>
      <c r="H1810" t="str">
        <f>+VLOOKUP(CONCATENATE(B1810,C1810),[1]Hoja1!$J:$K,2,0)</f>
        <v>23003</v>
      </c>
      <c r="I1810">
        <f>+COUNTIFS(BaseSAP!U:U,V!H1810,BaseSAP!C:C,V!$G$4)</f>
        <v>0</v>
      </c>
      <c r="L1810" s="33" t="s">
        <v>1888</v>
      </c>
      <c r="M1810">
        <v>0</v>
      </c>
    </row>
    <row r="1811" spans="1:13" x14ac:dyDescent="0.25">
      <c r="A1811" s="12" t="s">
        <v>146</v>
      </c>
      <c r="B1811" s="12" t="s">
        <v>1888</v>
      </c>
      <c r="C1811" s="12" t="s">
        <v>1892</v>
      </c>
      <c r="D1811" s="12">
        <v>0</v>
      </c>
      <c r="E1811" s="70">
        <v>0</v>
      </c>
      <c r="G1811" s="99">
        <f>+VALUE(VLOOKUP(B1811,[1]Hoja1!B$2:C$33,2,0))</f>
        <v>23</v>
      </c>
      <c r="H1811" t="str">
        <f>+VLOOKUP(CONCATENATE(B1811,C1811),[1]Hoja1!$J:$K,2,0)</f>
        <v>23004</v>
      </c>
      <c r="I1811">
        <f>+COUNTIFS(BaseSAP!U:U,V!H1811,BaseSAP!C:C,V!$G$4)</f>
        <v>0</v>
      </c>
      <c r="L1811" s="12" t="s">
        <v>1888</v>
      </c>
      <c r="M1811">
        <v>0</v>
      </c>
    </row>
    <row r="1812" spans="1:13" x14ac:dyDescent="0.25">
      <c r="A1812" s="33" t="s">
        <v>146</v>
      </c>
      <c r="B1812" s="33" t="s">
        <v>1888</v>
      </c>
      <c r="C1812" s="33" t="s">
        <v>419</v>
      </c>
      <c r="D1812" s="33">
        <v>1</v>
      </c>
      <c r="E1812" s="69">
        <v>4.7846889952153108E-3</v>
      </c>
      <c r="G1812" s="99">
        <f>+VALUE(VLOOKUP(B1812,[1]Hoja1!B$2:C$33,2,0))</f>
        <v>23</v>
      </c>
      <c r="H1812" t="str">
        <f>+VLOOKUP(CONCATENATE(B1812,C1812),[1]Hoja1!$J:$K,2,0)</f>
        <v>23005</v>
      </c>
      <c r="I1812">
        <f>+COUNTIFS(BaseSAP!U:U,V!H1812,BaseSAP!C:C,V!$G$4)</f>
        <v>1</v>
      </c>
      <c r="L1812" s="33" t="s">
        <v>1888</v>
      </c>
      <c r="M1812">
        <v>1</v>
      </c>
    </row>
    <row r="1813" spans="1:13" x14ac:dyDescent="0.25">
      <c r="A1813" s="31" t="s">
        <v>146</v>
      </c>
      <c r="B1813" s="31" t="s">
        <v>1888</v>
      </c>
      <c r="C1813" s="31" t="s">
        <v>1893</v>
      </c>
      <c r="D1813" s="31">
        <v>0</v>
      </c>
      <c r="E1813" s="54">
        <v>0</v>
      </c>
      <c r="G1813" s="99">
        <f>+VALUE(VLOOKUP(B1813,[1]Hoja1!B$2:C$33,2,0))</f>
        <v>23</v>
      </c>
      <c r="H1813" t="str">
        <f>+VLOOKUP(CONCATENATE(B1813,C1813),[1]Hoja1!$J:$K,2,0)</f>
        <v>23006</v>
      </c>
      <c r="I1813">
        <f>+COUNTIFS(BaseSAP!U:U,V!H1813,BaseSAP!C:C,V!$G$4)</f>
        <v>0</v>
      </c>
      <c r="L1813" s="31" t="s">
        <v>1888</v>
      </c>
      <c r="M1813">
        <v>0</v>
      </c>
    </row>
    <row r="1814" spans="1:13" x14ac:dyDescent="0.25">
      <c r="A1814" s="33" t="s">
        <v>146</v>
      </c>
      <c r="B1814" s="33" t="s">
        <v>1888</v>
      </c>
      <c r="C1814" s="33" t="s">
        <v>950</v>
      </c>
      <c r="D1814" s="33">
        <v>0</v>
      </c>
      <c r="E1814" s="69">
        <v>0</v>
      </c>
      <c r="G1814" s="99">
        <f>+VALUE(VLOOKUP(B1814,[1]Hoja1!B$2:C$33,2,0))</f>
        <v>23</v>
      </c>
      <c r="H1814" t="str">
        <f>+VLOOKUP(CONCATENATE(B1814,C1814),[1]Hoja1!$J:$K,2,0)</f>
        <v>23007</v>
      </c>
      <c r="I1814">
        <f>+COUNTIFS(BaseSAP!U:U,V!H1814,BaseSAP!C:C,V!$G$4)</f>
        <v>0</v>
      </c>
      <c r="L1814" s="33" t="s">
        <v>1888</v>
      </c>
      <c r="M1814">
        <v>0</v>
      </c>
    </row>
    <row r="1815" spans="1:13" x14ac:dyDescent="0.25">
      <c r="A1815" s="31" t="s">
        <v>146</v>
      </c>
      <c r="B1815" s="31" t="s">
        <v>1888</v>
      </c>
      <c r="C1815" s="31" t="s">
        <v>1894</v>
      </c>
      <c r="D1815" s="31">
        <v>0</v>
      </c>
      <c r="E1815" s="54">
        <v>0</v>
      </c>
      <c r="G1815" s="99">
        <f>+VALUE(VLOOKUP(B1815,[1]Hoja1!B$2:C$33,2,0))</f>
        <v>23</v>
      </c>
      <c r="H1815" t="str">
        <f>+VLOOKUP(CONCATENATE(B1815,C1815),[1]Hoja1!$J:$K,2,0)</f>
        <v>23008</v>
      </c>
      <c r="I1815">
        <f>+COUNTIFS(BaseSAP!U:U,V!H1815,BaseSAP!C:C,V!$G$4)</f>
        <v>0</v>
      </c>
      <c r="L1815" s="31" t="s">
        <v>1888</v>
      </c>
      <c r="M1815">
        <v>0</v>
      </c>
    </row>
    <row r="1816" spans="1:13" x14ac:dyDescent="0.25">
      <c r="A1816" s="33" t="s">
        <v>146</v>
      </c>
      <c r="B1816" s="33" t="s">
        <v>1888</v>
      </c>
      <c r="C1816" s="33" t="s">
        <v>1895</v>
      </c>
      <c r="D1816" s="33">
        <v>0</v>
      </c>
      <c r="E1816" s="69">
        <v>0</v>
      </c>
      <c r="G1816" s="99">
        <f>+VALUE(VLOOKUP(B1816,[1]Hoja1!B$2:C$33,2,0))</f>
        <v>23</v>
      </c>
      <c r="H1816" t="str">
        <f>+VLOOKUP(CONCATENATE(B1816,C1816),[1]Hoja1!$J:$K,2,0)</f>
        <v>23009</v>
      </c>
      <c r="I1816">
        <f>+COUNTIFS(BaseSAP!U:U,V!H1816,BaseSAP!C:C,V!$G$4)</f>
        <v>0</v>
      </c>
      <c r="L1816" s="33" t="s">
        <v>1888</v>
      </c>
      <c r="M1816">
        <v>0</v>
      </c>
    </row>
    <row r="1817" spans="1:13" x14ac:dyDescent="0.25">
      <c r="A1817" s="12" t="s">
        <v>146</v>
      </c>
      <c r="B1817" s="12" t="s">
        <v>1888</v>
      </c>
      <c r="C1817" s="12" t="s">
        <v>1896</v>
      </c>
      <c r="D1817" s="12">
        <v>0</v>
      </c>
      <c r="E1817" s="70">
        <v>0</v>
      </c>
      <c r="G1817" s="99">
        <f>+VALUE(VLOOKUP(B1817,[1]Hoja1!B$2:C$33,2,0))</f>
        <v>23</v>
      </c>
      <c r="H1817" t="str">
        <f>+VLOOKUP(CONCATENATE(B1817,C1817),[1]Hoja1!$J:$K,2,0)</f>
        <v>23010</v>
      </c>
      <c r="I1817">
        <f>+COUNTIFS(BaseSAP!U:U,V!H1817,BaseSAP!C:C,V!$G$4)</f>
        <v>0</v>
      </c>
      <c r="L1817" s="12" t="s">
        <v>1888</v>
      </c>
      <c r="M1817">
        <v>0</v>
      </c>
    </row>
    <row r="1818" spans="1:13" x14ac:dyDescent="0.25">
      <c r="A1818" s="33" t="s">
        <v>146</v>
      </c>
      <c r="B1818" s="33" t="s">
        <v>1897</v>
      </c>
      <c r="C1818" s="33" t="s">
        <v>1898</v>
      </c>
      <c r="D1818" s="33">
        <v>0</v>
      </c>
      <c r="E1818" s="69">
        <v>0</v>
      </c>
      <c r="G1818" s="99">
        <f>+VALUE(VLOOKUP(B1818,[1]Hoja1!B$2:C$33,2,0))</f>
        <v>24</v>
      </c>
      <c r="H1818" t="str">
        <f>+VLOOKUP(CONCATENATE(B1818,C1818),[1]Hoja1!$J:$K,2,0)</f>
        <v>24001</v>
      </c>
      <c r="I1818">
        <f>+COUNTIFS(BaseSAP!U:U,V!H1818,BaseSAP!C:C,V!$G$4)</f>
        <v>0</v>
      </c>
      <c r="L1818" s="33" t="s">
        <v>1897</v>
      </c>
      <c r="M1818">
        <v>0</v>
      </c>
    </row>
    <row r="1819" spans="1:13" x14ac:dyDescent="0.25">
      <c r="A1819" s="12" t="s">
        <v>146</v>
      </c>
      <c r="B1819" s="12" t="s">
        <v>1897</v>
      </c>
      <c r="C1819" s="12" t="s">
        <v>1899</v>
      </c>
      <c r="D1819" s="12">
        <v>0</v>
      </c>
      <c r="E1819" s="70">
        <v>0</v>
      </c>
      <c r="G1819" s="99">
        <f>+VALUE(VLOOKUP(B1819,[1]Hoja1!B$2:C$33,2,0))</f>
        <v>24</v>
      </c>
      <c r="H1819" t="str">
        <f>+VLOOKUP(CONCATENATE(B1819,C1819),[1]Hoja1!$J:$K,2,0)</f>
        <v>24002</v>
      </c>
      <c r="I1819">
        <f>+COUNTIFS(BaseSAP!U:U,V!H1819,BaseSAP!C:C,V!$G$4)</f>
        <v>0</v>
      </c>
      <c r="L1819" s="12" t="s">
        <v>1897</v>
      </c>
      <c r="M1819">
        <v>0</v>
      </c>
    </row>
    <row r="1820" spans="1:13" x14ac:dyDescent="0.25">
      <c r="A1820" s="33" t="s">
        <v>146</v>
      </c>
      <c r="B1820" s="33" t="s">
        <v>1897</v>
      </c>
      <c r="C1820" s="33" t="s">
        <v>1900</v>
      </c>
      <c r="D1820" s="33">
        <v>0</v>
      </c>
      <c r="E1820" s="69">
        <v>0</v>
      </c>
      <c r="G1820" s="99">
        <f>+VALUE(VLOOKUP(B1820,[1]Hoja1!B$2:C$33,2,0))</f>
        <v>24</v>
      </c>
      <c r="H1820" t="str">
        <f>+VLOOKUP(CONCATENATE(B1820,C1820),[1]Hoja1!$J:$K,2,0)</f>
        <v>24003</v>
      </c>
      <c r="I1820">
        <f>+COUNTIFS(BaseSAP!U:U,V!H1820,BaseSAP!C:C,V!$G$4)</f>
        <v>0</v>
      </c>
      <c r="L1820" s="33" t="s">
        <v>1897</v>
      </c>
      <c r="M1820">
        <v>0</v>
      </c>
    </row>
    <row r="1821" spans="1:13" x14ac:dyDescent="0.25">
      <c r="A1821" s="12" t="s">
        <v>146</v>
      </c>
      <c r="B1821" s="12" t="s">
        <v>1897</v>
      </c>
      <c r="C1821" s="12" t="s">
        <v>1901</v>
      </c>
      <c r="D1821" s="12">
        <v>0</v>
      </c>
      <c r="E1821" s="70">
        <v>0</v>
      </c>
      <c r="G1821" s="99">
        <f>+VALUE(VLOOKUP(B1821,[1]Hoja1!B$2:C$33,2,0))</f>
        <v>24</v>
      </c>
      <c r="H1821" t="str">
        <f>+VLOOKUP(CONCATENATE(B1821,C1821),[1]Hoja1!$J:$K,2,0)</f>
        <v>24004</v>
      </c>
      <c r="I1821">
        <f>+COUNTIFS(BaseSAP!U:U,V!H1821,BaseSAP!C:C,V!$G$4)</f>
        <v>0</v>
      </c>
      <c r="L1821" s="12" t="s">
        <v>1897</v>
      </c>
      <c r="M1821">
        <v>0</v>
      </c>
    </row>
    <row r="1822" spans="1:13" x14ac:dyDescent="0.25">
      <c r="A1822" s="33" t="s">
        <v>146</v>
      </c>
      <c r="B1822" s="33" t="s">
        <v>1897</v>
      </c>
      <c r="C1822" s="33" t="s">
        <v>1902</v>
      </c>
      <c r="D1822" s="33">
        <v>0</v>
      </c>
      <c r="E1822" s="69">
        <v>0</v>
      </c>
      <c r="G1822" s="99">
        <f>+VALUE(VLOOKUP(B1822,[1]Hoja1!B$2:C$33,2,0))</f>
        <v>24</v>
      </c>
      <c r="H1822" t="str">
        <f>+VLOOKUP(CONCATENATE(B1822,C1822),[1]Hoja1!$J:$K,2,0)</f>
        <v>24005</v>
      </c>
      <c r="I1822">
        <f>+COUNTIFS(BaseSAP!U:U,V!H1822,BaseSAP!C:C,V!$G$4)</f>
        <v>0</v>
      </c>
      <c r="L1822" s="33" t="s">
        <v>1897</v>
      </c>
      <c r="M1822">
        <v>0</v>
      </c>
    </row>
    <row r="1823" spans="1:13" x14ac:dyDescent="0.25">
      <c r="A1823" s="31" t="s">
        <v>146</v>
      </c>
      <c r="B1823" s="31" t="s">
        <v>1897</v>
      </c>
      <c r="C1823" s="31" t="s">
        <v>1903</v>
      </c>
      <c r="D1823" s="31">
        <v>0</v>
      </c>
      <c r="E1823" s="54">
        <v>0</v>
      </c>
      <c r="G1823" s="99">
        <f>+VALUE(VLOOKUP(B1823,[1]Hoja1!B$2:C$33,2,0))</f>
        <v>24</v>
      </c>
      <c r="H1823" t="str">
        <f>+VLOOKUP(CONCATENATE(B1823,C1823),[1]Hoja1!$J:$K,2,0)</f>
        <v>24006</v>
      </c>
      <c r="I1823">
        <f>+COUNTIFS(BaseSAP!U:U,V!H1823,BaseSAP!C:C,V!$G$4)</f>
        <v>0</v>
      </c>
      <c r="L1823" s="31" t="s">
        <v>1897</v>
      </c>
      <c r="M1823">
        <v>0</v>
      </c>
    </row>
    <row r="1824" spans="1:13" x14ac:dyDescent="0.25">
      <c r="A1824" s="33" t="s">
        <v>146</v>
      </c>
      <c r="B1824" s="33" t="s">
        <v>1897</v>
      </c>
      <c r="C1824" s="33" t="s">
        <v>1904</v>
      </c>
      <c r="D1824" s="33">
        <v>0</v>
      </c>
      <c r="E1824" s="69">
        <v>0</v>
      </c>
      <c r="G1824" s="99">
        <f>+VALUE(VLOOKUP(B1824,[1]Hoja1!B$2:C$33,2,0))</f>
        <v>24</v>
      </c>
      <c r="H1824" t="str">
        <f>+VLOOKUP(CONCATENATE(B1824,C1824),[1]Hoja1!$J:$K,2,0)</f>
        <v>24007</v>
      </c>
      <c r="I1824">
        <f>+COUNTIFS(BaseSAP!U:U,V!H1824,BaseSAP!C:C,V!$G$4)</f>
        <v>0</v>
      </c>
      <c r="L1824" s="33" t="s">
        <v>1897</v>
      </c>
      <c r="M1824">
        <v>0</v>
      </c>
    </row>
    <row r="1825" spans="1:13" x14ac:dyDescent="0.25">
      <c r="A1825" s="12" t="s">
        <v>146</v>
      </c>
      <c r="B1825" s="12" t="s">
        <v>1897</v>
      </c>
      <c r="C1825" s="12" t="s">
        <v>1905</v>
      </c>
      <c r="D1825" s="12">
        <v>0</v>
      </c>
      <c r="E1825" s="70">
        <v>0</v>
      </c>
      <c r="G1825" s="99">
        <f>+VALUE(VLOOKUP(B1825,[1]Hoja1!B$2:C$33,2,0))</f>
        <v>24</v>
      </c>
      <c r="H1825" t="str">
        <f>+VLOOKUP(CONCATENATE(B1825,C1825),[1]Hoja1!$J:$K,2,0)</f>
        <v>24008</v>
      </c>
      <c r="I1825">
        <f>+COUNTIFS(BaseSAP!U:U,V!H1825,BaseSAP!C:C,V!$G$4)</f>
        <v>0</v>
      </c>
      <c r="L1825" s="12" t="s">
        <v>1897</v>
      </c>
      <c r="M1825">
        <v>0</v>
      </c>
    </row>
    <row r="1826" spans="1:13" x14ac:dyDescent="0.25">
      <c r="A1826" s="33" t="s">
        <v>146</v>
      </c>
      <c r="B1826" s="33" t="s">
        <v>1897</v>
      </c>
      <c r="C1826" s="33" t="s">
        <v>1906</v>
      </c>
      <c r="D1826" s="33">
        <v>0</v>
      </c>
      <c r="E1826" s="69">
        <v>0</v>
      </c>
      <c r="G1826" s="99">
        <f>+VALUE(VLOOKUP(B1826,[1]Hoja1!B$2:C$33,2,0))</f>
        <v>24</v>
      </c>
      <c r="H1826" t="str">
        <f>+VLOOKUP(CONCATENATE(B1826,C1826),[1]Hoja1!$J:$K,2,0)</f>
        <v>24009</v>
      </c>
      <c r="I1826">
        <f>+COUNTIFS(BaseSAP!U:U,V!H1826,BaseSAP!C:C,V!$G$4)</f>
        <v>0</v>
      </c>
      <c r="L1826" s="33" t="s">
        <v>1897</v>
      </c>
      <c r="M1826">
        <v>0</v>
      </c>
    </row>
    <row r="1827" spans="1:13" x14ac:dyDescent="0.25">
      <c r="A1827" s="12" t="s">
        <v>146</v>
      </c>
      <c r="B1827" s="12" t="s">
        <v>1897</v>
      </c>
      <c r="C1827" s="12" t="s">
        <v>1907</v>
      </c>
      <c r="D1827" s="12">
        <v>0</v>
      </c>
      <c r="E1827" s="70">
        <v>0</v>
      </c>
      <c r="G1827" s="99">
        <f>+VALUE(VLOOKUP(B1827,[1]Hoja1!B$2:C$33,2,0))</f>
        <v>24</v>
      </c>
      <c r="H1827" t="str">
        <f>+VLOOKUP(CONCATENATE(B1827,C1827),[1]Hoja1!$J:$K,2,0)</f>
        <v>24010</v>
      </c>
      <c r="I1827">
        <f>+COUNTIFS(BaseSAP!U:U,V!H1827,BaseSAP!C:C,V!$G$4)</f>
        <v>0</v>
      </c>
      <c r="L1827" s="12" t="s">
        <v>1897</v>
      </c>
      <c r="M1827">
        <v>0</v>
      </c>
    </row>
    <row r="1828" spans="1:13" x14ac:dyDescent="0.25">
      <c r="A1828" s="33" t="s">
        <v>146</v>
      </c>
      <c r="B1828" s="33" t="s">
        <v>1897</v>
      </c>
      <c r="C1828" s="33" t="s">
        <v>1908</v>
      </c>
      <c r="D1828" s="33">
        <v>0</v>
      </c>
      <c r="E1828" s="69">
        <v>0</v>
      </c>
      <c r="G1828" s="99">
        <f>+VALUE(VLOOKUP(B1828,[1]Hoja1!B$2:C$33,2,0))</f>
        <v>24</v>
      </c>
      <c r="H1828" t="str">
        <f>+VLOOKUP(CONCATENATE(B1828,C1828),[1]Hoja1!$J:$K,2,0)</f>
        <v>24011</v>
      </c>
      <c r="I1828">
        <f>+COUNTIFS(BaseSAP!U:U,V!H1828,BaseSAP!C:C,V!$G$4)</f>
        <v>0</v>
      </c>
      <c r="L1828" s="33" t="s">
        <v>1897</v>
      </c>
      <c r="M1828">
        <v>0</v>
      </c>
    </row>
    <row r="1829" spans="1:13" x14ac:dyDescent="0.25">
      <c r="A1829" s="12" t="s">
        <v>146</v>
      </c>
      <c r="B1829" s="12" t="s">
        <v>1897</v>
      </c>
      <c r="C1829" s="12" t="s">
        <v>1909</v>
      </c>
      <c r="D1829" s="12">
        <v>0</v>
      </c>
      <c r="E1829" s="70">
        <v>0</v>
      </c>
      <c r="G1829" s="99">
        <f>+VALUE(VLOOKUP(B1829,[1]Hoja1!B$2:C$33,2,0))</f>
        <v>24</v>
      </c>
      <c r="H1829" t="str">
        <f>+VLOOKUP(CONCATENATE(B1829,C1829),[1]Hoja1!$J:$K,2,0)</f>
        <v>24012</v>
      </c>
      <c r="I1829">
        <f>+COUNTIFS(BaseSAP!U:U,V!H1829,BaseSAP!C:C,V!$G$4)</f>
        <v>0</v>
      </c>
      <c r="L1829" s="12" t="s">
        <v>1897</v>
      </c>
      <c r="M1829">
        <v>0</v>
      </c>
    </row>
    <row r="1830" spans="1:13" x14ac:dyDescent="0.25">
      <c r="A1830" s="33" t="s">
        <v>146</v>
      </c>
      <c r="B1830" s="33" t="s">
        <v>1897</v>
      </c>
      <c r="C1830" s="33" t="s">
        <v>1910</v>
      </c>
      <c r="D1830" s="33">
        <v>0</v>
      </c>
      <c r="E1830" s="69">
        <v>0</v>
      </c>
      <c r="G1830" s="99">
        <f>+VALUE(VLOOKUP(B1830,[1]Hoja1!B$2:C$33,2,0))</f>
        <v>24</v>
      </c>
      <c r="H1830" t="str">
        <f>+VLOOKUP(CONCATENATE(B1830,C1830),[1]Hoja1!$J:$K,2,0)</f>
        <v>24013</v>
      </c>
      <c r="I1830">
        <f>+COUNTIFS(BaseSAP!U:U,V!H1830,BaseSAP!C:C,V!$G$4)</f>
        <v>0</v>
      </c>
      <c r="L1830" s="33" t="s">
        <v>1897</v>
      </c>
      <c r="M1830">
        <v>0</v>
      </c>
    </row>
    <row r="1831" spans="1:13" x14ac:dyDescent="0.25">
      <c r="A1831" s="31" t="s">
        <v>146</v>
      </c>
      <c r="B1831" s="31" t="s">
        <v>1897</v>
      </c>
      <c r="C1831" s="31" t="s">
        <v>1701</v>
      </c>
      <c r="D1831" s="31">
        <v>0</v>
      </c>
      <c r="E1831" s="54">
        <v>0</v>
      </c>
      <c r="G1831" s="99">
        <f>+VALUE(VLOOKUP(B1831,[1]Hoja1!B$2:C$33,2,0))</f>
        <v>24</v>
      </c>
      <c r="H1831" t="str">
        <f>+VLOOKUP(CONCATENATE(B1831,C1831),[1]Hoja1!$J:$K,2,0)</f>
        <v>24014</v>
      </c>
      <c r="I1831">
        <f>+COUNTIFS(BaseSAP!U:U,V!H1831,BaseSAP!C:C,V!$G$4)</f>
        <v>0</v>
      </c>
      <c r="L1831" s="31" t="s">
        <v>1897</v>
      </c>
      <c r="M1831">
        <v>0</v>
      </c>
    </row>
    <row r="1832" spans="1:13" x14ac:dyDescent="0.25">
      <c r="A1832" s="33" t="s">
        <v>146</v>
      </c>
      <c r="B1832" s="33" t="s">
        <v>1897</v>
      </c>
      <c r="C1832" s="33" t="s">
        <v>1911</v>
      </c>
      <c r="D1832" s="33">
        <v>0</v>
      </c>
      <c r="E1832" s="69">
        <v>0</v>
      </c>
      <c r="G1832" s="99">
        <f>+VALUE(VLOOKUP(B1832,[1]Hoja1!B$2:C$33,2,0))</f>
        <v>24</v>
      </c>
      <c r="H1832" t="str">
        <f>+VLOOKUP(CONCATENATE(B1832,C1832),[1]Hoja1!$J:$K,2,0)</f>
        <v>24015</v>
      </c>
      <c r="I1832">
        <f>+COUNTIFS(BaseSAP!U:U,V!H1832,BaseSAP!C:C,V!$G$4)</f>
        <v>0</v>
      </c>
      <c r="L1832" s="33" t="s">
        <v>1897</v>
      </c>
      <c r="M1832">
        <v>0</v>
      </c>
    </row>
    <row r="1833" spans="1:13" x14ac:dyDescent="0.25">
      <c r="A1833" s="31" t="s">
        <v>146</v>
      </c>
      <c r="B1833" s="31" t="s">
        <v>1897</v>
      </c>
      <c r="C1833" s="31" t="s">
        <v>1912</v>
      </c>
      <c r="D1833" s="31">
        <v>0</v>
      </c>
      <c r="E1833" s="54">
        <v>0</v>
      </c>
      <c r="G1833" s="99">
        <f>+VALUE(VLOOKUP(B1833,[1]Hoja1!B$2:C$33,2,0))</f>
        <v>24</v>
      </c>
      <c r="H1833" t="str">
        <f>+VLOOKUP(CONCATENATE(B1833,C1833),[1]Hoja1!$J:$K,2,0)</f>
        <v>24016</v>
      </c>
      <c r="I1833">
        <f>+COUNTIFS(BaseSAP!U:U,V!H1833,BaseSAP!C:C,V!$G$4)</f>
        <v>0</v>
      </c>
      <c r="L1833" s="31" t="s">
        <v>1897</v>
      </c>
      <c r="M1833">
        <v>0</v>
      </c>
    </row>
    <row r="1834" spans="1:13" x14ac:dyDescent="0.25">
      <c r="A1834" s="33" t="s">
        <v>146</v>
      </c>
      <c r="B1834" s="33" t="s">
        <v>1897</v>
      </c>
      <c r="C1834" s="33" t="s">
        <v>1913</v>
      </c>
      <c r="D1834" s="33">
        <v>0</v>
      </c>
      <c r="E1834" s="69">
        <v>0</v>
      </c>
      <c r="G1834" s="99">
        <f>+VALUE(VLOOKUP(B1834,[1]Hoja1!B$2:C$33,2,0))</f>
        <v>24</v>
      </c>
      <c r="H1834" t="str">
        <f>+VLOOKUP(CONCATENATE(B1834,C1834),[1]Hoja1!$J:$K,2,0)</f>
        <v>24017</v>
      </c>
      <c r="I1834">
        <f>+COUNTIFS(BaseSAP!U:U,V!H1834,BaseSAP!C:C,V!$G$4)</f>
        <v>0</v>
      </c>
      <c r="L1834" s="33" t="s">
        <v>1897</v>
      </c>
      <c r="M1834">
        <v>0</v>
      </c>
    </row>
    <row r="1835" spans="1:13" x14ac:dyDescent="0.25">
      <c r="A1835" s="12" t="s">
        <v>146</v>
      </c>
      <c r="B1835" s="12" t="s">
        <v>1897</v>
      </c>
      <c r="C1835" s="12" t="s">
        <v>1914</v>
      </c>
      <c r="D1835" s="12">
        <v>0</v>
      </c>
      <c r="E1835" s="70">
        <v>0</v>
      </c>
      <c r="G1835" s="99">
        <f>+VALUE(VLOOKUP(B1835,[1]Hoja1!B$2:C$33,2,0))</f>
        <v>24</v>
      </c>
      <c r="H1835" t="str">
        <f>+VLOOKUP(CONCATENATE(B1835,C1835),[1]Hoja1!$J:$K,2,0)</f>
        <v>24018</v>
      </c>
      <c r="I1835">
        <f>+COUNTIFS(BaseSAP!U:U,V!H1835,BaseSAP!C:C,V!$G$4)</f>
        <v>0</v>
      </c>
      <c r="L1835" s="12" t="s">
        <v>1897</v>
      </c>
      <c r="M1835">
        <v>0</v>
      </c>
    </row>
    <row r="1836" spans="1:13" x14ac:dyDescent="0.25">
      <c r="A1836" s="33" t="s">
        <v>146</v>
      </c>
      <c r="B1836" s="33" t="s">
        <v>1897</v>
      </c>
      <c r="C1836" s="33" t="s">
        <v>946</v>
      </c>
      <c r="D1836" s="33">
        <v>0</v>
      </c>
      <c r="E1836" s="69">
        <v>0</v>
      </c>
      <c r="G1836" s="99">
        <f>+VALUE(VLOOKUP(B1836,[1]Hoja1!B$2:C$33,2,0))</f>
        <v>24</v>
      </c>
      <c r="H1836" t="str">
        <f>+VLOOKUP(CONCATENATE(B1836,C1836),[1]Hoja1!$J:$K,2,0)</f>
        <v>24019</v>
      </c>
      <c r="I1836">
        <f>+COUNTIFS(BaseSAP!U:U,V!H1836,BaseSAP!C:C,V!$G$4)</f>
        <v>0</v>
      </c>
      <c r="L1836" s="33" t="s">
        <v>1897</v>
      </c>
      <c r="M1836">
        <v>0</v>
      </c>
    </row>
    <row r="1837" spans="1:13" x14ac:dyDescent="0.25">
      <c r="A1837" s="12" t="s">
        <v>146</v>
      </c>
      <c r="B1837" s="12" t="s">
        <v>1897</v>
      </c>
      <c r="C1837" s="12" t="s">
        <v>1915</v>
      </c>
      <c r="D1837" s="12">
        <v>0</v>
      </c>
      <c r="E1837" s="70">
        <v>0</v>
      </c>
      <c r="G1837" s="99">
        <f>+VALUE(VLOOKUP(B1837,[1]Hoja1!B$2:C$33,2,0))</f>
        <v>24</v>
      </c>
      <c r="H1837" t="str">
        <f>+VLOOKUP(CONCATENATE(B1837,C1837),[1]Hoja1!$J:$K,2,0)</f>
        <v>24020</v>
      </c>
      <c r="I1837">
        <f>+COUNTIFS(BaseSAP!U:U,V!H1837,BaseSAP!C:C,V!$G$4)</f>
        <v>0</v>
      </c>
      <c r="L1837" s="12" t="s">
        <v>1897</v>
      </c>
      <c r="M1837">
        <v>0</v>
      </c>
    </row>
    <row r="1838" spans="1:13" x14ac:dyDescent="0.25">
      <c r="A1838" s="33" t="s">
        <v>146</v>
      </c>
      <c r="B1838" s="33" t="s">
        <v>1897</v>
      </c>
      <c r="C1838" s="33" t="s">
        <v>1916</v>
      </c>
      <c r="D1838" s="33">
        <v>0</v>
      </c>
      <c r="E1838" s="69">
        <v>0</v>
      </c>
      <c r="G1838" s="99">
        <f>+VALUE(VLOOKUP(B1838,[1]Hoja1!B$2:C$33,2,0))</f>
        <v>24</v>
      </c>
      <c r="H1838" t="str">
        <f>+VLOOKUP(CONCATENATE(B1838,C1838),[1]Hoja1!$J:$K,2,0)</f>
        <v>24021</v>
      </c>
      <c r="I1838">
        <f>+COUNTIFS(BaseSAP!U:U,V!H1838,BaseSAP!C:C,V!$G$4)</f>
        <v>0</v>
      </c>
      <c r="L1838" s="33" t="s">
        <v>1897</v>
      </c>
      <c r="M1838">
        <v>0</v>
      </c>
    </row>
    <row r="1839" spans="1:13" x14ac:dyDescent="0.25">
      <c r="A1839" s="12" t="s">
        <v>146</v>
      </c>
      <c r="B1839" s="12" t="s">
        <v>1897</v>
      </c>
      <c r="C1839" s="12" t="s">
        <v>1917</v>
      </c>
      <c r="D1839" s="12">
        <v>0</v>
      </c>
      <c r="E1839" s="70">
        <v>0</v>
      </c>
      <c r="G1839" s="99">
        <f>+VALUE(VLOOKUP(B1839,[1]Hoja1!B$2:C$33,2,0))</f>
        <v>24</v>
      </c>
      <c r="H1839" t="str">
        <f>+VLOOKUP(CONCATENATE(B1839,C1839),[1]Hoja1!$J:$K,2,0)</f>
        <v>24022</v>
      </c>
      <c r="I1839">
        <f>+COUNTIFS(BaseSAP!U:U,V!H1839,BaseSAP!C:C,V!$G$4)</f>
        <v>0</v>
      </c>
      <c r="L1839" s="12" t="s">
        <v>1897</v>
      </c>
      <c r="M1839">
        <v>0</v>
      </c>
    </row>
    <row r="1840" spans="1:13" x14ac:dyDescent="0.25">
      <c r="A1840" s="33" t="s">
        <v>146</v>
      </c>
      <c r="B1840" s="33" t="s">
        <v>1897</v>
      </c>
      <c r="C1840" s="33" t="s">
        <v>302</v>
      </c>
      <c r="D1840" s="33">
        <v>0</v>
      </c>
      <c r="E1840" s="69">
        <v>0</v>
      </c>
      <c r="G1840" s="99">
        <f>+VALUE(VLOOKUP(B1840,[1]Hoja1!B$2:C$33,2,0))</f>
        <v>24</v>
      </c>
      <c r="H1840" t="str">
        <f>+VLOOKUP(CONCATENATE(B1840,C1840),[1]Hoja1!$J:$K,2,0)</f>
        <v>24023</v>
      </c>
      <c r="I1840">
        <f>+COUNTIFS(BaseSAP!U:U,V!H1840,BaseSAP!C:C,V!$G$4)</f>
        <v>0</v>
      </c>
      <c r="L1840" s="33" t="s">
        <v>1897</v>
      </c>
      <c r="M1840">
        <v>0</v>
      </c>
    </row>
    <row r="1841" spans="1:13" x14ac:dyDescent="0.25">
      <c r="A1841" s="31" t="s">
        <v>146</v>
      </c>
      <c r="B1841" s="31" t="s">
        <v>1897</v>
      </c>
      <c r="C1841" s="31" t="s">
        <v>1918</v>
      </c>
      <c r="D1841" s="31">
        <v>0</v>
      </c>
      <c r="E1841" s="54">
        <v>0</v>
      </c>
      <c r="G1841" s="99">
        <f>+VALUE(VLOOKUP(B1841,[1]Hoja1!B$2:C$33,2,0))</f>
        <v>24</v>
      </c>
      <c r="H1841" t="str">
        <f>+VLOOKUP(CONCATENATE(B1841,C1841),[1]Hoja1!$J:$K,2,0)</f>
        <v>24024</v>
      </c>
      <c r="I1841">
        <f>+COUNTIFS(BaseSAP!U:U,V!H1841,BaseSAP!C:C,V!$G$4)</f>
        <v>0</v>
      </c>
      <c r="L1841" s="31" t="s">
        <v>1897</v>
      </c>
      <c r="M1841">
        <v>0</v>
      </c>
    </row>
    <row r="1842" spans="1:13" x14ac:dyDescent="0.25">
      <c r="A1842" s="33" t="s">
        <v>146</v>
      </c>
      <c r="B1842" s="33" t="s">
        <v>1897</v>
      </c>
      <c r="C1842" s="33" t="s">
        <v>1919</v>
      </c>
      <c r="D1842" s="33">
        <v>0</v>
      </c>
      <c r="E1842" s="69">
        <v>0</v>
      </c>
      <c r="G1842" s="99">
        <f>+VALUE(VLOOKUP(B1842,[1]Hoja1!B$2:C$33,2,0))</f>
        <v>24</v>
      </c>
      <c r="H1842" t="str">
        <f>+VLOOKUP(CONCATENATE(B1842,C1842),[1]Hoja1!$J:$K,2,0)</f>
        <v>24025</v>
      </c>
      <c r="I1842">
        <f>+COUNTIFS(BaseSAP!U:U,V!H1842,BaseSAP!C:C,V!$G$4)</f>
        <v>0</v>
      </c>
      <c r="L1842" s="33" t="s">
        <v>1897</v>
      </c>
      <c r="M1842">
        <v>0</v>
      </c>
    </row>
    <row r="1843" spans="1:13" x14ac:dyDescent="0.25">
      <c r="A1843" s="12" t="s">
        <v>146</v>
      </c>
      <c r="B1843" s="12" t="s">
        <v>1897</v>
      </c>
      <c r="C1843" s="12" t="s">
        <v>1920</v>
      </c>
      <c r="D1843" s="12">
        <v>0</v>
      </c>
      <c r="E1843" s="70">
        <v>0</v>
      </c>
      <c r="G1843" s="99">
        <f>+VALUE(VLOOKUP(B1843,[1]Hoja1!B$2:C$33,2,0))</f>
        <v>24</v>
      </c>
      <c r="H1843" t="str">
        <f>+VLOOKUP(CONCATENATE(B1843,C1843),[1]Hoja1!$J:$K,2,0)</f>
        <v>24026</v>
      </c>
      <c r="I1843">
        <f>+COUNTIFS(BaseSAP!U:U,V!H1843,BaseSAP!C:C,V!$G$4)</f>
        <v>0</v>
      </c>
      <c r="L1843" s="12" t="s">
        <v>1897</v>
      </c>
      <c r="M1843">
        <v>0</v>
      </c>
    </row>
    <row r="1844" spans="1:13" x14ac:dyDescent="0.25">
      <c r="A1844" s="33" t="s">
        <v>146</v>
      </c>
      <c r="B1844" s="33" t="s">
        <v>1897</v>
      </c>
      <c r="C1844" s="33" t="s">
        <v>1921</v>
      </c>
      <c r="D1844" s="33">
        <v>0</v>
      </c>
      <c r="E1844" s="69">
        <v>0</v>
      </c>
      <c r="G1844" s="99">
        <f>+VALUE(VLOOKUP(B1844,[1]Hoja1!B$2:C$33,2,0))</f>
        <v>24</v>
      </c>
      <c r="H1844" t="str">
        <f>+VLOOKUP(CONCATENATE(B1844,C1844),[1]Hoja1!$J:$K,2,0)</f>
        <v>24027</v>
      </c>
      <c r="I1844">
        <f>+COUNTIFS(BaseSAP!U:U,V!H1844,BaseSAP!C:C,V!$G$4)</f>
        <v>0</v>
      </c>
      <c r="L1844" s="33" t="s">
        <v>1897</v>
      </c>
      <c r="M1844">
        <v>0</v>
      </c>
    </row>
    <row r="1845" spans="1:13" x14ac:dyDescent="0.25">
      <c r="A1845" s="12" t="s">
        <v>146</v>
      </c>
      <c r="B1845" s="12" t="s">
        <v>1897</v>
      </c>
      <c r="C1845" s="12" t="s">
        <v>1897</v>
      </c>
      <c r="D1845" s="12">
        <v>0</v>
      </c>
      <c r="E1845" s="70">
        <v>0</v>
      </c>
      <c r="G1845" s="99">
        <f>+VALUE(VLOOKUP(B1845,[1]Hoja1!B$2:C$33,2,0))</f>
        <v>24</v>
      </c>
      <c r="H1845" t="str">
        <f>+VLOOKUP(CONCATENATE(B1845,C1845),[1]Hoja1!$J:$K,2,0)</f>
        <v>24028</v>
      </c>
      <c r="I1845">
        <f>+COUNTIFS(BaseSAP!U:U,V!H1845,BaseSAP!C:C,V!$G$4)</f>
        <v>0</v>
      </c>
      <c r="L1845" s="12" t="s">
        <v>1897</v>
      </c>
      <c r="M1845">
        <v>0</v>
      </c>
    </row>
    <row r="1846" spans="1:13" x14ac:dyDescent="0.25">
      <c r="A1846" s="33" t="s">
        <v>146</v>
      </c>
      <c r="B1846" s="33" t="s">
        <v>1897</v>
      </c>
      <c r="C1846" s="33" t="s">
        <v>1922</v>
      </c>
      <c r="D1846" s="33">
        <v>0</v>
      </c>
      <c r="E1846" s="69">
        <v>0</v>
      </c>
      <c r="G1846" s="99">
        <f>+VALUE(VLOOKUP(B1846,[1]Hoja1!B$2:C$33,2,0))</f>
        <v>24</v>
      </c>
      <c r="H1846" t="str">
        <f>+VLOOKUP(CONCATENATE(B1846,C1846),[1]Hoja1!$J:$K,2,0)</f>
        <v>24029</v>
      </c>
      <c r="I1846">
        <f>+COUNTIFS(BaseSAP!U:U,V!H1846,BaseSAP!C:C,V!$G$4)</f>
        <v>0</v>
      </c>
      <c r="L1846" s="33" t="s">
        <v>1897</v>
      </c>
      <c r="M1846">
        <v>0</v>
      </c>
    </row>
    <row r="1847" spans="1:13" x14ac:dyDescent="0.25">
      <c r="A1847" s="12" t="s">
        <v>146</v>
      </c>
      <c r="B1847" s="12" t="s">
        <v>1897</v>
      </c>
      <c r="C1847" s="12" t="s">
        <v>1923</v>
      </c>
      <c r="D1847" s="12">
        <v>0</v>
      </c>
      <c r="E1847" s="70">
        <v>0</v>
      </c>
      <c r="G1847" s="99">
        <f>+VALUE(VLOOKUP(B1847,[1]Hoja1!B$2:C$33,2,0))</f>
        <v>24</v>
      </c>
      <c r="H1847" t="str">
        <f>+VLOOKUP(CONCATENATE(B1847,C1847),[1]Hoja1!$J:$K,2,0)</f>
        <v>24030</v>
      </c>
      <c r="I1847">
        <f>+COUNTIFS(BaseSAP!U:U,V!H1847,BaseSAP!C:C,V!$G$4)</f>
        <v>0</v>
      </c>
      <c r="L1847" s="12" t="s">
        <v>1897</v>
      </c>
      <c r="M1847">
        <v>0</v>
      </c>
    </row>
    <row r="1848" spans="1:13" x14ac:dyDescent="0.25">
      <c r="A1848" s="33" t="s">
        <v>146</v>
      </c>
      <c r="B1848" s="33" t="s">
        <v>1897</v>
      </c>
      <c r="C1848" s="33" t="s">
        <v>488</v>
      </c>
      <c r="D1848" s="33">
        <v>0</v>
      </c>
      <c r="E1848" s="69">
        <v>0</v>
      </c>
      <c r="G1848" s="99">
        <f>+VALUE(VLOOKUP(B1848,[1]Hoja1!B$2:C$33,2,0))</f>
        <v>24</v>
      </c>
      <c r="H1848" t="str">
        <f>+VLOOKUP(CONCATENATE(B1848,C1848),[1]Hoja1!$J:$K,2,0)</f>
        <v>24031</v>
      </c>
      <c r="I1848">
        <f>+COUNTIFS(BaseSAP!U:U,V!H1848,BaseSAP!C:C,V!$G$4)</f>
        <v>0</v>
      </c>
      <c r="L1848" s="33" t="s">
        <v>1897</v>
      </c>
      <c r="M1848">
        <v>0</v>
      </c>
    </row>
    <row r="1849" spans="1:13" x14ac:dyDescent="0.25">
      <c r="A1849" s="31" t="s">
        <v>146</v>
      </c>
      <c r="B1849" s="31" t="s">
        <v>1897</v>
      </c>
      <c r="C1849" s="31" t="s">
        <v>1924</v>
      </c>
      <c r="D1849" s="31">
        <v>0</v>
      </c>
      <c r="E1849" s="54">
        <v>0</v>
      </c>
      <c r="G1849" s="99">
        <f>+VALUE(VLOOKUP(B1849,[1]Hoja1!B$2:C$33,2,0))</f>
        <v>24</v>
      </c>
      <c r="H1849" t="str">
        <f>+VLOOKUP(CONCATENATE(B1849,C1849),[1]Hoja1!$J:$K,2,0)</f>
        <v>24032</v>
      </c>
      <c r="I1849">
        <f>+COUNTIFS(BaseSAP!U:U,V!H1849,BaseSAP!C:C,V!$G$4)</f>
        <v>0</v>
      </c>
      <c r="L1849" s="31" t="s">
        <v>1897</v>
      </c>
      <c r="M1849">
        <v>0</v>
      </c>
    </row>
    <row r="1850" spans="1:13" x14ac:dyDescent="0.25">
      <c r="A1850" s="33" t="s">
        <v>146</v>
      </c>
      <c r="B1850" s="33" t="s">
        <v>1897</v>
      </c>
      <c r="C1850" s="33" t="s">
        <v>1925</v>
      </c>
      <c r="D1850" s="33">
        <v>0</v>
      </c>
      <c r="E1850" s="69">
        <v>0</v>
      </c>
      <c r="G1850" s="99">
        <f>+VALUE(VLOOKUP(B1850,[1]Hoja1!B$2:C$33,2,0))</f>
        <v>24</v>
      </c>
      <c r="H1850" t="str">
        <f>+VLOOKUP(CONCATENATE(B1850,C1850),[1]Hoja1!$J:$K,2,0)</f>
        <v>24033</v>
      </c>
      <c r="I1850">
        <f>+COUNTIFS(BaseSAP!U:U,V!H1850,BaseSAP!C:C,V!$G$4)</f>
        <v>0</v>
      </c>
      <c r="L1850" s="33" t="s">
        <v>1897</v>
      </c>
      <c r="M1850">
        <v>0</v>
      </c>
    </row>
    <row r="1851" spans="1:13" x14ac:dyDescent="0.25">
      <c r="A1851" s="31" t="s">
        <v>146</v>
      </c>
      <c r="B1851" s="31" t="s">
        <v>1897</v>
      </c>
      <c r="C1851" s="31" t="s">
        <v>1926</v>
      </c>
      <c r="D1851" s="31">
        <v>0</v>
      </c>
      <c r="E1851" s="54">
        <v>0</v>
      </c>
      <c r="G1851" s="99">
        <f>+VALUE(VLOOKUP(B1851,[1]Hoja1!B$2:C$33,2,0))</f>
        <v>24</v>
      </c>
      <c r="H1851" t="str">
        <f>+VLOOKUP(CONCATENATE(B1851,C1851),[1]Hoja1!$J:$K,2,0)</f>
        <v>24034</v>
      </c>
      <c r="I1851">
        <f>+COUNTIFS(BaseSAP!U:U,V!H1851,BaseSAP!C:C,V!$G$4)</f>
        <v>0</v>
      </c>
      <c r="L1851" s="31" t="s">
        <v>1897</v>
      </c>
      <c r="M1851">
        <v>0</v>
      </c>
    </row>
    <row r="1852" spans="1:13" x14ac:dyDescent="0.25">
      <c r="A1852" s="33" t="s">
        <v>146</v>
      </c>
      <c r="B1852" s="33" t="s">
        <v>1897</v>
      </c>
      <c r="C1852" s="33" t="s">
        <v>1927</v>
      </c>
      <c r="D1852" s="33">
        <v>0</v>
      </c>
      <c r="E1852" s="69">
        <v>0</v>
      </c>
      <c r="G1852" s="99">
        <f>+VALUE(VLOOKUP(B1852,[1]Hoja1!B$2:C$33,2,0))</f>
        <v>24</v>
      </c>
      <c r="H1852" t="str">
        <f>+VLOOKUP(CONCATENATE(B1852,C1852),[1]Hoja1!$J:$K,2,0)</f>
        <v>24035</v>
      </c>
      <c r="I1852">
        <f>+COUNTIFS(BaseSAP!U:U,V!H1852,BaseSAP!C:C,V!$G$4)</f>
        <v>0</v>
      </c>
      <c r="L1852" s="33" t="s">
        <v>1897</v>
      </c>
      <c r="M1852">
        <v>0</v>
      </c>
    </row>
    <row r="1853" spans="1:13" x14ac:dyDescent="0.25">
      <c r="A1853" s="12" t="s">
        <v>146</v>
      </c>
      <c r="B1853" s="12" t="s">
        <v>1897</v>
      </c>
      <c r="C1853" s="12" t="s">
        <v>1928</v>
      </c>
      <c r="D1853" s="12">
        <v>0</v>
      </c>
      <c r="E1853" s="70">
        <v>0</v>
      </c>
      <c r="G1853" s="99">
        <f>+VALUE(VLOOKUP(B1853,[1]Hoja1!B$2:C$33,2,0))</f>
        <v>24</v>
      </c>
      <c r="H1853" t="str">
        <f>+VLOOKUP(CONCATENATE(B1853,C1853),[1]Hoja1!$J:$K,2,0)</f>
        <v>24036</v>
      </c>
      <c r="I1853">
        <f>+COUNTIFS(BaseSAP!U:U,V!H1853,BaseSAP!C:C,V!$G$4)</f>
        <v>0</v>
      </c>
      <c r="L1853" s="12" t="s">
        <v>1897</v>
      </c>
      <c r="M1853">
        <v>0</v>
      </c>
    </row>
    <row r="1854" spans="1:13" x14ac:dyDescent="0.25">
      <c r="A1854" s="33" t="s">
        <v>146</v>
      </c>
      <c r="B1854" s="33" t="s">
        <v>1897</v>
      </c>
      <c r="C1854" s="33" t="s">
        <v>1929</v>
      </c>
      <c r="D1854" s="33">
        <v>0</v>
      </c>
      <c r="E1854" s="69">
        <v>0</v>
      </c>
      <c r="G1854" s="99">
        <f>+VALUE(VLOOKUP(B1854,[1]Hoja1!B$2:C$33,2,0))</f>
        <v>24</v>
      </c>
      <c r="H1854" t="str">
        <f>+VLOOKUP(CONCATENATE(B1854,C1854),[1]Hoja1!$J:$K,2,0)</f>
        <v>24037</v>
      </c>
      <c r="I1854">
        <f>+COUNTIFS(BaseSAP!U:U,V!H1854,BaseSAP!C:C,V!$G$4)</f>
        <v>0</v>
      </c>
      <c r="L1854" s="33" t="s">
        <v>1897</v>
      </c>
      <c r="M1854">
        <v>0</v>
      </c>
    </row>
    <row r="1855" spans="1:13" x14ac:dyDescent="0.25">
      <c r="A1855" s="12" t="s">
        <v>146</v>
      </c>
      <c r="B1855" s="12" t="s">
        <v>1897</v>
      </c>
      <c r="C1855" s="12" t="s">
        <v>1930</v>
      </c>
      <c r="D1855" s="12">
        <v>0</v>
      </c>
      <c r="E1855" s="70">
        <v>0</v>
      </c>
      <c r="G1855" s="99">
        <f>+VALUE(VLOOKUP(B1855,[1]Hoja1!B$2:C$33,2,0))</f>
        <v>24</v>
      </c>
      <c r="H1855" t="str">
        <f>+VLOOKUP(CONCATENATE(B1855,C1855),[1]Hoja1!$J:$K,2,0)</f>
        <v>24038</v>
      </c>
      <c r="I1855">
        <f>+COUNTIFS(BaseSAP!U:U,V!H1855,BaseSAP!C:C,V!$G$4)</f>
        <v>0</v>
      </c>
      <c r="L1855" s="12" t="s">
        <v>1897</v>
      </c>
      <c r="M1855">
        <v>0</v>
      </c>
    </row>
    <row r="1856" spans="1:13" x14ac:dyDescent="0.25">
      <c r="A1856" s="33" t="s">
        <v>146</v>
      </c>
      <c r="B1856" s="33" t="s">
        <v>1897</v>
      </c>
      <c r="C1856" s="33" t="s">
        <v>1931</v>
      </c>
      <c r="D1856" s="33">
        <v>0</v>
      </c>
      <c r="E1856" s="69">
        <v>0</v>
      </c>
      <c r="G1856" s="99">
        <f>+VALUE(VLOOKUP(B1856,[1]Hoja1!B$2:C$33,2,0))</f>
        <v>24</v>
      </c>
      <c r="H1856" t="str">
        <f>+VLOOKUP(CONCATENATE(B1856,C1856),[1]Hoja1!$J:$K,2,0)</f>
        <v>24039</v>
      </c>
      <c r="I1856">
        <f>+COUNTIFS(BaseSAP!U:U,V!H1856,BaseSAP!C:C,V!$G$4)</f>
        <v>0</v>
      </c>
      <c r="L1856" s="33" t="s">
        <v>1897</v>
      </c>
      <c r="M1856">
        <v>0</v>
      </c>
    </row>
    <row r="1857" spans="1:13" x14ac:dyDescent="0.25">
      <c r="A1857" s="12" t="s">
        <v>146</v>
      </c>
      <c r="B1857" s="12" t="s">
        <v>1897</v>
      </c>
      <c r="C1857" s="12" t="s">
        <v>1932</v>
      </c>
      <c r="D1857" s="12">
        <v>0</v>
      </c>
      <c r="E1857" s="70">
        <v>0</v>
      </c>
      <c r="G1857" s="99">
        <f>+VALUE(VLOOKUP(B1857,[1]Hoja1!B$2:C$33,2,0))</f>
        <v>24</v>
      </c>
      <c r="H1857" t="str">
        <f>+VLOOKUP(CONCATENATE(B1857,C1857),[1]Hoja1!$J:$K,2,0)</f>
        <v>24040</v>
      </c>
      <c r="I1857">
        <f>+COUNTIFS(BaseSAP!U:U,V!H1857,BaseSAP!C:C,V!$G$4)</f>
        <v>0</v>
      </c>
      <c r="L1857" s="12" t="s">
        <v>1897</v>
      </c>
      <c r="M1857">
        <v>0</v>
      </c>
    </row>
    <row r="1858" spans="1:13" x14ac:dyDescent="0.25">
      <c r="A1858" s="33" t="s">
        <v>146</v>
      </c>
      <c r="B1858" s="33" t="s">
        <v>1897</v>
      </c>
      <c r="C1858" s="33" t="s">
        <v>1933</v>
      </c>
      <c r="D1858" s="33">
        <v>0</v>
      </c>
      <c r="E1858" s="69">
        <v>0</v>
      </c>
      <c r="G1858" s="99">
        <f>+VALUE(VLOOKUP(B1858,[1]Hoja1!B$2:C$33,2,0))</f>
        <v>24</v>
      </c>
      <c r="H1858" t="str">
        <f>+VLOOKUP(CONCATENATE(B1858,C1858),[1]Hoja1!$J:$K,2,0)</f>
        <v>24041</v>
      </c>
      <c r="I1858">
        <f>+COUNTIFS(BaseSAP!U:U,V!H1858,BaseSAP!C:C,V!$G$4)</f>
        <v>0</v>
      </c>
      <c r="L1858" s="33" t="s">
        <v>1897</v>
      </c>
      <c r="M1858">
        <v>0</v>
      </c>
    </row>
    <row r="1859" spans="1:13" x14ac:dyDescent="0.25">
      <c r="A1859" s="31" t="s">
        <v>146</v>
      </c>
      <c r="B1859" s="31" t="s">
        <v>1897</v>
      </c>
      <c r="C1859" s="31" t="s">
        <v>1934</v>
      </c>
      <c r="D1859" s="31">
        <v>0</v>
      </c>
      <c r="E1859" s="54">
        <v>0</v>
      </c>
      <c r="G1859" s="99">
        <f>+VALUE(VLOOKUP(B1859,[1]Hoja1!B$2:C$33,2,0))</f>
        <v>24</v>
      </c>
      <c r="H1859" t="str">
        <f>+VLOOKUP(CONCATENATE(B1859,C1859),[1]Hoja1!$J:$K,2,0)</f>
        <v>24042</v>
      </c>
      <c r="I1859">
        <f>+COUNTIFS(BaseSAP!U:U,V!H1859,BaseSAP!C:C,V!$G$4)</f>
        <v>0</v>
      </c>
      <c r="L1859" s="31" t="s">
        <v>1897</v>
      </c>
      <c r="M1859">
        <v>0</v>
      </c>
    </row>
    <row r="1860" spans="1:13" x14ac:dyDescent="0.25">
      <c r="A1860" s="33" t="s">
        <v>146</v>
      </c>
      <c r="B1860" s="33" t="s">
        <v>1897</v>
      </c>
      <c r="C1860" s="33" t="s">
        <v>1935</v>
      </c>
      <c r="D1860" s="33">
        <v>0</v>
      </c>
      <c r="E1860" s="69">
        <v>0</v>
      </c>
      <c r="G1860" s="99">
        <f>+VALUE(VLOOKUP(B1860,[1]Hoja1!B$2:C$33,2,0))</f>
        <v>24</v>
      </c>
      <c r="H1860" t="str">
        <f>+VLOOKUP(CONCATENATE(B1860,C1860),[1]Hoja1!$J:$K,2,0)</f>
        <v>24043</v>
      </c>
      <c r="I1860">
        <f>+COUNTIFS(BaseSAP!U:U,V!H1860,BaseSAP!C:C,V!$G$4)</f>
        <v>0</v>
      </c>
      <c r="L1860" s="33" t="s">
        <v>1897</v>
      </c>
      <c r="M1860">
        <v>0</v>
      </c>
    </row>
    <row r="1861" spans="1:13" x14ac:dyDescent="0.25">
      <c r="A1861" s="12" t="s">
        <v>146</v>
      </c>
      <c r="B1861" s="12" t="s">
        <v>1897</v>
      </c>
      <c r="C1861" s="12" t="s">
        <v>1936</v>
      </c>
      <c r="D1861" s="12">
        <v>0</v>
      </c>
      <c r="E1861" s="70">
        <v>0</v>
      </c>
      <c r="G1861" s="99">
        <f>+VALUE(VLOOKUP(B1861,[1]Hoja1!B$2:C$33,2,0))</f>
        <v>24</v>
      </c>
      <c r="H1861" t="str">
        <f>+VLOOKUP(CONCATENATE(B1861,C1861),[1]Hoja1!$J:$K,2,0)</f>
        <v>24044</v>
      </c>
      <c r="I1861">
        <f>+COUNTIFS(BaseSAP!U:U,V!H1861,BaseSAP!C:C,V!$G$4)</f>
        <v>0</v>
      </c>
      <c r="L1861" s="12" t="s">
        <v>1897</v>
      </c>
      <c r="M1861">
        <v>0</v>
      </c>
    </row>
    <row r="1862" spans="1:13" x14ac:dyDescent="0.25">
      <c r="A1862" s="33" t="s">
        <v>146</v>
      </c>
      <c r="B1862" s="33" t="s">
        <v>1897</v>
      </c>
      <c r="C1862" s="33" t="s">
        <v>1937</v>
      </c>
      <c r="D1862" s="33">
        <v>0</v>
      </c>
      <c r="E1862" s="69">
        <v>0</v>
      </c>
      <c r="G1862" s="99">
        <f>+VALUE(VLOOKUP(B1862,[1]Hoja1!B$2:C$33,2,0))</f>
        <v>24</v>
      </c>
      <c r="H1862" t="str">
        <f>+VLOOKUP(CONCATENATE(B1862,C1862),[1]Hoja1!$J:$K,2,0)</f>
        <v>24045</v>
      </c>
      <c r="I1862">
        <f>+COUNTIFS(BaseSAP!U:U,V!H1862,BaseSAP!C:C,V!$G$4)</f>
        <v>0</v>
      </c>
      <c r="L1862" s="33" t="s">
        <v>1897</v>
      </c>
      <c r="M1862">
        <v>0</v>
      </c>
    </row>
    <row r="1863" spans="1:13" x14ac:dyDescent="0.25">
      <c r="A1863" s="12" t="s">
        <v>146</v>
      </c>
      <c r="B1863" s="12" t="s">
        <v>1897</v>
      </c>
      <c r="C1863" s="12" t="s">
        <v>1938</v>
      </c>
      <c r="D1863" s="12">
        <v>0</v>
      </c>
      <c r="E1863" s="70">
        <v>0</v>
      </c>
      <c r="G1863" s="99">
        <f>+VALUE(VLOOKUP(B1863,[1]Hoja1!B$2:C$33,2,0))</f>
        <v>24</v>
      </c>
      <c r="H1863" t="str">
        <f>+VLOOKUP(CONCATENATE(B1863,C1863),[1]Hoja1!$J:$K,2,0)</f>
        <v>24046</v>
      </c>
      <c r="I1863">
        <f>+COUNTIFS(BaseSAP!U:U,V!H1863,BaseSAP!C:C,V!$G$4)</f>
        <v>0</v>
      </c>
      <c r="L1863" s="12" t="s">
        <v>1897</v>
      </c>
      <c r="M1863">
        <v>0</v>
      </c>
    </row>
    <row r="1864" spans="1:13" x14ac:dyDescent="0.25">
      <c r="A1864" s="33" t="s">
        <v>146</v>
      </c>
      <c r="B1864" s="33" t="s">
        <v>1897</v>
      </c>
      <c r="C1864" s="33" t="s">
        <v>1939</v>
      </c>
      <c r="D1864" s="33">
        <v>0</v>
      </c>
      <c r="E1864" s="69">
        <v>0</v>
      </c>
      <c r="G1864" s="99">
        <f>+VALUE(VLOOKUP(B1864,[1]Hoja1!B$2:C$33,2,0))</f>
        <v>24</v>
      </c>
      <c r="H1864" t="str">
        <f>+VLOOKUP(CONCATENATE(B1864,C1864),[1]Hoja1!$J:$K,2,0)</f>
        <v>24047</v>
      </c>
      <c r="I1864">
        <f>+COUNTIFS(BaseSAP!U:U,V!H1864,BaseSAP!C:C,V!$G$4)</f>
        <v>0</v>
      </c>
      <c r="L1864" s="33" t="s">
        <v>1897</v>
      </c>
      <c r="M1864">
        <v>0</v>
      </c>
    </row>
    <row r="1865" spans="1:13" x14ac:dyDescent="0.25">
      <c r="A1865" s="12" t="s">
        <v>146</v>
      </c>
      <c r="B1865" s="12" t="s">
        <v>1897</v>
      </c>
      <c r="C1865" s="12" t="s">
        <v>1940</v>
      </c>
      <c r="D1865" s="12">
        <v>0</v>
      </c>
      <c r="E1865" s="70">
        <v>0</v>
      </c>
      <c r="G1865" s="99">
        <f>+VALUE(VLOOKUP(B1865,[1]Hoja1!B$2:C$33,2,0))</f>
        <v>24</v>
      </c>
      <c r="H1865" t="str">
        <f>+VLOOKUP(CONCATENATE(B1865,C1865),[1]Hoja1!$J:$K,2,0)</f>
        <v>24048</v>
      </c>
      <c r="I1865">
        <f>+COUNTIFS(BaseSAP!U:U,V!H1865,BaseSAP!C:C,V!$G$4)</f>
        <v>0</v>
      </c>
      <c r="L1865" s="12" t="s">
        <v>1897</v>
      </c>
      <c r="M1865">
        <v>0</v>
      </c>
    </row>
    <row r="1866" spans="1:13" x14ac:dyDescent="0.25">
      <c r="A1866" s="33" t="s">
        <v>146</v>
      </c>
      <c r="B1866" s="33" t="s">
        <v>1897</v>
      </c>
      <c r="C1866" s="33" t="s">
        <v>1941</v>
      </c>
      <c r="D1866" s="33">
        <v>0</v>
      </c>
      <c r="E1866" s="69">
        <v>0</v>
      </c>
      <c r="G1866" s="99">
        <f>+VALUE(VLOOKUP(B1866,[1]Hoja1!B$2:C$33,2,0))</f>
        <v>24</v>
      </c>
      <c r="H1866" t="str">
        <f>+VLOOKUP(CONCATENATE(B1866,C1866),[1]Hoja1!$J:$K,2,0)</f>
        <v>24049</v>
      </c>
      <c r="I1866">
        <f>+COUNTIFS(BaseSAP!U:U,V!H1866,BaseSAP!C:C,V!$G$4)</f>
        <v>0</v>
      </c>
      <c r="L1866" s="33" t="s">
        <v>1897</v>
      </c>
      <c r="M1866">
        <v>0</v>
      </c>
    </row>
    <row r="1867" spans="1:13" x14ac:dyDescent="0.25">
      <c r="A1867" s="31" t="s">
        <v>146</v>
      </c>
      <c r="B1867" s="31" t="s">
        <v>1897</v>
      </c>
      <c r="C1867" s="31" t="s">
        <v>1942</v>
      </c>
      <c r="D1867" s="31">
        <v>0</v>
      </c>
      <c r="E1867" s="54">
        <v>0</v>
      </c>
      <c r="G1867" s="99">
        <f>+VALUE(VLOOKUP(B1867,[1]Hoja1!B$2:C$33,2,0))</f>
        <v>24</v>
      </c>
      <c r="H1867" t="str">
        <f>+VLOOKUP(CONCATENATE(B1867,C1867),[1]Hoja1!$J:$K,2,0)</f>
        <v>24050</v>
      </c>
      <c r="I1867">
        <f>+COUNTIFS(BaseSAP!U:U,V!H1867,BaseSAP!C:C,V!$G$4)</f>
        <v>0</v>
      </c>
      <c r="L1867" s="31" t="s">
        <v>1897</v>
      </c>
      <c r="M1867">
        <v>0</v>
      </c>
    </row>
    <row r="1868" spans="1:13" x14ac:dyDescent="0.25">
      <c r="A1868" s="33" t="s">
        <v>146</v>
      </c>
      <c r="B1868" s="33" t="s">
        <v>1897</v>
      </c>
      <c r="C1868" s="33" t="s">
        <v>774</v>
      </c>
      <c r="D1868" s="33">
        <v>0</v>
      </c>
      <c r="E1868" s="69">
        <v>0</v>
      </c>
      <c r="G1868" s="99">
        <f>+VALUE(VLOOKUP(B1868,[1]Hoja1!B$2:C$33,2,0))</f>
        <v>24</v>
      </c>
      <c r="H1868" t="str">
        <f>+VLOOKUP(CONCATENATE(B1868,C1868),[1]Hoja1!$J:$K,2,0)</f>
        <v>24051</v>
      </c>
      <c r="I1868">
        <f>+COUNTIFS(BaseSAP!U:U,V!H1868,BaseSAP!C:C,V!$G$4)</f>
        <v>0</v>
      </c>
      <c r="L1868" s="33" t="s">
        <v>1897</v>
      </c>
      <c r="M1868">
        <v>0</v>
      </c>
    </row>
    <row r="1869" spans="1:13" x14ac:dyDescent="0.25">
      <c r="A1869" s="31" t="s">
        <v>146</v>
      </c>
      <c r="B1869" s="31" t="s">
        <v>1897</v>
      </c>
      <c r="C1869" s="31" t="s">
        <v>1943</v>
      </c>
      <c r="D1869" s="31">
        <v>0</v>
      </c>
      <c r="E1869" s="54">
        <v>0</v>
      </c>
      <c r="G1869" s="99">
        <f>+VALUE(VLOOKUP(B1869,[1]Hoja1!B$2:C$33,2,0))</f>
        <v>24</v>
      </c>
      <c r="H1869" t="str">
        <f>+VLOOKUP(CONCATENATE(B1869,C1869),[1]Hoja1!$J:$K,2,0)</f>
        <v>24052</v>
      </c>
      <c r="I1869">
        <f>+COUNTIFS(BaseSAP!U:U,V!H1869,BaseSAP!C:C,V!$G$4)</f>
        <v>0</v>
      </c>
      <c r="L1869" s="31" t="s">
        <v>1897</v>
      </c>
      <c r="M1869">
        <v>0</v>
      </c>
    </row>
    <row r="1870" spans="1:13" x14ac:dyDescent="0.25">
      <c r="A1870" s="33" t="s">
        <v>146</v>
      </c>
      <c r="B1870" s="33" t="s">
        <v>1897</v>
      </c>
      <c r="C1870" s="33" t="s">
        <v>1944</v>
      </c>
      <c r="D1870" s="33">
        <v>0</v>
      </c>
      <c r="E1870" s="69">
        <v>0</v>
      </c>
      <c r="G1870" s="99">
        <f>+VALUE(VLOOKUP(B1870,[1]Hoja1!B$2:C$33,2,0))</f>
        <v>24</v>
      </c>
      <c r="H1870" t="str">
        <f>+VLOOKUP(CONCATENATE(B1870,C1870),[1]Hoja1!$J:$K,2,0)</f>
        <v>24053</v>
      </c>
      <c r="I1870">
        <f>+COUNTIFS(BaseSAP!U:U,V!H1870,BaseSAP!C:C,V!$G$4)</f>
        <v>0</v>
      </c>
      <c r="L1870" s="33" t="s">
        <v>1897</v>
      </c>
      <c r="M1870">
        <v>0</v>
      </c>
    </row>
    <row r="1871" spans="1:13" x14ac:dyDescent="0.25">
      <c r="A1871" s="12" t="s">
        <v>146</v>
      </c>
      <c r="B1871" s="12" t="s">
        <v>1897</v>
      </c>
      <c r="C1871" s="12" t="s">
        <v>1945</v>
      </c>
      <c r="D1871" s="12">
        <v>0</v>
      </c>
      <c r="E1871" s="70">
        <v>0</v>
      </c>
      <c r="G1871" s="99">
        <f>+VALUE(VLOOKUP(B1871,[1]Hoja1!B$2:C$33,2,0))</f>
        <v>24</v>
      </c>
      <c r="H1871" t="str">
        <f>+VLOOKUP(CONCATENATE(B1871,C1871),[1]Hoja1!$J:$K,2,0)</f>
        <v>24054</v>
      </c>
      <c r="I1871">
        <f>+COUNTIFS(BaseSAP!U:U,V!H1871,BaseSAP!C:C,V!$G$4)</f>
        <v>0</v>
      </c>
      <c r="L1871" s="12" t="s">
        <v>1897</v>
      </c>
      <c r="M1871">
        <v>0</v>
      </c>
    </row>
    <row r="1872" spans="1:13" x14ac:dyDescent="0.25">
      <c r="A1872" s="33" t="s">
        <v>146</v>
      </c>
      <c r="B1872" s="33" t="s">
        <v>1897</v>
      </c>
      <c r="C1872" s="33" t="s">
        <v>219</v>
      </c>
      <c r="D1872" s="33">
        <v>0</v>
      </c>
      <c r="E1872" s="69">
        <v>0</v>
      </c>
      <c r="G1872" s="99">
        <f>+VALUE(VLOOKUP(B1872,[1]Hoja1!B$2:C$33,2,0))</f>
        <v>24</v>
      </c>
      <c r="H1872" t="str">
        <f>+VLOOKUP(CONCATENATE(B1872,C1872),[1]Hoja1!$J:$K,2,0)</f>
        <v>24055</v>
      </c>
      <c r="I1872">
        <f>+COUNTIFS(BaseSAP!U:U,V!H1872,BaseSAP!C:C,V!$G$4)</f>
        <v>0</v>
      </c>
      <c r="L1872" s="33" t="s">
        <v>1897</v>
      </c>
      <c r="M1872">
        <v>0</v>
      </c>
    </row>
    <row r="1873" spans="1:13" x14ac:dyDescent="0.25">
      <c r="A1873" s="12" t="s">
        <v>146</v>
      </c>
      <c r="B1873" s="12" t="s">
        <v>1897</v>
      </c>
      <c r="C1873" s="12" t="s">
        <v>1946</v>
      </c>
      <c r="D1873" s="12">
        <v>0</v>
      </c>
      <c r="E1873" s="70">
        <v>0</v>
      </c>
      <c r="G1873" s="99">
        <f>+VALUE(VLOOKUP(B1873,[1]Hoja1!B$2:C$33,2,0))</f>
        <v>24</v>
      </c>
      <c r="H1873" t="str">
        <f>+VLOOKUP(CONCATENATE(B1873,C1873),[1]Hoja1!$J:$K,2,0)</f>
        <v>24056</v>
      </c>
      <c r="I1873">
        <f>+COUNTIFS(BaseSAP!U:U,V!H1873,BaseSAP!C:C,V!$G$4)</f>
        <v>0</v>
      </c>
      <c r="L1873" s="12" t="s">
        <v>1897</v>
      </c>
      <c r="M1873">
        <v>0</v>
      </c>
    </row>
    <row r="1874" spans="1:13" x14ac:dyDescent="0.25">
      <c r="A1874" s="33" t="s">
        <v>146</v>
      </c>
      <c r="B1874" s="33" t="s">
        <v>1897</v>
      </c>
      <c r="C1874" s="33" t="s">
        <v>1947</v>
      </c>
      <c r="D1874" s="33">
        <v>0</v>
      </c>
      <c r="E1874" s="69">
        <v>0</v>
      </c>
      <c r="G1874" s="99">
        <f>+VALUE(VLOOKUP(B1874,[1]Hoja1!B$2:C$33,2,0))</f>
        <v>24</v>
      </c>
      <c r="H1874" t="str">
        <f>+VLOOKUP(CONCATENATE(B1874,C1874),[1]Hoja1!$J:$K,2,0)</f>
        <v>24057</v>
      </c>
      <c r="I1874">
        <f>+COUNTIFS(BaseSAP!U:U,V!H1874,BaseSAP!C:C,V!$G$4)</f>
        <v>0</v>
      </c>
      <c r="L1874" s="33" t="s">
        <v>1897</v>
      </c>
      <c r="M1874">
        <v>0</v>
      </c>
    </row>
    <row r="1875" spans="1:13" x14ac:dyDescent="0.25">
      <c r="A1875" s="12" t="s">
        <v>146</v>
      </c>
      <c r="B1875" s="12" t="s">
        <v>1897</v>
      </c>
      <c r="C1875" s="12" t="s">
        <v>1948</v>
      </c>
      <c r="D1875" s="12">
        <v>0</v>
      </c>
      <c r="E1875" s="70">
        <v>0</v>
      </c>
      <c r="G1875" s="99">
        <f>+VALUE(VLOOKUP(B1875,[1]Hoja1!B$2:C$33,2,0))</f>
        <v>24</v>
      </c>
      <c r="H1875" t="str">
        <f>+VLOOKUP(CONCATENATE(B1875,C1875),[1]Hoja1!$J:$K,2,0)</f>
        <v>24058</v>
      </c>
      <c r="I1875">
        <f>+COUNTIFS(BaseSAP!U:U,V!H1875,BaseSAP!C:C,V!$G$4)</f>
        <v>0</v>
      </c>
      <c r="L1875" s="12" t="s">
        <v>1897</v>
      </c>
      <c r="M1875">
        <v>0</v>
      </c>
    </row>
    <row r="1876" spans="1:13" x14ac:dyDescent="0.25">
      <c r="A1876" s="33" t="s">
        <v>146</v>
      </c>
      <c r="B1876" s="33" t="s">
        <v>1949</v>
      </c>
      <c r="C1876" s="33" t="s">
        <v>1950</v>
      </c>
      <c r="D1876" s="33">
        <v>0</v>
      </c>
      <c r="E1876" s="69">
        <v>0</v>
      </c>
      <c r="G1876" s="99">
        <f>+VALUE(VLOOKUP(B1876,[1]Hoja1!B$2:C$33,2,0))</f>
        <v>25</v>
      </c>
      <c r="H1876" t="str">
        <f>+VLOOKUP(CONCATENATE(B1876,C1876),[1]Hoja1!$J:$K,2,0)</f>
        <v>25001</v>
      </c>
      <c r="I1876">
        <f>+COUNTIFS(BaseSAP!U:U,V!H1876,BaseSAP!C:C,V!$G$4)</f>
        <v>0</v>
      </c>
      <c r="L1876" s="33" t="s">
        <v>1949</v>
      </c>
      <c r="M1876">
        <v>0</v>
      </c>
    </row>
    <row r="1877" spans="1:13" x14ac:dyDescent="0.25">
      <c r="A1877" s="31" t="s">
        <v>146</v>
      </c>
      <c r="B1877" s="31" t="s">
        <v>1949</v>
      </c>
      <c r="C1877" s="31" t="s">
        <v>1951</v>
      </c>
      <c r="D1877" s="31">
        <v>0</v>
      </c>
      <c r="E1877" s="54">
        <v>0</v>
      </c>
      <c r="G1877" s="99">
        <f>+VALUE(VLOOKUP(B1877,[1]Hoja1!B$2:C$33,2,0))</f>
        <v>25</v>
      </c>
      <c r="H1877" t="str">
        <f>+VLOOKUP(CONCATENATE(B1877,C1877),[1]Hoja1!$J:$K,2,0)</f>
        <v>25002</v>
      </c>
      <c r="I1877">
        <f>+COUNTIFS(BaseSAP!U:U,V!H1877,BaseSAP!C:C,V!$G$4)</f>
        <v>0</v>
      </c>
      <c r="L1877" s="31" t="s">
        <v>1949</v>
      </c>
      <c r="M1877">
        <v>0</v>
      </c>
    </row>
    <row r="1878" spans="1:13" x14ac:dyDescent="0.25">
      <c r="A1878" s="33" t="s">
        <v>146</v>
      </c>
      <c r="B1878" s="33" t="s">
        <v>1949</v>
      </c>
      <c r="C1878" s="33" t="s">
        <v>1952</v>
      </c>
      <c r="D1878" s="33">
        <v>0</v>
      </c>
      <c r="E1878" s="69">
        <v>0</v>
      </c>
      <c r="G1878" s="99">
        <f>+VALUE(VLOOKUP(B1878,[1]Hoja1!B$2:C$33,2,0))</f>
        <v>25</v>
      </c>
      <c r="H1878" t="str">
        <f>+VLOOKUP(CONCATENATE(B1878,C1878),[1]Hoja1!$J:$K,2,0)</f>
        <v>25003</v>
      </c>
      <c r="I1878">
        <f>+COUNTIFS(BaseSAP!U:U,V!H1878,BaseSAP!C:C,V!$G$4)</f>
        <v>0</v>
      </c>
      <c r="L1878" s="33" t="s">
        <v>1949</v>
      </c>
      <c r="M1878">
        <v>0</v>
      </c>
    </row>
    <row r="1879" spans="1:13" x14ac:dyDescent="0.25">
      <c r="A1879" s="12" t="s">
        <v>146</v>
      </c>
      <c r="B1879" s="12" t="s">
        <v>1949</v>
      </c>
      <c r="C1879" s="12" t="s">
        <v>1953</v>
      </c>
      <c r="D1879" s="12">
        <v>1</v>
      </c>
      <c r="E1879" s="70">
        <v>4.7846889952153108E-3</v>
      </c>
      <c r="G1879" s="99">
        <f>+VALUE(VLOOKUP(B1879,[1]Hoja1!B$2:C$33,2,0))</f>
        <v>25</v>
      </c>
      <c r="H1879" t="str">
        <f>+VLOOKUP(CONCATENATE(B1879,C1879),[1]Hoja1!$J:$K,2,0)</f>
        <v>25004</v>
      </c>
      <c r="I1879">
        <f>+COUNTIFS(BaseSAP!U:U,V!H1879,BaseSAP!C:C,V!$G$4)</f>
        <v>1</v>
      </c>
      <c r="L1879" s="12" t="s">
        <v>1949</v>
      </c>
      <c r="M1879">
        <v>1</v>
      </c>
    </row>
    <row r="1880" spans="1:13" x14ac:dyDescent="0.25">
      <c r="A1880" s="33" t="s">
        <v>146</v>
      </c>
      <c r="B1880" s="33" t="s">
        <v>1949</v>
      </c>
      <c r="C1880" s="33" t="s">
        <v>1954</v>
      </c>
      <c r="D1880" s="33">
        <v>0</v>
      </c>
      <c r="E1880" s="69">
        <v>0</v>
      </c>
      <c r="G1880" s="99">
        <f>+VALUE(VLOOKUP(B1880,[1]Hoja1!B$2:C$33,2,0))</f>
        <v>25</v>
      </c>
      <c r="H1880" t="str">
        <f>+VLOOKUP(CONCATENATE(B1880,C1880),[1]Hoja1!$J:$K,2,0)</f>
        <v>25005</v>
      </c>
      <c r="I1880">
        <f>+COUNTIFS(BaseSAP!U:U,V!H1880,BaseSAP!C:C,V!$G$4)</f>
        <v>0</v>
      </c>
      <c r="L1880" s="33" t="s">
        <v>1949</v>
      </c>
      <c r="M1880">
        <v>0</v>
      </c>
    </row>
    <row r="1881" spans="1:13" x14ac:dyDescent="0.25">
      <c r="A1881" s="12" t="s">
        <v>146</v>
      </c>
      <c r="B1881" s="12" t="s">
        <v>1949</v>
      </c>
      <c r="C1881" s="12" t="s">
        <v>1955</v>
      </c>
      <c r="D1881" s="12">
        <v>0</v>
      </c>
      <c r="E1881" s="70">
        <v>0</v>
      </c>
      <c r="G1881" s="99">
        <f>+VALUE(VLOOKUP(B1881,[1]Hoja1!B$2:C$33,2,0))</f>
        <v>25</v>
      </c>
      <c r="H1881" t="str">
        <f>+VLOOKUP(CONCATENATE(B1881,C1881),[1]Hoja1!$J:$K,2,0)</f>
        <v>25006</v>
      </c>
      <c r="I1881">
        <f>+COUNTIFS(BaseSAP!U:U,V!H1881,BaseSAP!C:C,V!$G$4)</f>
        <v>0</v>
      </c>
      <c r="L1881" s="12" t="s">
        <v>1949</v>
      </c>
      <c r="M1881">
        <v>0</v>
      </c>
    </row>
    <row r="1882" spans="1:13" x14ac:dyDescent="0.25">
      <c r="A1882" s="33" t="s">
        <v>146</v>
      </c>
      <c r="B1882" s="33" t="s">
        <v>1949</v>
      </c>
      <c r="C1882" s="33" t="s">
        <v>1956</v>
      </c>
      <c r="D1882" s="33">
        <v>0</v>
      </c>
      <c r="E1882" s="69">
        <v>0</v>
      </c>
      <c r="G1882" s="99">
        <f>+VALUE(VLOOKUP(B1882,[1]Hoja1!B$2:C$33,2,0))</f>
        <v>25</v>
      </c>
      <c r="H1882" t="str">
        <f>+VLOOKUP(CONCATENATE(B1882,C1882),[1]Hoja1!$J:$K,2,0)</f>
        <v>25007</v>
      </c>
      <c r="I1882">
        <f>+COUNTIFS(BaseSAP!U:U,V!H1882,BaseSAP!C:C,V!$G$4)</f>
        <v>0</v>
      </c>
      <c r="L1882" s="33" t="s">
        <v>1949</v>
      </c>
      <c r="M1882">
        <v>0</v>
      </c>
    </row>
    <row r="1883" spans="1:13" x14ac:dyDescent="0.25">
      <c r="A1883" s="12" t="s">
        <v>146</v>
      </c>
      <c r="B1883" s="12" t="s">
        <v>1949</v>
      </c>
      <c r="C1883" s="12" t="s">
        <v>1957</v>
      </c>
      <c r="D1883" s="12">
        <v>0</v>
      </c>
      <c r="E1883" s="70">
        <v>0</v>
      </c>
      <c r="G1883" s="99">
        <f>+VALUE(VLOOKUP(B1883,[1]Hoja1!B$2:C$33,2,0))</f>
        <v>25</v>
      </c>
      <c r="H1883" t="str">
        <f>+VLOOKUP(CONCATENATE(B1883,C1883),[1]Hoja1!$J:$K,2,0)</f>
        <v>25008</v>
      </c>
      <c r="I1883">
        <f>+COUNTIFS(BaseSAP!U:U,V!H1883,BaseSAP!C:C,V!$G$4)</f>
        <v>0</v>
      </c>
      <c r="L1883" s="12" t="s">
        <v>1949</v>
      </c>
      <c r="M1883">
        <v>0</v>
      </c>
    </row>
    <row r="1884" spans="1:13" x14ac:dyDescent="0.25">
      <c r="A1884" s="33" t="s">
        <v>146</v>
      </c>
      <c r="B1884" s="33" t="s">
        <v>1949</v>
      </c>
      <c r="C1884" s="33" t="s">
        <v>1958</v>
      </c>
      <c r="D1884" s="33">
        <v>0</v>
      </c>
      <c r="E1884" s="69">
        <v>0</v>
      </c>
      <c r="G1884" s="99">
        <f>+VALUE(VLOOKUP(B1884,[1]Hoja1!B$2:C$33,2,0))</f>
        <v>25</v>
      </c>
      <c r="H1884" t="str">
        <f>+VLOOKUP(CONCATENATE(B1884,C1884),[1]Hoja1!$J:$K,2,0)</f>
        <v>25009</v>
      </c>
      <c r="I1884">
        <f>+COUNTIFS(BaseSAP!U:U,V!H1884,BaseSAP!C:C,V!$G$4)</f>
        <v>0</v>
      </c>
      <c r="L1884" s="33" t="s">
        <v>1949</v>
      </c>
      <c r="M1884">
        <v>0</v>
      </c>
    </row>
    <row r="1885" spans="1:13" x14ac:dyDescent="0.25">
      <c r="A1885" s="31" t="s">
        <v>146</v>
      </c>
      <c r="B1885" s="31" t="s">
        <v>1949</v>
      </c>
      <c r="C1885" s="31" t="s">
        <v>1959</v>
      </c>
      <c r="D1885" s="31">
        <v>0</v>
      </c>
      <c r="E1885" s="54">
        <v>0</v>
      </c>
      <c r="G1885" s="99">
        <f>+VALUE(VLOOKUP(B1885,[1]Hoja1!B$2:C$33,2,0))</f>
        <v>25</v>
      </c>
      <c r="H1885" t="str">
        <f>+VLOOKUP(CONCATENATE(B1885,C1885),[1]Hoja1!$J:$K,2,0)</f>
        <v>25010</v>
      </c>
      <c r="I1885">
        <f>+COUNTIFS(BaseSAP!U:U,V!H1885,BaseSAP!C:C,V!$G$4)</f>
        <v>0</v>
      </c>
      <c r="L1885" s="31" t="s">
        <v>1949</v>
      </c>
      <c r="M1885">
        <v>0</v>
      </c>
    </row>
    <row r="1886" spans="1:13" x14ac:dyDescent="0.25">
      <c r="A1886" s="33" t="s">
        <v>146</v>
      </c>
      <c r="B1886" s="33" t="s">
        <v>1949</v>
      </c>
      <c r="C1886" s="33" t="s">
        <v>1960</v>
      </c>
      <c r="D1886" s="33">
        <v>0</v>
      </c>
      <c r="E1886" s="69">
        <v>0</v>
      </c>
      <c r="G1886" s="99">
        <f>+VALUE(VLOOKUP(B1886,[1]Hoja1!B$2:C$33,2,0))</f>
        <v>25</v>
      </c>
      <c r="H1886" t="str">
        <f>+VLOOKUP(CONCATENATE(B1886,C1886),[1]Hoja1!$J:$K,2,0)</f>
        <v>25011</v>
      </c>
      <c r="I1886">
        <f>+COUNTIFS(BaseSAP!U:U,V!H1886,BaseSAP!C:C,V!$G$4)</f>
        <v>0</v>
      </c>
      <c r="L1886" s="33" t="s">
        <v>1949</v>
      </c>
      <c r="M1886">
        <v>0</v>
      </c>
    </row>
    <row r="1887" spans="1:13" x14ac:dyDescent="0.25">
      <c r="A1887" s="31" t="s">
        <v>146</v>
      </c>
      <c r="B1887" s="31" t="s">
        <v>1949</v>
      </c>
      <c r="C1887" s="31" t="s">
        <v>1961</v>
      </c>
      <c r="D1887" s="31">
        <v>5</v>
      </c>
      <c r="E1887" s="54">
        <v>2.3923444976076555E-2</v>
      </c>
      <c r="G1887" s="99">
        <f>+VALUE(VLOOKUP(B1887,[1]Hoja1!B$2:C$33,2,0))</f>
        <v>25</v>
      </c>
      <c r="H1887" t="str">
        <f>+VLOOKUP(CONCATENATE(B1887,C1887),[1]Hoja1!$J:$K,2,0)</f>
        <v>25012</v>
      </c>
      <c r="I1887">
        <f>+COUNTIFS(BaseSAP!U:U,V!H1887,BaseSAP!C:C,V!$G$4)</f>
        <v>5</v>
      </c>
      <c r="L1887" s="31" t="s">
        <v>1949</v>
      </c>
      <c r="M1887">
        <v>5</v>
      </c>
    </row>
    <row r="1888" spans="1:13" x14ac:dyDescent="0.25">
      <c r="A1888" s="33" t="s">
        <v>146</v>
      </c>
      <c r="B1888" s="33" t="s">
        <v>1949</v>
      </c>
      <c r="C1888" s="33" t="s">
        <v>1962</v>
      </c>
      <c r="D1888" s="33">
        <v>0</v>
      </c>
      <c r="E1888" s="69">
        <v>0</v>
      </c>
      <c r="G1888" s="99">
        <f>+VALUE(VLOOKUP(B1888,[1]Hoja1!B$2:C$33,2,0))</f>
        <v>25</v>
      </c>
      <c r="H1888" t="str">
        <f>+VLOOKUP(CONCATENATE(B1888,C1888),[1]Hoja1!$J:$K,2,0)</f>
        <v>25013</v>
      </c>
      <c r="I1888">
        <f>+COUNTIFS(BaseSAP!U:U,V!H1888,BaseSAP!C:C,V!$G$4)</f>
        <v>0</v>
      </c>
      <c r="L1888" s="33" t="s">
        <v>1949</v>
      </c>
      <c r="M1888">
        <v>0</v>
      </c>
    </row>
    <row r="1889" spans="1:13" x14ac:dyDescent="0.25">
      <c r="A1889" s="12" t="s">
        <v>146</v>
      </c>
      <c r="B1889" s="12" t="s">
        <v>1949</v>
      </c>
      <c r="C1889" s="12" t="s">
        <v>394</v>
      </c>
      <c r="D1889" s="12">
        <v>0</v>
      </c>
      <c r="E1889" s="70">
        <v>0</v>
      </c>
      <c r="G1889" s="99">
        <f>+VALUE(VLOOKUP(B1889,[1]Hoja1!B$2:C$33,2,0))</f>
        <v>25</v>
      </c>
      <c r="H1889" t="str">
        <f>+VLOOKUP(CONCATENATE(B1889,C1889),[1]Hoja1!$J:$K,2,0)</f>
        <v>25014</v>
      </c>
      <c r="I1889">
        <f>+COUNTIFS(BaseSAP!U:U,V!H1889,BaseSAP!C:C,V!$G$4)</f>
        <v>0</v>
      </c>
      <c r="L1889" s="12" t="s">
        <v>1949</v>
      </c>
      <c r="M1889">
        <v>0</v>
      </c>
    </row>
    <row r="1890" spans="1:13" x14ac:dyDescent="0.25">
      <c r="A1890" s="33" t="s">
        <v>146</v>
      </c>
      <c r="B1890" s="33" t="s">
        <v>1949</v>
      </c>
      <c r="C1890" s="33" t="s">
        <v>1963</v>
      </c>
      <c r="D1890" s="33">
        <v>0</v>
      </c>
      <c r="E1890" s="69">
        <v>0</v>
      </c>
      <c r="G1890" s="99">
        <f>+VALUE(VLOOKUP(B1890,[1]Hoja1!B$2:C$33,2,0))</f>
        <v>25</v>
      </c>
      <c r="H1890" t="str">
        <f>+VLOOKUP(CONCATENATE(B1890,C1890),[1]Hoja1!$J:$K,2,0)</f>
        <v>25015</v>
      </c>
      <c r="I1890">
        <f>+COUNTIFS(BaseSAP!U:U,V!H1890,BaseSAP!C:C,V!$G$4)</f>
        <v>0</v>
      </c>
      <c r="L1890" s="33" t="s">
        <v>1949</v>
      </c>
      <c r="M1890">
        <v>0</v>
      </c>
    </row>
    <row r="1891" spans="1:13" x14ac:dyDescent="0.25">
      <c r="A1891" s="12" t="s">
        <v>146</v>
      </c>
      <c r="B1891" s="12" t="s">
        <v>1949</v>
      </c>
      <c r="C1891" s="12" t="s">
        <v>1964</v>
      </c>
      <c r="D1891" s="12">
        <v>0</v>
      </c>
      <c r="E1891" s="70">
        <v>0</v>
      </c>
      <c r="G1891" s="99">
        <f>+VALUE(VLOOKUP(B1891,[1]Hoja1!B$2:C$33,2,0))</f>
        <v>25</v>
      </c>
      <c r="H1891" t="str">
        <f>+VLOOKUP(CONCATENATE(B1891,C1891),[1]Hoja1!$J:$K,2,0)</f>
        <v>25016</v>
      </c>
      <c r="I1891">
        <f>+COUNTIFS(BaseSAP!U:U,V!H1891,BaseSAP!C:C,V!$G$4)</f>
        <v>0</v>
      </c>
      <c r="L1891" s="12" t="s">
        <v>1949</v>
      </c>
      <c r="M1891">
        <v>0</v>
      </c>
    </row>
    <row r="1892" spans="1:13" x14ac:dyDescent="0.25">
      <c r="A1892" s="33" t="s">
        <v>146</v>
      </c>
      <c r="B1892" s="33" t="s">
        <v>1949</v>
      </c>
      <c r="C1892" s="33" t="s">
        <v>1949</v>
      </c>
      <c r="D1892" s="33">
        <v>0</v>
      </c>
      <c r="E1892" s="69">
        <v>0</v>
      </c>
      <c r="G1892" s="99">
        <f>+VALUE(VLOOKUP(B1892,[1]Hoja1!B$2:C$33,2,0))</f>
        <v>25</v>
      </c>
      <c r="H1892" t="str">
        <f>+VLOOKUP(CONCATENATE(B1892,C1892),[1]Hoja1!$J:$K,2,0)</f>
        <v>25017</v>
      </c>
      <c r="I1892">
        <f>+COUNTIFS(BaseSAP!U:U,V!H1892,BaseSAP!C:C,V!$G$4)</f>
        <v>0</v>
      </c>
      <c r="L1892" s="33" t="s">
        <v>1949</v>
      </c>
      <c r="M1892">
        <v>0</v>
      </c>
    </row>
    <row r="1893" spans="1:13" x14ac:dyDescent="0.25">
      <c r="A1893" s="12" t="s">
        <v>146</v>
      </c>
      <c r="B1893" s="12" t="s">
        <v>1949</v>
      </c>
      <c r="C1893" s="12" t="s">
        <v>1965</v>
      </c>
      <c r="D1893" s="12">
        <v>0</v>
      </c>
      <c r="E1893" s="70">
        <v>0</v>
      </c>
      <c r="G1893" s="99">
        <f>+VALUE(VLOOKUP(B1893,[1]Hoja1!B$2:C$33,2,0))</f>
        <v>25</v>
      </c>
      <c r="H1893" t="str">
        <f>+VLOOKUP(CONCATENATE(B1893,C1893),[1]Hoja1!$J:$K,2,0)</f>
        <v>25018</v>
      </c>
      <c r="I1893">
        <f>+COUNTIFS(BaseSAP!U:U,V!H1893,BaseSAP!C:C,V!$G$4)</f>
        <v>0</v>
      </c>
      <c r="L1893" s="12" t="s">
        <v>1949</v>
      </c>
      <c r="M1893">
        <v>0</v>
      </c>
    </row>
    <row r="1894" spans="1:13" x14ac:dyDescent="0.25">
      <c r="A1894" s="33" t="s">
        <v>146</v>
      </c>
      <c r="B1894" s="33" t="s">
        <v>1966</v>
      </c>
      <c r="C1894" s="33" t="s">
        <v>1967</v>
      </c>
      <c r="D1894" s="33">
        <v>0</v>
      </c>
      <c r="E1894" s="69">
        <v>0</v>
      </c>
      <c r="G1894" s="99">
        <f>+VALUE(VLOOKUP(B1894,[1]Hoja1!B$2:C$33,2,0))</f>
        <v>26</v>
      </c>
      <c r="H1894" t="str">
        <f>+VLOOKUP(CONCATENATE(B1894,C1894),[1]Hoja1!$J:$K,2,0)</f>
        <v>26001</v>
      </c>
      <c r="I1894">
        <f>+COUNTIFS(BaseSAP!U:U,V!H1894,BaseSAP!C:C,V!$G$4)</f>
        <v>0</v>
      </c>
      <c r="L1894" s="33" t="s">
        <v>1966</v>
      </c>
      <c r="M1894">
        <v>0</v>
      </c>
    </row>
    <row r="1895" spans="1:13" x14ac:dyDescent="0.25">
      <c r="A1895" s="31" t="s">
        <v>146</v>
      </c>
      <c r="B1895" s="31" t="s">
        <v>1966</v>
      </c>
      <c r="C1895" s="31" t="s">
        <v>1968</v>
      </c>
      <c r="D1895" s="31">
        <v>0</v>
      </c>
      <c r="E1895" s="54">
        <v>0</v>
      </c>
      <c r="G1895" s="99">
        <f>+VALUE(VLOOKUP(B1895,[1]Hoja1!B$2:C$33,2,0))</f>
        <v>26</v>
      </c>
      <c r="H1895" t="str">
        <f>+VLOOKUP(CONCATENATE(B1895,C1895),[1]Hoja1!$J:$K,2,0)</f>
        <v>26002</v>
      </c>
      <c r="I1895">
        <f>+COUNTIFS(BaseSAP!U:U,V!H1895,BaseSAP!C:C,V!$G$4)</f>
        <v>0</v>
      </c>
      <c r="L1895" s="31" t="s">
        <v>1966</v>
      </c>
      <c r="M1895">
        <v>0</v>
      </c>
    </row>
    <row r="1896" spans="1:13" x14ac:dyDescent="0.25">
      <c r="A1896" s="33" t="s">
        <v>146</v>
      </c>
      <c r="B1896" s="33" t="s">
        <v>1966</v>
      </c>
      <c r="C1896" s="33" t="s">
        <v>1969</v>
      </c>
      <c r="D1896" s="33">
        <v>0</v>
      </c>
      <c r="E1896" s="69">
        <v>0</v>
      </c>
      <c r="G1896" s="99">
        <f>+VALUE(VLOOKUP(B1896,[1]Hoja1!B$2:C$33,2,0))</f>
        <v>26</v>
      </c>
      <c r="H1896" t="str">
        <f>+VLOOKUP(CONCATENATE(B1896,C1896),[1]Hoja1!$J:$K,2,0)</f>
        <v>26003</v>
      </c>
      <c r="I1896">
        <f>+COUNTIFS(BaseSAP!U:U,V!H1896,BaseSAP!C:C,V!$G$4)</f>
        <v>0</v>
      </c>
      <c r="L1896" s="33" t="s">
        <v>1966</v>
      </c>
      <c r="M1896">
        <v>0</v>
      </c>
    </row>
    <row r="1897" spans="1:13" x14ac:dyDescent="0.25">
      <c r="A1897" s="12" t="s">
        <v>146</v>
      </c>
      <c r="B1897" s="12" t="s">
        <v>1966</v>
      </c>
      <c r="C1897" s="12" t="s">
        <v>1970</v>
      </c>
      <c r="D1897" s="12">
        <v>0</v>
      </c>
      <c r="E1897" s="70">
        <v>0</v>
      </c>
      <c r="G1897" s="99">
        <f>+VALUE(VLOOKUP(B1897,[1]Hoja1!B$2:C$33,2,0))</f>
        <v>26</v>
      </c>
      <c r="H1897" t="str">
        <f>+VLOOKUP(CONCATENATE(B1897,C1897),[1]Hoja1!$J:$K,2,0)</f>
        <v>26004</v>
      </c>
      <c r="I1897">
        <f>+COUNTIFS(BaseSAP!U:U,V!H1897,BaseSAP!C:C,V!$G$4)</f>
        <v>0</v>
      </c>
      <c r="L1897" s="12" t="s">
        <v>1966</v>
      </c>
      <c r="M1897">
        <v>0</v>
      </c>
    </row>
    <row r="1898" spans="1:13" x14ac:dyDescent="0.25">
      <c r="A1898" s="33" t="s">
        <v>146</v>
      </c>
      <c r="B1898" s="33" t="s">
        <v>1966</v>
      </c>
      <c r="C1898" s="33" t="s">
        <v>1971</v>
      </c>
      <c r="D1898" s="33">
        <v>0</v>
      </c>
      <c r="E1898" s="69">
        <v>0</v>
      </c>
      <c r="G1898" s="99">
        <f>+VALUE(VLOOKUP(B1898,[1]Hoja1!B$2:C$33,2,0))</f>
        <v>26</v>
      </c>
      <c r="H1898" t="str">
        <f>+VLOOKUP(CONCATENATE(B1898,C1898),[1]Hoja1!$J:$K,2,0)</f>
        <v>26005</v>
      </c>
      <c r="I1898">
        <f>+COUNTIFS(BaseSAP!U:U,V!H1898,BaseSAP!C:C,V!$G$4)</f>
        <v>0</v>
      </c>
      <c r="L1898" s="33" t="s">
        <v>1966</v>
      </c>
      <c r="M1898">
        <v>0</v>
      </c>
    </row>
    <row r="1899" spans="1:13" x14ac:dyDescent="0.25">
      <c r="A1899" s="12" t="s">
        <v>146</v>
      </c>
      <c r="B1899" s="12" t="s">
        <v>1966</v>
      </c>
      <c r="C1899" s="12" t="s">
        <v>1972</v>
      </c>
      <c r="D1899" s="12">
        <v>0</v>
      </c>
      <c r="E1899" s="70">
        <v>0</v>
      </c>
      <c r="G1899" s="99">
        <f>+VALUE(VLOOKUP(B1899,[1]Hoja1!B$2:C$33,2,0))</f>
        <v>26</v>
      </c>
      <c r="H1899" t="str">
        <f>+VLOOKUP(CONCATENATE(B1899,C1899),[1]Hoja1!$J:$K,2,0)</f>
        <v>26006</v>
      </c>
      <c r="I1899">
        <f>+COUNTIFS(BaseSAP!U:U,V!H1899,BaseSAP!C:C,V!$G$4)</f>
        <v>0</v>
      </c>
      <c r="L1899" s="12" t="s">
        <v>1966</v>
      </c>
      <c r="M1899">
        <v>0</v>
      </c>
    </row>
    <row r="1900" spans="1:13" x14ac:dyDescent="0.25">
      <c r="A1900" s="33" t="s">
        <v>146</v>
      </c>
      <c r="B1900" s="33" t="s">
        <v>1966</v>
      </c>
      <c r="C1900" s="33" t="s">
        <v>1973</v>
      </c>
      <c r="D1900" s="33">
        <v>0</v>
      </c>
      <c r="E1900" s="69">
        <v>0</v>
      </c>
      <c r="G1900" s="99">
        <f>+VALUE(VLOOKUP(B1900,[1]Hoja1!B$2:C$33,2,0))</f>
        <v>26</v>
      </c>
      <c r="H1900" t="str">
        <f>+VLOOKUP(CONCATENATE(B1900,C1900),[1]Hoja1!$J:$K,2,0)</f>
        <v>26007</v>
      </c>
      <c r="I1900">
        <f>+COUNTIFS(BaseSAP!U:U,V!H1900,BaseSAP!C:C,V!$G$4)</f>
        <v>0</v>
      </c>
      <c r="L1900" s="33" t="s">
        <v>1966</v>
      </c>
      <c r="M1900">
        <v>0</v>
      </c>
    </row>
    <row r="1901" spans="1:13" x14ac:dyDescent="0.25">
      <c r="A1901" s="12" t="s">
        <v>146</v>
      </c>
      <c r="B1901" s="12" t="s">
        <v>1966</v>
      </c>
      <c r="C1901" s="12" t="s">
        <v>1974</v>
      </c>
      <c r="D1901" s="12">
        <v>0</v>
      </c>
      <c r="E1901" s="70">
        <v>0</v>
      </c>
      <c r="G1901" s="99">
        <f>+VALUE(VLOOKUP(B1901,[1]Hoja1!B$2:C$33,2,0))</f>
        <v>26</v>
      </c>
      <c r="H1901" t="str">
        <f>+VLOOKUP(CONCATENATE(B1901,C1901),[1]Hoja1!$J:$K,2,0)</f>
        <v>26008</v>
      </c>
      <c r="I1901">
        <f>+COUNTIFS(BaseSAP!U:U,V!H1901,BaseSAP!C:C,V!$G$4)</f>
        <v>0</v>
      </c>
      <c r="L1901" s="12" t="s">
        <v>1966</v>
      </c>
      <c r="M1901">
        <v>0</v>
      </c>
    </row>
    <row r="1902" spans="1:13" x14ac:dyDescent="0.25">
      <c r="A1902" s="33" t="s">
        <v>146</v>
      </c>
      <c r="B1902" s="33" t="s">
        <v>1966</v>
      </c>
      <c r="C1902" s="33" t="s">
        <v>1975</v>
      </c>
      <c r="D1902" s="33">
        <v>0</v>
      </c>
      <c r="E1902" s="69">
        <v>0</v>
      </c>
      <c r="G1902" s="99">
        <f>+VALUE(VLOOKUP(B1902,[1]Hoja1!B$2:C$33,2,0))</f>
        <v>26</v>
      </c>
      <c r="H1902" t="str">
        <f>+VLOOKUP(CONCATENATE(B1902,C1902),[1]Hoja1!$J:$K,2,0)</f>
        <v>26009</v>
      </c>
      <c r="I1902">
        <f>+COUNTIFS(BaseSAP!U:U,V!H1902,BaseSAP!C:C,V!$G$4)</f>
        <v>0</v>
      </c>
      <c r="L1902" s="33" t="s">
        <v>1966</v>
      </c>
      <c r="M1902">
        <v>0</v>
      </c>
    </row>
    <row r="1903" spans="1:13" x14ac:dyDescent="0.25">
      <c r="A1903" s="31" t="s">
        <v>146</v>
      </c>
      <c r="B1903" s="31" t="s">
        <v>1966</v>
      </c>
      <c r="C1903" s="31" t="s">
        <v>1976</v>
      </c>
      <c r="D1903" s="31">
        <v>0</v>
      </c>
      <c r="E1903" s="54">
        <v>0</v>
      </c>
      <c r="G1903" s="99">
        <f>+VALUE(VLOOKUP(B1903,[1]Hoja1!B$2:C$33,2,0))</f>
        <v>26</v>
      </c>
      <c r="H1903" t="str">
        <f>+VLOOKUP(CONCATENATE(B1903,C1903),[1]Hoja1!$J:$K,2,0)</f>
        <v>26010</v>
      </c>
      <c r="I1903">
        <f>+COUNTIFS(BaseSAP!U:U,V!H1903,BaseSAP!C:C,V!$G$4)</f>
        <v>0</v>
      </c>
      <c r="L1903" s="31" t="s">
        <v>1966</v>
      </c>
      <c r="M1903">
        <v>0</v>
      </c>
    </row>
    <row r="1904" spans="1:13" x14ac:dyDescent="0.25">
      <c r="A1904" s="33" t="s">
        <v>146</v>
      </c>
      <c r="B1904" s="33" t="s">
        <v>1966</v>
      </c>
      <c r="C1904" s="33" t="s">
        <v>1977</v>
      </c>
      <c r="D1904" s="33">
        <v>0</v>
      </c>
      <c r="E1904" s="69">
        <v>0</v>
      </c>
      <c r="G1904" s="99">
        <f>+VALUE(VLOOKUP(B1904,[1]Hoja1!B$2:C$33,2,0))</f>
        <v>26</v>
      </c>
      <c r="H1904" t="str">
        <f>+VLOOKUP(CONCATENATE(B1904,C1904),[1]Hoja1!$J:$K,2,0)</f>
        <v>26011</v>
      </c>
      <c r="I1904">
        <f>+COUNTIFS(BaseSAP!U:U,V!H1904,BaseSAP!C:C,V!$G$4)</f>
        <v>0</v>
      </c>
      <c r="L1904" s="33" t="s">
        <v>1966</v>
      </c>
      <c r="M1904">
        <v>0</v>
      </c>
    </row>
    <row r="1905" spans="1:13" x14ac:dyDescent="0.25">
      <c r="A1905" s="31" t="s">
        <v>146</v>
      </c>
      <c r="B1905" s="31" t="s">
        <v>1966</v>
      </c>
      <c r="C1905" s="31" t="s">
        <v>1978</v>
      </c>
      <c r="D1905" s="31">
        <v>0</v>
      </c>
      <c r="E1905" s="54">
        <v>0</v>
      </c>
      <c r="G1905" s="99">
        <f>+VALUE(VLOOKUP(B1905,[1]Hoja1!B$2:C$33,2,0))</f>
        <v>26</v>
      </c>
      <c r="H1905" t="str">
        <f>+VLOOKUP(CONCATENATE(B1905,C1905),[1]Hoja1!$J:$K,2,0)</f>
        <v>26012</v>
      </c>
      <c r="I1905">
        <f>+COUNTIFS(BaseSAP!U:U,V!H1905,BaseSAP!C:C,V!$G$4)</f>
        <v>0</v>
      </c>
      <c r="L1905" s="31" t="s">
        <v>1966</v>
      </c>
      <c r="M1905">
        <v>0</v>
      </c>
    </row>
    <row r="1906" spans="1:13" x14ac:dyDescent="0.25">
      <c r="A1906" s="33" t="s">
        <v>146</v>
      </c>
      <c r="B1906" s="33" t="s">
        <v>1966</v>
      </c>
      <c r="C1906" s="33" t="s">
        <v>1979</v>
      </c>
      <c r="D1906" s="33">
        <v>0</v>
      </c>
      <c r="E1906" s="69">
        <v>0</v>
      </c>
      <c r="G1906" s="99">
        <f>+VALUE(VLOOKUP(B1906,[1]Hoja1!B$2:C$33,2,0))</f>
        <v>26</v>
      </c>
      <c r="H1906" t="str">
        <f>+VLOOKUP(CONCATENATE(B1906,C1906),[1]Hoja1!$J:$K,2,0)</f>
        <v>26013</v>
      </c>
      <c r="I1906">
        <f>+COUNTIFS(BaseSAP!U:U,V!H1906,BaseSAP!C:C,V!$G$4)</f>
        <v>0</v>
      </c>
      <c r="L1906" s="33" t="s">
        <v>1966</v>
      </c>
      <c r="M1906">
        <v>0</v>
      </c>
    </row>
    <row r="1907" spans="1:13" x14ac:dyDescent="0.25">
      <c r="A1907" s="12" t="s">
        <v>146</v>
      </c>
      <c r="B1907" s="12" t="s">
        <v>1966</v>
      </c>
      <c r="C1907" s="12" t="s">
        <v>1980</v>
      </c>
      <c r="D1907" s="12">
        <v>0</v>
      </c>
      <c r="E1907" s="70">
        <v>0</v>
      </c>
      <c r="G1907" s="99">
        <f>+VALUE(VLOOKUP(B1907,[1]Hoja1!B$2:C$33,2,0))</f>
        <v>26</v>
      </c>
      <c r="H1907" t="str">
        <f>+VLOOKUP(CONCATENATE(B1907,C1907),[1]Hoja1!$J:$K,2,0)</f>
        <v>26014</v>
      </c>
      <c r="I1907">
        <f>+COUNTIFS(BaseSAP!U:U,V!H1907,BaseSAP!C:C,V!$G$4)</f>
        <v>0</v>
      </c>
      <c r="L1907" s="12" t="s">
        <v>1966</v>
      </c>
      <c r="M1907">
        <v>0</v>
      </c>
    </row>
    <row r="1908" spans="1:13" x14ac:dyDescent="0.25">
      <c r="A1908" s="33" t="s">
        <v>146</v>
      </c>
      <c r="B1908" s="33" t="s">
        <v>1966</v>
      </c>
      <c r="C1908" s="33" t="s">
        <v>1981</v>
      </c>
      <c r="D1908" s="33">
        <v>0</v>
      </c>
      <c r="E1908" s="69">
        <v>0</v>
      </c>
      <c r="G1908" s="99">
        <f>+VALUE(VLOOKUP(B1908,[1]Hoja1!B$2:C$33,2,0))</f>
        <v>26</v>
      </c>
      <c r="H1908" t="str">
        <f>+VLOOKUP(CONCATENATE(B1908,C1908),[1]Hoja1!$J:$K,2,0)</f>
        <v>26015</v>
      </c>
      <c r="I1908">
        <f>+COUNTIFS(BaseSAP!U:U,V!H1908,BaseSAP!C:C,V!$G$4)</f>
        <v>0</v>
      </c>
      <c r="L1908" s="33" t="s">
        <v>1966</v>
      </c>
      <c r="M1908">
        <v>0</v>
      </c>
    </row>
    <row r="1909" spans="1:13" x14ac:dyDescent="0.25">
      <c r="A1909" s="12" t="s">
        <v>146</v>
      </c>
      <c r="B1909" s="12" t="s">
        <v>1966</v>
      </c>
      <c r="C1909" s="12" t="s">
        <v>1982</v>
      </c>
      <c r="D1909" s="12">
        <v>0</v>
      </c>
      <c r="E1909" s="70">
        <v>0</v>
      </c>
      <c r="G1909" s="99">
        <f>+VALUE(VLOOKUP(B1909,[1]Hoja1!B$2:C$33,2,0))</f>
        <v>26</v>
      </c>
      <c r="H1909" t="str">
        <f>+VLOOKUP(CONCATENATE(B1909,C1909),[1]Hoja1!$J:$K,2,0)</f>
        <v>26016</v>
      </c>
      <c r="I1909">
        <f>+COUNTIFS(BaseSAP!U:U,V!H1909,BaseSAP!C:C,V!$G$4)</f>
        <v>0</v>
      </c>
      <c r="L1909" s="12" t="s">
        <v>1966</v>
      </c>
      <c r="M1909">
        <v>0</v>
      </c>
    </row>
    <row r="1910" spans="1:13" x14ac:dyDescent="0.25">
      <c r="A1910" s="33" t="s">
        <v>146</v>
      </c>
      <c r="B1910" s="33" t="s">
        <v>1966</v>
      </c>
      <c r="C1910" s="33" t="s">
        <v>1983</v>
      </c>
      <c r="D1910" s="33">
        <v>0</v>
      </c>
      <c r="E1910" s="69">
        <v>0</v>
      </c>
      <c r="G1910" s="99">
        <f>+VALUE(VLOOKUP(B1910,[1]Hoja1!B$2:C$33,2,0))</f>
        <v>26</v>
      </c>
      <c r="H1910" t="str">
        <f>+VLOOKUP(CONCATENATE(B1910,C1910),[1]Hoja1!$J:$K,2,0)</f>
        <v>26017</v>
      </c>
      <c r="I1910">
        <f>+COUNTIFS(BaseSAP!U:U,V!H1910,BaseSAP!C:C,V!$G$4)</f>
        <v>0</v>
      </c>
      <c r="L1910" s="33" t="s">
        <v>1966</v>
      </c>
      <c r="M1910">
        <v>0</v>
      </c>
    </row>
    <row r="1911" spans="1:13" x14ac:dyDescent="0.25">
      <c r="A1911" s="12" t="s">
        <v>146</v>
      </c>
      <c r="B1911" s="12" t="s">
        <v>1966</v>
      </c>
      <c r="C1911" s="12" t="s">
        <v>1984</v>
      </c>
      <c r="D1911" s="12">
        <v>0</v>
      </c>
      <c r="E1911" s="70">
        <v>0</v>
      </c>
      <c r="G1911" s="99">
        <f>+VALUE(VLOOKUP(B1911,[1]Hoja1!B$2:C$33,2,0))</f>
        <v>26</v>
      </c>
      <c r="H1911" t="str">
        <f>+VLOOKUP(CONCATENATE(B1911,C1911),[1]Hoja1!$J:$K,2,0)</f>
        <v>26018</v>
      </c>
      <c r="I1911">
        <f>+COUNTIFS(BaseSAP!U:U,V!H1911,BaseSAP!C:C,V!$G$4)</f>
        <v>0</v>
      </c>
      <c r="L1911" s="12" t="s">
        <v>1966</v>
      </c>
      <c r="M1911">
        <v>0</v>
      </c>
    </row>
    <row r="1912" spans="1:13" x14ac:dyDescent="0.25">
      <c r="A1912" s="33" t="s">
        <v>146</v>
      </c>
      <c r="B1912" s="33" t="s">
        <v>1966</v>
      </c>
      <c r="C1912" s="33" t="s">
        <v>1985</v>
      </c>
      <c r="D1912" s="33">
        <v>0</v>
      </c>
      <c r="E1912" s="69">
        <v>0</v>
      </c>
      <c r="G1912" s="99">
        <f>+VALUE(VLOOKUP(B1912,[1]Hoja1!B$2:C$33,2,0))</f>
        <v>26</v>
      </c>
      <c r="H1912" t="str">
        <f>+VLOOKUP(CONCATENATE(B1912,C1912),[1]Hoja1!$J:$K,2,0)</f>
        <v>26019</v>
      </c>
      <c r="I1912">
        <f>+COUNTIFS(BaseSAP!U:U,V!H1912,BaseSAP!C:C,V!$G$4)</f>
        <v>0</v>
      </c>
      <c r="L1912" s="33" t="s">
        <v>1966</v>
      </c>
      <c r="M1912">
        <v>0</v>
      </c>
    </row>
    <row r="1913" spans="1:13" x14ac:dyDescent="0.25">
      <c r="A1913" s="31" t="s">
        <v>146</v>
      </c>
      <c r="B1913" s="31" t="s">
        <v>1966</v>
      </c>
      <c r="C1913" s="31" t="s">
        <v>1986</v>
      </c>
      <c r="D1913" s="31">
        <v>0</v>
      </c>
      <c r="E1913" s="54">
        <v>0</v>
      </c>
      <c r="G1913" s="99">
        <f>+VALUE(VLOOKUP(B1913,[1]Hoja1!B$2:C$33,2,0))</f>
        <v>26</v>
      </c>
      <c r="H1913" t="str">
        <f>+VLOOKUP(CONCATENATE(B1913,C1913),[1]Hoja1!$J:$K,2,0)</f>
        <v>26020</v>
      </c>
      <c r="I1913">
        <f>+COUNTIFS(BaseSAP!U:U,V!H1913,BaseSAP!C:C,V!$G$4)</f>
        <v>0</v>
      </c>
      <c r="L1913" s="31" t="s">
        <v>1966</v>
      </c>
      <c r="M1913">
        <v>0</v>
      </c>
    </row>
    <row r="1914" spans="1:13" x14ac:dyDescent="0.25">
      <c r="A1914" s="33" t="s">
        <v>146</v>
      </c>
      <c r="B1914" s="33" t="s">
        <v>1966</v>
      </c>
      <c r="C1914" s="33" t="s">
        <v>1987</v>
      </c>
      <c r="D1914" s="33">
        <v>0</v>
      </c>
      <c r="E1914" s="69">
        <v>0</v>
      </c>
      <c r="G1914" s="99">
        <f>+VALUE(VLOOKUP(B1914,[1]Hoja1!B$2:C$33,2,0))</f>
        <v>26</v>
      </c>
      <c r="H1914" t="str">
        <f>+VLOOKUP(CONCATENATE(B1914,C1914),[1]Hoja1!$J:$K,2,0)</f>
        <v>26021</v>
      </c>
      <c r="I1914">
        <f>+COUNTIFS(BaseSAP!U:U,V!H1914,BaseSAP!C:C,V!$G$4)</f>
        <v>0</v>
      </c>
      <c r="L1914" s="33" t="s">
        <v>1966</v>
      </c>
      <c r="M1914">
        <v>0</v>
      </c>
    </row>
    <row r="1915" spans="1:13" x14ac:dyDescent="0.25">
      <c r="A1915" s="12" t="s">
        <v>146</v>
      </c>
      <c r="B1915" s="12" t="s">
        <v>1966</v>
      </c>
      <c r="C1915" s="12" t="s">
        <v>1988</v>
      </c>
      <c r="D1915" s="12">
        <v>0</v>
      </c>
      <c r="E1915" s="70">
        <v>0</v>
      </c>
      <c r="G1915" s="99">
        <f>+VALUE(VLOOKUP(B1915,[1]Hoja1!B$2:C$33,2,0))</f>
        <v>26</v>
      </c>
      <c r="H1915" t="str">
        <f>+VLOOKUP(CONCATENATE(B1915,C1915),[1]Hoja1!$J:$K,2,0)</f>
        <v>26022</v>
      </c>
      <c r="I1915">
        <f>+COUNTIFS(BaseSAP!U:U,V!H1915,BaseSAP!C:C,V!$G$4)</f>
        <v>0</v>
      </c>
      <c r="L1915" s="12" t="s">
        <v>1966</v>
      </c>
      <c r="M1915">
        <v>0</v>
      </c>
    </row>
    <row r="1916" spans="1:13" x14ac:dyDescent="0.25">
      <c r="A1916" s="33" t="s">
        <v>146</v>
      </c>
      <c r="B1916" s="33" t="s">
        <v>1966</v>
      </c>
      <c r="C1916" s="33" t="s">
        <v>1989</v>
      </c>
      <c r="D1916" s="33">
        <v>0</v>
      </c>
      <c r="E1916" s="69">
        <v>0</v>
      </c>
      <c r="G1916" s="99">
        <f>+VALUE(VLOOKUP(B1916,[1]Hoja1!B$2:C$33,2,0))</f>
        <v>26</v>
      </c>
      <c r="H1916" t="str">
        <f>+VLOOKUP(CONCATENATE(B1916,C1916),[1]Hoja1!$J:$K,2,0)</f>
        <v>26023</v>
      </c>
      <c r="I1916">
        <f>+COUNTIFS(BaseSAP!U:U,V!H1916,BaseSAP!C:C,V!$G$4)</f>
        <v>0</v>
      </c>
      <c r="L1916" s="33" t="s">
        <v>1966</v>
      </c>
      <c r="M1916">
        <v>0</v>
      </c>
    </row>
    <row r="1917" spans="1:13" x14ac:dyDescent="0.25">
      <c r="A1917" s="12" t="s">
        <v>146</v>
      </c>
      <c r="B1917" s="12" t="s">
        <v>1966</v>
      </c>
      <c r="C1917" s="12" t="s">
        <v>1990</v>
      </c>
      <c r="D1917" s="12">
        <v>0</v>
      </c>
      <c r="E1917" s="70">
        <v>0</v>
      </c>
      <c r="G1917" s="99">
        <f>+VALUE(VLOOKUP(B1917,[1]Hoja1!B$2:C$33,2,0))</f>
        <v>26</v>
      </c>
      <c r="H1917" t="str">
        <f>+VLOOKUP(CONCATENATE(B1917,C1917),[1]Hoja1!$J:$K,2,0)</f>
        <v>26024</v>
      </c>
      <c r="I1917">
        <f>+COUNTIFS(BaseSAP!U:U,V!H1917,BaseSAP!C:C,V!$G$4)</f>
        <v>0</v>
      </c>
      <c r="L1917" s="12" t="s">
        <v>1966</v>
      </c>
      <c r="M1917">
        <v>0</v>
      </c>
    </row>
    <row r="1918" spans="1:13" x14ac:dyDescent="0.25">
      <c r="A1918" s="33" t="s">
        <v>146</v>
      </c>
      <c r="B1918" s="33" t="s">
        <v>1966</v>
      </c>
      <c r="C1918" s="33" t="s">
        <v>1991</v>
      </c>
      <c r="D1918" s="33">
        <v>0</v>
      </c>
      <c r="E1918" s="69">
        <v>0</v>
      </c>
      <c r="G1918" s="99">
        <f>+VALUE(VLOOKUP(B1918,[1]Hoja1!B$2:C$33,2,0))</f>
        <v>26</v>
      </c>
      <c r="H1918" t="str">
        <f>+VLOOKUP(CONCATENATE(B1918,C1918),[1]Hoja1!$J:$K,2,0)</f>
        <v>26025</v>
      </c>
      <c r="I1918">
        <f>+COUNTIFS(BaseSAP!U:U,V!H1918,BaseSAP!C:C,V!$G$4)</f>
        <v>0</v>
      </c>
      <c r="L1918" s="33" t="s">
        <v>1966</v>
      </c>
      <c r="M1918">
        <v>0</v>
      </c>
    </row>
    <row r="1919" spans="1:13" x14ac:dyDescent="0.25">
      <c r="A1919" s="12" t="s">
        <v>146</v>
      </c>
      <c r="B1919" s="12" t="s">
        <v>1966</v>
      </c>
      <c r="C1919" s="12" t="s">
        <v>1992</v>
      </c>
      <c r="D1919" s="12">
        <v>0</v>
      </c>
      <c r="E1919" s="70">
        <v>0</v>
      </c>
      <c r="G1919" s="99">
        <f>+VALUE(VLOOKUP(B1919,[1]Hoja1!B$2:C$33,2,0))</f>
        <v>26</v>
      </c>
      <c r="H1919" t="str">
        <f>+VLOOKUP(CONCATENATE(B1919,C1919),[1]Hoja1!$J:$K,2,0)</f>
        <v>26026</v>
      </c>
      <c r="I1919">
        <f>+COUNTIFS(BaseSAP!U:U,V!H1919,BaseSAP!C:C,V!$G$4)</f>
        <v>0</v>
      </c>
      <c r="L1919" s="12" t="s">
        <v>1966</v>
      </c>
      <c r="M1919">
        <v>0</v>
      </c>
    </row>
    <row r="1920" spans="1:13" x14ac:dyDescent="0.25">
      <c r="A1920" s="33" t="s">
        <v>146</v>
      </c>
      <c r="B1920" s="33" t="s">
        <v>1966</v>
      </c>
      <c r="C1920" s="33" t="s">
        <v>1993</v>
      </c>
      <c r="D1920" s="33">
        <v>0</v>
      </c>
      <c r="E1920" s="69">
        <v>0</v>
      </c>
      <c r="G1920" s="99">
        <f>+VALUE(VLOOKUP(B1920,[1]Hoja1!B$2:C$33,2,0))</f>
        <v>26</v>
      </c>
      <c r="H1920" t="str">
        <f>+VLOOKUP(CONCATENATE(B1920,C1920),[1]Hoja1!$J:$K,2,0)</f>
        <v>26027</v>
      </c>
      <c r="I1920">
        <f>+COUNTIFS(BaseSAP!U:U,V!H1920,BaseSAP!C:C,V!$G$4)</f>
        <v>0</v>
      </c>
      <c r="L1920" s="33" t="s">
        <v>1966</v>
      </c>
      <c r="M1920">
        <v>0</v>
      </c>
    </row>
    <row r="1921" spans="1:13" x14ac:dyDescent="0.25">
      <c r="A1921" s="31" t="s">
        <v>146</v>
      </c>
      <c r="B1921" s="31" t="s">
        <v>1966</v>
      </c>
      <c r="C1921" s="31" t="s">
        <v>1994</v>
      </c>
      <c r="D1921" s="31">
        <v>0</v>
      </c>
      <c r="E1921" s="54">
        <v>0</v>
      </c>
      <c r="G1921" s="99">
        <f>+VALUE(VLOOKUP(B1921,[1]Hoja1!B$2:C$33,2,0))</f>
        <v>26</v>
      </c>
      <c r="H1921" t="str">
        <f>+VLOOKUP(CONCATENATE(B1921,C1921),[1]Hoja1!$J:$K,2,0)</f>
        <v>26028</v>
      </c>
      <c r="I1921">
        <f>+COUNTIFS(BaseSAP!U:U,V!H1921,BaseSAP!C:C,V!$G$4)</f>
        <v>0</v>
      </c>
      <c r="L1921" s="31" t="s">
        <v>1966</v>
      </c>
      <c r="M1921">
        <v>0</v>
      </c>
    </row>
    <row r="1922" spans="1:13" x14ac:dyDescent="0.25">
      <c r="A1922" s="33" t="s">
        <v>146</v>
      </c>
      <c r="B1922" s="33" t="s">
        <v>1966</v>
      </c>
      <c r="C1922" s="33" t="s">
        <v>1995</v>
      </c>
      <c r="D1922" s="33">
        <v>0</v>
      </c>
      <c r="E1922" s="69">
        <v>0</v>
      </c>
      <c r="G1922" s="99">
        <f>+VALUE(VLOOKUP(B1922,[1]Hoja1!B$2:C$33,2,0))</f>
        <v>26</v>
      </c>
      <c r="H1922" t="str">
        <f>+VLOOKUP(CONCATENATE(B1922,C1922),[1]Hoja1!$J:$K,2,0)</f>
        <v>26029</v>
      </c>
      <c r="I1922">
        <f>+COUNTIFS(BaseSAP!U:U,V!H1922,BaseSAP!C:C,V!$G$4)</f>
        <v>0</v>
      </c>
      <c r="L1922" s="33" t="s">
        <v>1966</v>
      </c>
      <c r="M1922">
        <v>0</v>
      </c>
    </row>
    <row r="1923" spans="1:13" x14ac:dyDescent="0.25">
      <c r="A1923" s="31" t="s">
        <v>146</v>
      </c>
      <c r="B1923" s="31" t="s">
        <v>1966</v>
      </c>
      <c r="C1923" s="31" t="s">
        <v>1996</v>
      </c>
      <c r="D1923" s="31">
        <v>0</v>
      </c>
      <c r="E1923" s="54">
        <v>0</v>
      </c>
      <c r="G1923" s="99">
        <f>+VALUE(VLOOKUP(B1923,[1]Hoja1!B$2:C$33,2,0))</f>
        <v>26</v>
      </c>
      <c r="H1923" t="str">
        <f>+VLOOKUP(CONCATENATE(B1923,C1923),[1]Hoja1!$J:$K,2,0)</f>
        <v>26030</v>
      </c>
      <c r="I1923">
        <f>+COUNTIFS(BaseSAP!U:U,V!H1923,BaseSAP!C:C,V!$G$4)</f>
        <v>0</v>
      </c>
      <c r="L1923" s="31" t="s">
        <v>1966</v>
      </c>
      <c r="M1923">
        <v>0</v>
      </c>
    </row>
    <row r="1924" spans="1:13" x14ac:dyDescent="0.25">
      <c r="A1924" s="33" t="s">
        <v>146</v>
      </c>
      <c r="B1924" s="33" t="s">
        <v>1966</v>
      </c>
      <c r="C1924" s="33" t="s">
        <v>1997</v>
      </c>
      <c r="D1924" s="33">
        <v>0</v>
      </c>
      <c r="E1924" s="69">
        <v>0</v>
      </c>
      <c r="G1924" s="99">
        <f>+VALUE(VLOOKUP(B1924,[1]Hoja1!B$2:C$33,2,0))</f>
        <v>26</v>
      </c>
      <c r="H1924" t="str">
        <f>+VLOOKUP(CONCATENATE(B1924,C1924),[1]Hoja1!$J:$K,2,0)</f>
        <v>26031</v>
      </c>
      <c r="I1924">
        <f>+COUNTIFS(BaseSAP!U:U,V!H1924,BaseSAP!C:C,V!$G$4)</f>
        <v>0</v>
      </c>
      <c r="L1924" s="33" t="s">
        <v>1966</v>
      </c>
      <c r="M1924">
        <v>0</v>
      </c>
    </row>
    <row r="1925" spans="1:13" x14ac:dyDescent="0.25">
      <c r="A1925" s="12" t="s">
        <v>146</v>
      </c>
      <c r="B1925" s="12" t="s">
        <v>1966</v>
      </c>
      <c r="C1925" s="12" t="s">
        <v>1998</v>
      </c>
      <c r="D1925" s="12">
        <v>0</v>
      </c>
      <c r="E1925" s="70">
        <v>0</v>
      </c>
      <c r="G1925" s="99">
        <f>+VALUE(VLOOKUP(B1925,[1]Hoja1!B$2:C$33,2,0))</f>
        <v>26</v>
      </c>
      <c r="H1925" t="str">
        <f>+VLOOKUP(CONCATENATE(B1925,C1925),[1]Hoja1!$J:$K,2,0)</f>
        <v>26032</v>
      </c>
      <c r="I1925">
        <f>+COUNTIFS(BaseSAP!U:U,V!H1925,BaseSAP!C:C,V!$G$4)</f>
        <v>0</v>
      </c>
      <c r="L1925" s="12" t="s">
        <v>1966</v>
      </c>
      <c r="M1925">
        <v>0</v>
      </c>
    </row>
    <row r="1926" spans="1:13" x14ac:dyDescent="0.25">
      <c r="A1926" s="33" t="s">
        <v>146</v>
      </c>
      <c r="B1926" s="33" t="s">
        <v>1966</v>
      </c>
      <c r="C1926" s="33" t="s">
        <v>1999</v>
      </c>
      <c r="D1926" s="33">
        <v>0</v>
      </c>
      <c r="E1926" s="69">
        <v>0</v>
      </c>
      <c r="G1926" s="99">
        <f>+VALUE(VLOOKUP(B1926,[1]Hoja1!B$2:C$33,2,0))</f>
        <v>26</v>
      </c>
      <c r="H1926" t="str">
        <f>+VLOOKUP(CONCATENATE(B1926,C1926),[1]Hoja1!$J:$K,2,0)</f>
        <v>26033</v>
      </c>
      <c r="I1926">
        <f>+COUNTIFS(BaseSAP!U:U,V!H1926,BaseSAP!C:C,V!$G$4)</f>
        <v>0</v>
      </c>
      <c r="L1926" s="33" t="s">
        <v>1966</v>
      </c>
      <c r="M1926">
        <v>0</v>
      </c>
    </row>
    <row r="1927" spans="1:13" x14ac:dyDescent="0.25">
      <c r="A1927" s="12" t="s">
        <v>146</v>
      </c>
      <c r="B1927" s="12" t="s">
        <v>1966</v>
      </c>
      <c r="C1927" s="12" t="s">
        <v>2000</v>
      </c>
      <c r="D1927" s="12">
        <v>0</v>
      </c>
      <c r="E1927" s="70">
        <v>0</v>
      </c>
      <c r="G1927" s="99">
        <f>+VALUE(VLOOKUP(B1927,[1]Hoja1!B$2:C$33,2,0))</f>
        <v>26</v>
      </c>
      <c r="H1927" t="str">
        <f>+VLOOKUP(CONCATENATE(B1927,C1927),[1]Hoja1!$J:$K,2,0)</f>
        <v>26034</v>
      </c>
      <c r="I1927">
        <f>+COUNTIFS(BaseSAP!U:U,V!H1927,BaseSAP!C:C,V!$G$4)</f>
        <v>0</v>
      </c>
      <c r="L1927" s="12" t="s">
        <v>1966</v>
      </c>
      <c r="M1927">
        <v>0</v>
      </c>
    </row>
    <row r="1928" spans="1:13" x14ac:dyDescent="0.25">
      <c r="A1928" s="33" t="s">
        <v>146</v>
      </c>
      <c r="B1928" s="33" t="s">
        <v>1966</v>
      </c>
      <c r="C1928" s="33" t="s">
        <v>2001</v>
      </c>
      <c r="D1928" s="33">
        <v>0</v>
      </c>
      <c r="E1928" s="69">
        <v>0</v>
      </c>
      <c r="G1928" s="99">
        <f>+VALUE(VLOOKUP(B1928,[1]Hoja1!B$2:C$33,2,0))</f>
        <v>26</v>
      </c>
      <c r="H1928" t="str">
        <f>+VLOOKUP(CONCATENATE(B1928,C1928),[1]Hoja1!$J:$K,2,0)</f>
        <v>26035</v>
      </c>
      <c r="I1928">
        <f>+COUNTIFS(BaseSAP!U:U,V!H1928,BaseSAP!C:C,V!$G$4)</f>
        <v>0</v>
      </c>
      <c r="L1928" s="33" t="s">
        <v>1966</v>
      </c>
      <c r="M1928">
        <v>0</v>
      </c>
    </row>
    <row r="1929" spans="1:13" x14ac:dyDescent="0.25">
      <c r="A1929" s="12" t="s">
        <v>146</v>
      </c>
      <c r="B1929" s="12" t="s">
        <v>1966</v>
      </c>
      <c r="C1929" s="12" t="s">
        <v>716</v>
      </c>
      <c r="D1929" s="12">
        <v>0</v>
      </c>
      <c r="E1929" s="70">
        <v>0</v>
      </c>
      <c r="G1929" s="99">
        <f>+VALUE(VLOOKUP(B1929,[1]Hoja1!B$2:C$33,2,0))</f>
        <v>26</v>
      </c>
      <c r="H1929" t="str">
        <f>+VLOOKUP(CONCATENATE(B1929,C1929),[1]Hoja1!$J:$K,2,0)</f>
        <v>26036</v>
      </c>
      <c r="I1929">
        <f>+COUNTIFS(BaseSAP!U:U,V!H1929,BaseSAP!C:C,V!$G$4)</f>
        <v>0</v>
      </c>
      <c r="L1929" s="12" t="s">
        <v>1966</v>
      </c>
      <c r="M1929">
        <v>0</v>
      </c>
    </row>
    <row r="1930" spans="1:13" x14ac:dyDescent="0.25">
      <c r="A1930" s="33" t="s">
        <v>146</v>
      </c>
      <c r="B1930" s="33" t="s">
        <v>1966</v>
      </c>
      <c r="C1930" s="33" t="s">
        <v>283</v>
      </c>
      <c r="D1930" s="33">
        <v>0</v>
      </c>
      <c r="E1930" s="69">
        <v>0</v>
      </c>
      <c r="G1930" s="99">
        <f>+VALUE(VLOOKUP(B1930,[1]Hoja1!B$2:C$33,2,0))</f>
        <v>26</v>
      </c>
      <c r="H1930" t="str">
        <f>+VLOOKUP(CONCATENATE(B1930,C1930),[1]Hoja1!$J:$K,2,0)</f>
        <v>26037</v>
      </c>
      <c r="I1930">
        <f>+COUNTIFS(BaseSAP!U:U,V!H1930,BaseSAP!C:C,V!$G$4)</f>
        <v>0</v>
      </c>
      <c r="L1930" s="33" t="s">
        <v>1966</v>
      </c>
      <c r="M1930">
        <v>0</v>
      </c>
    </row>
    <row r="1931" spans="1:13" x14ac:dyDescent="0.25">
      <c r="A1931" s="31" t="s">
        <v>146</v>
      </c>
      <c r="B1931" s="31" t="s">
        <v>1966</v>
      </c>
      <c r="C1931" s="31" t="s">
        <v>1917</v>
      </c>
      <c r="D1931" s="31">
        <v>0</v>
      </c>
      <c r="E1931" s="54">
        <v>0</v>
      </c>
      <c r="G1931" s="99">
        <f>+VALUE(VLOOKUP(B1931,[1]Hoja1!B$2:C$33,2,0))</f>
        <v>26</v>
      </c>
      <c r="H1931" t="str">
        <f>+VLOOKUP(CONCATENATE(B1931,C1931),[1]Hoja1!$J:$K,2,0)</f>
        <v>26038</v>
      </c>
      <c r="I1931">
        <f>+COUNTIFS(BaseSAP!U:U,V!H1931,BaseSAP!C:C,V!$G$4)</f>
        <v>0</v>
      </c>
      <c r="L1931" s="31" t="s">
        <v>1966</v>
      </c>
      <c r="M1931">
        <v>0</v>
      </c>
    </row>
    <row r="1932" spans="1:13" x14ac:dyDescent="0.25">
      <c r="A1932" s="33" t="s">
        <v>146</v>
      </c>
      <c r="B1932" s="33" t="s">
        <v>1966</v>
      </c>
      <c r="C1932" s="33" t="s">
        <v>2002</v>
      </c>
      <c r="D1932" s="33">
        <v>0</v>
      </c>
      <c r="E1932" s="69">
        <v>0</v>
      </c>
      <c r="G1932" s="99">
        <f>+VALUE(VLOOKUP(B1932,[1]Hoja1!B$2:C$33,2,0))</f>
        <v>26</v>
      </c>
      <c r="H1932" t="str">
        <f>+VLOOKUP(CONCATENATE(B1932,C1932),[1]Hoja1!$J:$K,2,0)</f>
        <v>26039</v>
      </c>
      <c r="I1932">
        <f>+COUNTIFS(BaseSAP!U:U,V!H1932,BaseSAP!C:C,V!$G$4)</f>
        <v>0</v>
      </c>
      <c r="L1932" s="33" t="s">
        <v>1966</v>
      </c>
      <c r="M1932">
        <v>0</v>
      </c>
    </row>
    <row r="1933" spans="1:13" x14ac:dyDescent="0.25">
      <c r="A1933" s="12" t="s">
        <v>146</v>
      </c>
      <c r="B1933" s="12" t="s">
        <v>1966</v>
      </c>
      <c r="C1933" s="12" t="s">
        <v>2003</v>
      </c>
      <c r="D1933" s="12">
        <v>0</v>
      </c>
      <c r="E1933" s="70">
        <v>0</v>
      </c>
      <c r="G1933" s="99">
        <f>+VALUE(VLOOKUP(B1933,[1]Hoja1!B$2:C$33,2,0))</f>
        <v>26</v>
      </c>
      <c r="H1933" t="str">
        <f>+VLOOKUP(CONCATENATE(B1933,C1933),[1]Hoja1!$J:$K,2,0)</f>
        <v>26040</v>
      </c>
      <c r="I1933">
        <f>+COUNTIFS(BaseSAP!U:U,V!H1933,BaseSAP!C:C,V!$G$4)</f>
        <v>0</v>
      </c>
      <c r="L1933" s="12" t="s">
        <v>1966</v>
      </c>
      <c r="M1933">
        <v>0</v>
      </c>
    </row>
    <row r="1934" spans="1:13" x14ac:dyDescent="0.25">
      <c r="A1934" s="33" t="s">
        <v>146</v>
      </c>
      <c r="B1934" s="33" t="s">
        <v>1966</v>
      </c>
      <c r="C1934" s="33" t="s">
        <v>2004</v>
      </c>
      <c r="D1934" s="33">
        <v>0</v>
      </c>
      <c r="E1934" s="69">
        <v>0</v>
      </c>
      <c r="G1934" s="99">
        <f>+VALUE(VLOOKUP(B1934,[1]Hoja1!B$2:C$33,2,0))</f>
        <v>26</v>
      </c>
      <c r="H1934" t="str">
        <f>+VLOOKUP(CONCATENATE(B1934,C1934),[1]Hoja1!$J:$K,2,0)</f>
        <v>26041</v>
      </c>
      <c r="I1934">
        <f>+COUNTIFS(BaseSAP!U:U,V!H1934,BaseSAP!C:C,V!$G$4)</f>
        <v>0</v>
      </c>
      <c r="L1934" s="33" t="s">
        <v>1966</v>
      </c>
      <c r="M1934">
        <v>0</v>
      </c>
    </row>
    <row r="1935" spans="1:13" x14ac:dyDescent="0.25">
      <c r="A1935" s="12" t="s">
        <v>146</v>
      </c>
      <c r="B1935" s="12" t="s">
        <v>1966</v>
      </c>
      <c r="C1935" s="12" t="s">
        <v>2005</v>
      </c>
      <c r="D1935" s="12">
        <v>0</v>
      </c>
      <c r="E1935" s="70">
        <v>0</v>
      </c>
      <c r="G1935" s="99">
        <f>+VALUE(VLOOKUP(B1935,[1]Hoja1!B$2:C$33,2,0))</f>
        <v>26</v>
      </c>
      <c r="H1935" t="str">
        <f>+VLOOKUP(CONCATENATE(B1935,C1935),[1]Hoja1!$J:$K,2,0)</f>
        <v>26042</v>
      </c>
      <c r="I1935">
        <f>+COUNTIFS(BaseSAP!U:U,V!H1935,BaseSAP!C:C,V!$G$4)</f>
        <v>0</v>
      </c>
      <c r="L1935" s="12" t="s">
        <v>1966</v>
      </c>
      <c r="M1935">
        <v>0</v>
      </c>
    </row>
    <row r="1936" spans="1:13" x14ac:dyDescent="0.25">
      <c r="A1936" s="33" t="s">
        <v>146</v>
      </c>
      <c r="B1936" s="33" t="s">
        <v>1966</v>
      </c>
      <c r="C1936" s="33" t="s">
        <v>2006</v>
      </c>
      <c r="D1936" s="33">
        <v>0</v>
      </c>
      <c r="E1936" s="69">
        <v>0</v>
      </c>
      <c r="G1936" s="99">
        <f>+VALUE(VLOOKUP(B1936,[1]Hoja1!B$2:C$33,2,0))</f>
        <v>26</v>
      </c>
      <c r="H1936" t="str">
        <f>+VLOOKUP(CONCATENATE(B1936,C1936),[1]Hoja1!$J:$K,2,0)</f>
        <v>26043</v>
      </c>
      <c r="I1936">
        <f>+COUNTIFS(BaseSAP!U:U,V!H1936,BaseSAP!C:C,V!$G$4)</f>
        <v>0</v>
      </c>
      <c r="L1936" s="33" t="s">
        <v>1966</v>
      </c>
      <c r="M1936">
        <v>0</v>
      </c>
    </row>
    <row r="1937" spans="1:13" x14ac:dyDescent="0.25">
      <c r="A1937" s="12" t="s">
        <v>146</v>
      </c>
      <c r="B1937" s="12" t="s">
        <v>1966</v>
      </c>
      <c r="C1937" s="12" t="s">
        <v>2007</v>
      </c>
      <c r="D1937" s="12">
        <v>0</v>
      </c>
      <c r="E1937" s="70">
        <v>0</v>
      </c>
      <c r="G1937" s="99">
        <f>+VALUE(VLOOKUP(B1937,[1]Hoja1!B$2:C$33,2,0))</f>
        <v>26</v>
      </c>
      <c r="H1937" t="str">
        <f>+VLOOKUP(CONCATENATE(B1937,C1937),[1]Hoja1!$J:$K,2,0)</f>
        <v>26044</v>
      </c>
      <c r="I1937">
        <f>+COUNTIFS(BaseSAP!U:U,V!H1937,BaseSAP!C:C,V!$G$4)</f>
        <v>0</v>
      </c>
      <c r="L1937" s="12" t="s">
        <v>1966</v>
      </c>
      <c r="M1937">
        <v>0</v>
      </c>
    </row>
    <row r="1938" spans="1:13" x14ac:dyDescent="0.25">
      <c r="A1938" s="33" t="s">
        <v>146</v>
      </c>
      <c r="B1938" s="33" t="s">
        <v>1966</v>
      </c>
      <c r="C1938" s="33" t="s">
        <v>2008</v>
      </c>
      <c r="D1938" s="33">
        <v>0</v>
      </c>
      <c r="E1938" s="69">
        <v>0</v>
      </c>
      <c r="G1938" s="99">
        <f>+VALUE(VLOOKUP(B1938,[1]Hoja1!B$2:C$33,2,0))</f>
        <v>26</v>
      </c>
      <c r="H1938" t="str">
        <f>+VLOOKUP(CONCATENATE(B1938,C1938),[1]Hoja1!$J:$K,2,0)</f>
        <v>26045</v>
      </c>
      <c r="I1938">
        <f>+COUNTIFS(BaseSAP!U:U,V!H1938,BaseSAP!C:C,V!$G$4)</f>
        <v>0</v>
      </c>
      <c r="L1938" s="33" t="s">
        <v>1966</v>
      </c>
      <c r="M1938">
        <v>0</v>
      </c>
    </row>
    <row r="1939" spans="1:13" x14ac:dyDescent="0.25">
      <c r="A1939" s="31" t="s">
        <v>146</v>
      </c>
      <c r="B1939" s="31" t="s">
        <v>1966</v>
      </c>
      <c r="C1939" s="31" t="s">
        <v>2009</v>
      </c>
      <c r="D1939" s="31">
        <v>0</v>
      </c>
      <c r="E1939" s="54">
        <v>0</v>
      </c>
      <c r="G1939" s="99">
        <f>+VALUE(VLOOKUP(B1939,[1]Hoja1!B$2:C$33,2,0))</f>
        <v>26</v>
      </c>
      <c r="H1939" t="str">
        <f>+VLOOKUP(CONCATENATE(B1939,C1939),[1]Hoja1!$J:$K,2,0)</f>
        <v>26046</v>
      </c>
      <c r="I1939">
        <f>+COUNTIFS(BaseSAP!U:U,V!H1939,BaseSAP!C:C,V!$G$4)</f>
        <v>0</v>
      </c>
      <c r="L1939" s="31" t="s">
        <v>1966</v>
      </c>
      <c r="M1939">
        <v>0</v>
      </c>
    </row>
    <row r="1940" spans="1:13" x14ac:dyDescent="0.25">
      <c r="A1940" s="33" t="s">
        <v>146</v>
      </c>
      <c r="B1940" s="33" t="s">
        <v>1966</v>
      </c>
      <c r="C1940" s="33" t="s">
        <v>2010</v>
      </c>
      <c r="D1940" s="33">
        <v>0</v>
      </c>
      <c r="E1940" s="69">
        <v>0</v>
      </c>
      <c r="G1940" s="99">
        <f>+VALUE(VLOOKUP(B1940,[1]Hoja1!B$2:C$33,2,0))</f>
        <v>26</v>
      </c>
      <c r="H1940" t="str">
        <f>+VLOOKUP(CONCATENATE(B1940,C1940),[1]Hoja1!$J:$K,2,0)</f>
        <v>26047</v>
      </c>
      <c r="I1940">
        <f>+COUNTIFS(BaseSAP!U:U,V!H1940,BaseSAP!C:C,V!$G$4)</f>
        <v>0</v>
      </c>
      <c r="L1940" s="33" t="s">
        <v>1966</v>
      </c>
      <c r="M1940">
        <v>0</v>
      </c>
    </row>
    <row r="1941" spans="1:13" x14ac:dyDescent="0.25">
      <c r="A1941" s="31" t="s">
        <v>146</v>
      </c>
      <c r="B1941" s="31" t="s">
        <v>1966</v>
      </c>
      <c r="C1941" s="31" t="s">
        <v>2011</v>
      </c>
      <c r="D1941" s="31">
        <v>0</v>
      </c>
      <c r="E1941" s="54">
        <v>0</v>
      </c>
      <c r="G1941" s="99">
        <f>+VALUE(VLOOKUP(B1941,[1]Hoja1!B$2:C$33,2,0))</f>
        <v>26</v>
      </c>
      <c r="H1941" t="str">
        <f>+VLOOKUP(CONCATENATE(B1941,C1941),[1]Hoja1!$J:$K,2,0)</f>
        <v>26048</v>
      </c>
      <c r="I1941">
        <f>+COUNTIFS(BaseSAP!U:U,V!H1941,BaseSAP!C:C,V!$G$4)</f>
        <v>0</v>
      </c>
      <c r="L1941" s="31" t="s">
        <v>1966</v>
      </c>
      <c r="M1941">
        <v>0</v>
      </c>
    </row>
    <row r="1942" spans="1:13" x14ac:dyDescent="0.25">
      <c r="A1942" s="33" t="s">
        <v>146</v>
      </c>
      <c r="B1942" s="33" t="s">
        <v>1966</v>
      </c>
      <c r="C1942" s="33" t="s">
        <v>2012</v>
      </c>
      <c r="D1942" s="33">
        <v>0</v>
      </c>
      <c r="E1942" s="69">
        <v>0</v>
      </c>
      <c r="G1942" s="99">
        <f>+VALUE(VLOOKUP(B1942,[1]Hoja1!B$2:C$33,2,0))</f>
        <v>26</v>
      </c>
      <c r="H1942" t="str">
        <f>+VLOOKUP(CONCATENATE(B1942,C1942),[1]Hoja1!$J:$K,2,0)</f>
        <v>26049</v>
      </c>
      <c r="I1942">
        <f>+COUNTIFS(BaseSAP!U:U,V!H1942,BaseSAP!C:C,V!$G$4)</f>
        <v>0</v>
      </c>
      <c r="L1942" s="33" t="s">
        <v>1966</v>
      </c>
      <c r="M1942">
        <v>0</v>
      </c>
    </row>
    <row r="1943" spans="1:13" x14ac:dyDescent="0.25">
      <c r="A1943" s="12" t="s">
        <v>146</v>
      </c>
      <c r="B1943" s="12" t="s">
        <v>1966</v>
      </c>
      <c r="C1943" s="12" t="s">
        <v>302</v>
      </c>
      <c r="D1943" s="12">
        <v>0</v>
      </c>
      <c r="E1943" s="70">
        <v>0</v>
      </c>
      <c r="G1943" s="99">
        <f>+VALUE(VLOOKUP(B1943,[1]Hoja1!B$2:C$33,2,0))</f>
        <v>26</v>
      </c>
      <c r="H1943" t="str">
        <f>+VLOOKUP(CONCATENATE(B1943,C1943),[1]Hoja1!$J:$K,2,0)</f>
        <v>26050</v>
      </c>
      <c r="I1943">
        <f>+COUNTIFS(BaseSAP!U:U,V!H1943,BaseSAP!C:C,V!$G$4)</f>
        <v>0</v>
      </c>
      <c r="L1943" s="12" t="s">
        <v>1966</v>
      </c>
      <c r="M1943">
        <v>0</v>
      </c>
    </row>
    <row r="1944" spans="1:13" x14ac:dyDescent="0.25">
      <c r="A1944" s="33" t="s">
        <v>146</v>
      </c>
      <c r="B1944" s="33" t="s">
        <v>1966</v>
      </c>
      <c r="C1944" s="33" t="s">
        <v>394</v>
      </c>
      <c r="D1944" s="33">
        <v>0</v>
      </c>
      <c r="E1944" s="69">
        <v>0</v>
      </c>
      <c r="G1944" s="99">
        <f>+VALUE(VLOOKUP(B1944,[1]Hoja1!B$2:C$33,2,0))</f>
        <v>26</v>
      </c>
      <c r="H1944" t="str">
        <f>+VLOOKUP(CONCATENATE(B1944,C1944),[1]Hoja1!$J:$K,2,0)</f>
        <v>26051</v>
      </c>
      <c r="I1944">
        <f>+COUNTIFS(BaseSAP!U:U,V!H1944,BaseSAP!C:C,V!$G$4)</f>
        <v>0</v>
      </c>
      <c r="L1944" s="33" t="s">
        <v>1966</v>
      </c>
      <c r="M1944">
        <v>0</v>
      </c>
    </row>
    <row r="1945" spans="1:13" x14ac:dyDescent="0.25">
      <c r="A1945" s="12" t="s">
        <v>146</v>
      </c>
      <c r="B1945" s="12" t="s">
        <v>1966</v>
      </c>
      <c r="C1945" s="12" t="s">
        <v>2013</v>
      </c>
      <c r="D1945" s="12">
        <v>0</v>
      </c>
      <c r="E1945" s="70">
        <v>0</v>
      </c>
      <c r="G1945" s="99">
        <f>+VALUE(VLOOKUP(B1945,[1]Hoja1!B$2:C$33,2,0))</f>
        <v>26</v>
      </c>
      <c r="H1945" t="str">
        <f>+VLOOKUP(CONCATENATE(B1945,C1945),[1]Hoja1!$J:$K,2,0)</f>
        <v>26052</v>
      </c>
      <c r="I1945">
        <f>+COUNTIFS(BaseSAP!U:U,V!H1945,BaseSAP!C:C,V!$G$4)</f>
        <v>0</v>
      </c>
      <c r="L1945" s="12" t="s">
        <v>1966</v>
      </c>
      <c r="M1945">
        <v>0</v>
      </c>
    </row>
    <row r="1946" spans="1:13" x14ac:dyDescent="0.25">
      <c r="A1946" s="33" t="s">
        <v>146</v>
      </c>
      <c r="B1946" s="33" t="s">
        <v>1966</v>
      </c>
      <c r="C1946" s="33" t="s">
        <v>2014</v>
      </c>
      <c r="D1946" s="33">
        <v>0</v>
      </c>
      <c r="E1946" s="69">
        <v>0</v>
      </c>
      <c r="G1946" s="99">
        <f>+VALUE(VLOOKUP(B1946,[1]Hoja1!B$2:C$33,2,0))</f>
        <v>26</v>
      </c>
      <c r="H1946" t="str">
        <f>+VLOOKUP(CONCATENATE(B1946,C1946),[1]Hoja1!$J:$K,2,0)</f>
        <v>26053</v>
      </c>
      <c r="I1946">
        <f>+COUNTIFS(BaseSAP!U:U,V!H1946,BaseSAP!C:C,V!$G$4)</f>
        <v>0</v>
      </c>
      <c r="L1946" s="33" t="s">
        <v>1966</v>
      </c>
      <c r="M1946">
        <v>0</v>
      </c>
    </row>
    <row r="1947" spans="1:13" x14ac:dyDescent="0.25">
      <c r="A1947" s="12" t="s">
        <v>146</v>
      </c>
      <c r="B1947" s="12" t="s">
        <v>1966</v>
      </c>
      <c r="C1947" s="12" t="s">
        <v>2015</v>
      </c>
      <c r="D1947" s="12">
        <v>0</v>
      </c>
      <c r="E1947" s="70">
        <v>0</v>
      </c>
      <c r="G1947" s="99">
        <f>+VALUE(VLOOKUP(B1947,[1]Hoja1!B$2:C$33,2,0))</f>
        <v>26</v>
      </c>
      <c r="H1947" t="str">
        <f>+VLOOKUP(CONCATENATE(B1947,C1947),[1]Hoja1!$J:$K,2,0)</f>
        <v>26054</v>
      </c>
      <c r="I1947">
        <f>+COUNTIFS(BaseSAP!U:U,V!H1947,BaseSAP!C:C,V!$G$4)</f>
        <v>0</v>
      </c>
      <c r="L1947" s="12" t="s">
        <v>1966</v>
      </c>
      <c r="M1947">
        <v>0</v>
      </c>
    </row>
    <row r="1948" spans="1:13" x14ac:dyDescent="0.25">
      <c r="A1948" s="33" t="s">
        <v>146</v>
      </c>
      <c r="B1948" s="33" t="s">
        <v>1966</v>
      </c>
      <c r="C1948" s="33" t="s">
        <v>2016</v>
      </c>
      <c r="D1948" s="33">
        <v>0</v>
      </c>
      <c r="E1948" s="69">
        <v>0</v>
      </c>
      <c r="G1948" s="99">
        <f>+VALUE(VLOOKUP(B1948,[1]Hoja1!B$2:C$33,2,0))</f>
        <v>26</v>
      </c>
      <c r="H1948" t="str">
        <f>+VLOOKUP(CONCATENATE(B1948,C1948),[1]Hoja1!$J:$K,2,0)</f>
        <v>26055</v>
      </c>
      <c r="I1948">
        <f>+COUNTIFS(BaseSAP!U:U,V!H1948,BaseSAP!C:C,V!$G$4)</f>
        <v>0</v>
      </c>
      <c r="L1948" s="33" t="s">
        <v>1966</v>
      </c>
      <c r="M1948">
        <v>0</v>
      </c>
    </row>
    <row r="1949" spans="1:13" x14ac:dyDescent="0.25">
      <c r="A1949" s="31" t="s">
        <v>146</v>
      </c>
      <c r="B1949" s="31" t="s">
        <v>1966</v>
      </c>
      <c r="C1949" s="31" t="s">
        <v>2017</v>
      </c>
      <c r="D1949" s="31">
        <v>0</v>
      </c>
      <c r="E1949" s="54">
        <v>0</v>
      </c>
      <c r="G1949" s="99">
        <f>+VALUE(VLOOKUP(B1949,[1]Hoja1!B$2:C$33,2,0))</f>
        <v>26</v>
      </c>
      <c r="H1949" t="str">
        <f>+VLOOKUP(CONCATENATE(B1949,C1949),[1]Hoja1!$J:$K,2,0)</f>
        <v>26056</v>
      </c>
      <c r="I1949">
        <f>+COUNTIFS(BaseSAP!U:U,V!H1949,BaseSAP!C:C,V!$G$4)</f>
        <v>0</v>
      </c>
      <c r="L1949" s="31" t="s">
        <v>1966</v>
      </c>
      <c r="M1949">
        <v>0</v>
      </c>
    </row>
    <row r="1950" spans="1:13" x14ac:dyDescent="0.25">
      <c r="A1950" s="33" t="s">
        <v>146</v>
      </c>
      <c r="B1950" s="33" t="s">
        <v>1966</v>
      </c>
      <c r="C1950" s="33" t="s">
        <v>2018</v>
      </c>
      <c r="D1950" s="33">
        <v>0</v>
      </c>
      <c r="E1950" s="69">
        <v>0</v>
      </c>
      <c r="G1950" s="99">
        <f>+VALUE(VLOOKUP(B1950,[1]Hoja1!B$2:C$33,2,0))</f>
        <v>26</v>
      </c>
      <c r="H1950" t="str">
        <f>+VLOOKUP(CONCATENATE(B1950,C1950),[1]Hoja1!$J:$K,2,0)</f>
        <v>26057</v>
      </c>
      <c r="I1950">
        <f>+COUNTIFS(BaseSAP!U:U,V!H1950,BaseSAP!C:C,V!$G$4)</f>
        <v>0</v>
      </c>
      <c r="L1950" s="33" t="s">
        <v>1966</v>
      </c>
      <c r="M1950">
        <v>0</v>
      </c>
    </row>
    <row r="1951" spans="1:13" x14ac:dyDescent="0.25">
      <c r="A1951" s="12" t="s">
        <v>146</v>
      </c>
      <c r="B1951" s="12" t="s">
        <v>1966</v>
      </c>
      <c r="C1951" s="12" t="s">
        <v>1450</v>
      </c>
      <c r="D1951" s="12">
        <v>0</v>
      </c>
      <c r="E1951" s="70">
        <v>0</v>
      </c>
      <c r="G1951" s="99">
        <f>+VALUE(VLOOKUP(B1951,[1]Hoja1!B$2:C$33,2,0))</f>
        <v>26</v>
      </c>
      <c r="H1951" t="str">
        <f>+VLOOKUP(CONCATENATE(B1951,C1951),[1]Hoja1!$J:$K,2,0)</f>
        <v>26058</v>
      </c>
      <c r="I1951">
        <f>+COUNTIFS(BaseSAP!U:U,V!H1951,BaseSAP!C:C,V!$G$4)</f>
        <v>0</v>
      </c>
      <c r="L1951" s="12" t="s">
        <v>1966</v>
      </c>
      <c r="M1951">
        <v>0</v>
      </c>
    </row>
    <row r="1952" spans="1:13" x14ac:dyDescent="0.25">
      <c r="A1952" s="33" t="s">
        <v>146</v>
      </c>
      <c r="B1952" s="33" t="s">
        <v>1966</v>
      </c>
      <c r="C1952" s="33" t="s">
        <v>2019</v>
      </c>
      <c r="D1952" s="33">
        <v>0</v>
      </c>
      <c r="E1952" s="69">
        <v>0</v>
      </c>
      <c r="G1952" s="99">
        <f>+VALUE(VLOOKUP(B1952,[1]Hoja1!B$2:C$33,2,0))</f>
        <v>26</v>
      </c>
      <c r="H1952" t="str">
        <f>+VLOOKUP(CONCATENATE(B1952,C1952),[1]Hoja1!$J:$K,2,0)</f>
        <v>26059</v>
      </c>
      <c r="I1952">
        <f>+COUNTIFS(BaseSAP!U:U,V!H1952,BaseSAP!C:C,V!$G$4)</f>
        <v>0</v>
      </c>
      <c r="L1952" s="33" t="s">
        <v>1966</v>
      </c>
      <c r="M1952">
        <v>0</v>
      </c>
    </row>
    <row r="1953" spans="1:13" x14ac:dyDescent="0.25">
      <c r="A1953" s="12" t="s">
        <v>146</v>
      </c>
      <c r="B1953" s="12" t="s">
        <v>1966</v>
      </c>
      <c r="C1953" s="12" t="s">
        <v>2020</v>
      </c>
      <c r="D1953" s="12">
        <v>0</v>
      </c>
      <c r="E1953" s="70">
        <v>0</v>
      </c>
      <c r="G1953" s="99">
        <f>+VALUE(VLOOKUP(B1953,[1]Hoja1!B$2:C$33,2,0))</f>
        <v>26</v>
      </c>
      <c r="H1953" t="str">
        <f>+VLOOKUP(CONCATENATE(B1953,C1953),[1]Hoja1!$J:$K,2,0)</f>
        <v>26060</v>
      </c>
      <c r="I1953">
        <f>+COUNTIFS(BaseSAP!U:U,V!H1953,BaseSAP!C:C,V!$G$4)</f>
        <v>0</v>
      </c>
      <c r="L1953" s="12" t="s">
        <v>1966</v>
      </c>
      <c r="M1953">
        <v>0</v>
      </c>
    </row>
    <row r="1954" spans="1:13" x14ac:dyDescent="0.25">
      <c r="A1954" s="33" t="s">
        <v>146</v>
      </c>
      <c r="B1954" s="33" t="s">
        <v>1966</v>
      </c>
      <c r="C1954" s="33" t="s">
        <v>2021</v>
      </c>
      <c r="D1954" s="33">
        <v>0</v>
      </c>
      <c r="E1954" s="69">
        <v>0</v>
      </c>
      <c r="G1954" s="99">
        <f>+VALUE(VLOOKUP(B1954,[1]Hoja1!B$2:C$33,2,0))</f>
        <v>26</v>
      </c>
      <c r="H1954" t="str">
        <f>+VLOOKUP(CONCATENATE(B1954,C1954),[1]Hoja1!$J:$K,2,0)</f>
        <v>26061</v>
      </c>
      <c r="I1954">
        <f>+COUNTIFS(BaseSAP!U:U,V!H1954,BaseSAP!C:C,V!$G$4)</f>
        <v>0</v>
      </c>
      <c r="L1954" s="33" t="s">
        <v>1966</v>
      </c>
      <c r="M1954">
        <v>0</v>
      </c>
    </row>
    <row r="1955" spans="1:13" x14ac:dyDescent="0.25">
      <c r="A1955" s="12" t="s">
        <v>146</v>
      </c>
      <c r="B1955" s="12" t="s">
        <v>1966</v>
      </c>
      <c r="C1955" s="12" t="s">
        <v>2022</v>
      </c>
      <c r="D1955" s="12">
        <v>0</v>
      </c>
      <c r="E1955" s="70">
        <v>0</v>
      </c>
      <c r="G1955" s="99">
        <f>+VALUE(VLOOKUP(B1955,[1]Hoja1!B$2:C$33,2,0))</f>
        <v>26</v>
      </c>
      <c r="H1955" t="str">
        <f>+VLOOKUP(CONCATENATE(B1955,C1955),[1]Hoja1!$J:$K,2,0)</f>
        <v>26062</v>
      </c>
      <c r="I1955">
        <f>+COUNTIFS(BaseSAP!U:U,V!H1955,BaseSAP!C:C,V!$G$4)</f>
        <v>0</v>
      </c>
      <c r="L1955" s="12" t="s">
        <v>1966</v>
      </c>
      <c r="M1955">
        <v>0</v>
      </c>
    </row>
    <row r="1956" spans="1:13" x14ac:dyDescent="0.25">
      <c r="A1956" s="33" t="s">
        <v>146</v>
      </c>
      <c r="B1956" s="33" t="s">
        <v>1966</v>
      </c>
      <c r="C1956" s="33" t="s">
        <v>2023</v>
      </c>
      <c r="D1956" s="33">
        <v>0</v>
      </c>
      <c r="E1956" s="69">
        <v>0</v>
      </c>
      <c r="G1956" s="99">
        <f>+VALUE(VLOOKUP(B1956,[1]Hoja1!B$2:C$33,2,0))</f>
        <v>26</v>
      </c>
      <c r="H1956" t="str">
        <f>+VLOOKUP(CONCATENATE(B1956,C1956),[1]Hoja1!$J:$K,2,0)</f>
        <v>26063</v>
      </c>
      <c r="I1956">
        <f>+COUNTIFS(BaseSAP!U:U,V!H1956,BaseSAP!C:C,V!$G$4)</f>
        <v>0</v>
      </c>
      <c r="L1956" s="33" t="s">
        <v>1966</v>
      </c>
      <c r="M1956">
        <v>0</v>
      </c>
    </row>
    <row r="1957" spans="1:13" x14ac:dyDescent="0.25">
      <c r="A1957" s="31" t="s">
        <v>146</v>
      </c>
      <c r="B1957" s="31" t="s">
        <v>1966</v>
      </c>
      <c r="C1957" s="31" t="s">
        <v>2024</v>
      </c>
      <c r="D1957" s="31">
        <v>0</v>
      </c>
      <c r="E1957" s="54">
        <v>0</v>
      </c>
      <c r="G1957" s="99">
        <f>+VALUE(VLOOKUP(B1957,[1]Hoja1!B$2:C$33,2,0))</f>
        <v>26</v>
      </c>
      <c r="H1957" t="str">
        <f>+VLOOKUP(CONCATENATE(B1957,C1957),[1]Hoja1!$J:$K,2,0)</f>
        <v>26064</v>
      </c>
      <c r="I1957">
        <f>+COUNTIFS(BaseSAP!U:U,V!H1957,BaseSAP!C:C,V!$G$4)</f>
        <v>0</v>
      </c>
      <c r="L1957" s="31" t="s">
        <v>1966</v>
      </c>
      <c r="M1957">
        <v>0</v>
      </c>
    </row>
    <row r="1958" spans="1:13" x14ac:dyDescent="0.25">
      <c r="A1958" s="33" t="s">
        <v>146</v>
      </c>
      <c r="B1958" s="33" t="s">
        <v>1966</v>
      </c>
      <c r="C1958" s="33" t="s">
        <v>2025</v>
      </c>
      <c r="D1958" s="33">
        <v>0</v>
      </c>
      <c r="E1958" s="69">
        <v>0</v>
      </c>
      <c r="G1958" s="99">
        <f>+VALUE(VLOOKUP(B1958,[1]Hoja1!B$2:C$33,2,0))</f>
        <v>26</v>
      </c>
      <c r="H1958" t="str">
        <f>+VLOOKUP(CONCATENATE(B1958,C1958),[1]Hoja1!$J:$K,2,0)</f>
        <v>26065</v>
      </c>
      <c r="I1958">
        <f>+COUNTIFS(BaseSAP!U:U,V!H1958,BaseSAP!C:C,V!$G$4)</f>
        <v>0</v>
      </c>
      <c r="L1958" s="33" t="s">
        <v>1966</v>
      </c>
      <c r="M1958">
        <v>0</v>
      </c>
    </row>
    <row r="1959" spans="1:13" x14ac:dyDescent="0.25">
      <c r="A1959" s="31" t="s">
        <v>146</v>
      </c>
      <c r="B1959" s="31" t="s">
        <v>1966</v>
      </c>
      <c r="C1959" s="31" t="s">
        <v>2026</v>
      </c>
      <c r="D1959" s="31">
        <v>0</v>
      </c>
      <c r="E1959" s="54">
        <v>0</v>
      </c>
      <c r="G1959" s="99">
        <f>+VALUE(VLOOKUP(B1959,[1]Hoja1!B$2:C$33,2,0))</f>
        <v>26</v>
      </c>
      <c r="H1959" t="str">
        <f>+VLOOKUP(CONCATENATE(B1959,C1959),[1]Hoja1!$J:$K,2,0)</f>
        <v>26066</v>
      </c>
      <c r="I1959">
        <f>+COUNTIFS(BaseSAP!U:U,V!H1959,BaseSAP!C:C,V!$G$4)</f>
        <v>0</v>
      </c>
      <c r="L1959" s="31" t="s">
        <v>1966</v>
      </c>
      <c r="M1959">
        <v>0</v>
      </c>
    </row>
    <row r="1960" spans="1:13" x14ac:dyDescent="0.25">
      <c r="A1960" s="33" t="s">
        <v>146</v>
      </c>
      <c r="B1960" s="33" t="s">
        <v>1966</v>
      </c>
      <c r="C1960" s="33" t="s">
        <v>774</v>
      </c>
      <c r="D1960" s="33">
        <v>0</v>
      </c>
      <c r="E1960" s="69">
        <v>0</v>
      </c>
      <c r="G1960" s="99">
        <f>+VALUE(VLOOKUP(B1960,[1]Hoja1!B$2:C$33,2,0))</f>
        <v>26</v>
      </c>
      <c r="H1960" t="str">
        <f>+VLOOKUP(CONCATENATE(B1960,C1960),[1]Hoja1!$J:$K,2,0)</f>
        <v>26067</v>
      </c>
      <c r="I1960">
        <f>+COUNTIFS(BaseSAP!U:U,V!H1960,BaseSAP!C:C,V!$G$4)</f>
        <v>0</v>
      </c>
      <c r="L1960" s="33" t="s">
        <v>1966</v>
      </c>
      <c r="M1960">
        <v>0</v>
      </c>
    </row>
    <row r="1961" spans="1:13" x14ac:dyDescent="0.25">
      <c r="A1961" s="12" t="s">
        <v>146</v>
      </c>
      <c r="B1961" s="12" t="s">
        <v>1966</v>
      </c>
      <c r="C1961" s="12" t="s">
        <v>2027</v>
      </c>
      <c r="D1961" s="12">
        <v>0</v>
      </c>
      <c r="E1961" s="70">
        <v>0</v>
      </c>
      <c r="G1961" s="99">
        <f>+VALUE(VLOOKUP(B1961,[1]Hoja1!B$2:C$33,2,0))</f>
        <v>26</v>
      </c>
      <c r="H1961" t="str">
        <f>+VLOOKUP(CONCATENATE(B1961,C1961),[1]Hoja1!$J:$K,2,0)</f>
        <v>26068</v>
      </c>
      <c r="I1961">
        <f>+COUNTIFS(BaseSAP!U:U,V!H1961,BaseSAP!C:C,V!$G$4)</f>
        <v>0</v>
      </c>
      <c r="L1961" s="12" t="s">
        <v>1966</v>
      </c>
      <c r="M1961">
        <v>0</v>
      </c>
    </row>
    <row r="1962" spans="1:13" x14ac:dyDescent="0.25">
      <c r="A1962" s="33" t="s">
        <v>146</v>
      </c>
      <c r="B1962" s="33" t="s">
        <v>1966</v>
      </c>
      <c r="C1962" s="33" t="s">
        <v>2028</v>
      </c>
      <c r="D1962" s="33">
        <v>0</v>
      </c>
      <c r="E1962" s="69">
        <v>0</v>
      </c>
      <c r="G1962" s="99">
        <f>+VALUE(VLOOKUP(B1962,[1]Hoja1!B$2:C$33,2,0))</f>
        <v>26</v>
      </c>
      <c r="H1962" t="str">
        <f>+VLOOKUP(CONCATENATE(B1962,C1962),[1]Hoja1!$J:$K,2,0)</f>
        <v>26069</v>
      </c>
      <c r="I1962">
        <f>+COUNTIFS(BaseSAP!U:U,V!H1962,BaseSAP!C:C,V!$G$4)</f>
        <v>0</v>
      </c>
      <c r="L1962" s="33" t="s">
        <v>1966</v>
      </c>
      <c r="M1962">
        <v>0</v>
      </c>
    </row>
    <row r="1963" spans="1:13" x14ac:dyDescent="0.25">
      <c r="A1963" s="12" t="s">
        <v>146</v>
      </c>
      <c r="B1963" s="12" t="s">
        <v>1966</v>
      </c>
      <c r="C1963" s="12" t="s">
        <v>2029</v>
      </c>
      <c r="D1963" s="12">
        <v>0</v>
      </c>
      <c r="E1963" s="70">
        <v>0</v>
      </c>
      <c r="G1963" s="99">
        <f>+VALUE(VLOOKUP(B1963,[1]Hoja1!B$2:C$33,2,0))</f>
        <v>26</v>
      </c>
      <c r="H1963" t="str">
        <f>+VLOOKUP(CONCATENATE(B1963,C1963),[1]Hoja1!$J:$K,2,0)</f>
        <v>26070</v>
      </c>
      <c r="I1963">
        <f>+COUNTIFS(BaseSAP!U:U,V!H1963,BaseSAP!C:C,V!$G$4)</f>
        <v>0</v>
      </c>
      <c r="L1963" s="12" t="s">
        <v>1966</v>
      </c>
      <c r="M1963">
        <v>0</v>
      </c>
    </row>
    <row r="1964" spans="1:13" x14ac:dyDescent="0.25">
      <c r="A1964" s="33" t="s">
        <v>146</v>
      </c>
      <c r="B1964" s="33" t="s">
        <v>1966</v>
      </c>
      <c r="C1964" s="33" t="s">
        <v>419</v>
      </c>
      <c r="D1964" s="33">
        <v>0</v>
      </c>
      <c r="E1964" s="69">
        <v>0</v>
      </c>
      <c r="G1964" s="99">
        <f>+VALUE(VLOOKUP(B1964,[1]Hoja1!B$2:C$33,2,0))</f>
        <v>26</v>
      </c>
      <c r="H1964" t="str">
        <f>+VLOOKUP(CONCATENATE(B1964,C1964),[1]Hoja1!$J:$K,2,0)</f>
        <v>26071</v>
      </c>
      <c r="I1964">
        <f>+COUNTIFS(BaseSAP!U:U,V!H1964,BaseSAP!C:C,V!$G$4)</f>
        <v>0</v>
      </c>
      <c r="L1964" s="33" t="s">
        <v>1966</v>
      </c>
      <c r="M1964">
        <v>0</v>
      </c>
    </row>
    <row r="1965" spans="1:13" x14ac:dyDescent="0.25">
      <c r="A1965" s="12" t="s">
        <v>146</v>
      </c>
      <c r="B1965" s="12" t="s">
        <v>1966</v>
      </c>
      <c r="C1965" s="12" t="s">
        <v>2030</v>
      </c>
      <c r="D1965" s="12">
        <v>0</v>
      </c>
      <c r="E1965" s="70">
        <v>0</v>
      </c>
      <c r="G1965" s="99">
        <f>+VALUE(VLOOKUP(B1965,[1]Hoja1!B$2:C$33,2,0))</f>
        <v>26</v>
      </c>
      <c r="H1965" t="str">
        <f>+VLOOKUP(CONCATENATE(B1965,C1965),[1]Hoja1!$J:$K,2,0)</f>
        <v>26072</v>
      </c>
      <c r="I1965">
        <f>+COUNTIFS(BaseSAP!U:U,V!H1965,BaseSAP!C:C,V!$G$4)</f>
        <v>0</v>
      </c>
      <c r="L1965" s="12" t="s">
        <v>1966</v>
      </c>
      <c r="M1965">
        <v>0</v>
      </c>
    </row>
    <row r="1966" spans="1:13" x14ac:dyDescent="0.25">
      <c r="A1966" s="33" t="s">
        <v>146</v>
      </c>
      <c r="B1966" s="33" t="s">
        <v>2031</v>
      </c>
      <c r="C1966" s="33" t="s">
        <v>2032</v>
      </c>
      <c r="D1966" s="33">
        <v>0</v>
      </c>
      <c r="E1966" s="69">
        <v>0</v>
      </c>
      <c r="G1966" s="99">
        <f>+VALUE(VLOOKUP(B1966,[1]Hoja1!B$2:C$33,2,0))</f>
        <v>27</v>
      </c>
      <c r="H1966" t="str">
        <f>+VLOOKUP(CONCATENATE(B1966,C1966),[1]Hoja1!$J:$K,2,0)</f>
        <v>27001</v>
      </c>
      <c r="I1966">
        <f>+COUNTIFS(BaseSAP!U:U,V!H1966,BaseSAP!C:C,V!$G$4)</f>
        <v>0</v>
      </c>
      <c r="L1966" s="33" t="s">
        <v>2031</v>
      </c>
      <c r="M1966">
        <v>0</v>
      </c>
    </row>
    <row r="1967" spans="1:13" x14ac:dyDescent="0.25">
      <c r="A1967" s="31" t="s">
        <v>146</v>
      </c>
      <c r="B1967" s="31" t="s">
        <v>2031</v>
      </c>
      <c r="C1967" s="31" t="s">
        <v>1902</v>
      </c>
      <c r="D1967" s="31">
        <v>2</v>
      </c>
      <c r="E1967" s="54">
        <v>9.5693779904306216E-3</v>
      </c>
      <c r="G1967" s="99">
        <f>+VALUE(VLOOKUP(B1967,[1]Hoja1!B$2:C$33,2,0))</f>
        <v>27</v>
      </c>
      <c r="H1967" t="str">
        <f>+VLOOKUP(CONCATENATE(B1967,C1967),[1]Hoja1!$J:$K,2,0)</f>
        <v>27002</v>
      </c>
      <c r="I1967">
        <f>+COUNTIFS(BaseSAP!U:U,V!H1967,BaseSAP!C:C,V!$G$4)</f>
        <v>2</v>
      </c>
      <c r="L1967" s="31" t="s">
        <v>2031</v>
      </c>
      <c r="M1967">
        <v>2</v>
      </c>
    </row>
    <row r="1968" spans="1:13" x14ac:dyDescent="0.25">
      <c r="A1968" s="33" t="s">
        <v>146</v>
      </c>
      <c r="B1968" s="33" t="s">
        <v>2031</v>
      </c>
      <c r="C1968" s="33" t="s">
        <v>2033</v>
      </c>
      <c r="D1968" s="33">
        <v>0</v>
      </c>
      <c r="E1968" s="69">
        <v>0</v>
      </c>
      <c r="G1968" s="99">
        <f>+VALUE(VLOOKUP(B1968,[1]Hoja1!B$2:C$33,2,0))</f>
        <v>27</v>
      </c>
      <c r="H1968" t="str">
        <f>+VLOOKUP(CONCATENATE(B1968,C1968),[1]Hoja1!$J:$K,2,0)</f>
        <v>27003</v>
      </c>
      <c r="I1968">
        <f>+COUNTIFS(BaseSAP!U:U,V!H1968,BaseSAP!C:C,V!$G$4)</f>
        <v>0</v>
      </c>
      <c r="L1968" s="33" t="s">
        <v>2031</v>
      </c>
      <c r="M1968">
        <v>0</v>
      </c>
    </row>
    <row r="1969" spans="1:13" x14ac:dyDescent="0.25">
      <c r="A1969" s="12" t="s">
        <v>146</v>
      </c>
      <c r="B1969" s="12" t="s">
        <v>2031</v>
      </c>
      <c r="C1969" s="12" t="s">
        <v>2034</v>
      </c>
      <c r="D1969" s="12">
        <v>0</v>
      </c>
      <c r="E1969" s="70">
        <v>0</v>
      </c>
      <c r="G1969" s="99">
        <f>+VALUE(VLOOKUP(B1969,[1]Hoja1!B$2:C$33,2,0))</f>
        <v>27</v>
      </c>
      <c r="H1969" t="str">
        <f>+VLOOKUP(CONCATENATE(B1969,C1969),[1]Hoja1!$J:$K,2,0)</f>
        <v>27004</v>
      </c>
      <c r="I1969">
        <f>+COUNTIFS(BaseSAP!U:U,V!H1969,BaseSAP!C:C,V!$G$4)</f>
        <v>0</v>
      </c>
      <c r="L1969" s="12" t="s">
        <v>2031</v>
      </c>
      <c r="M1969">
        <v>0</v>
      </c>
    </row>
    <row r="1970" spans="1:13" x14ac:dyDescent="0.25">
      <c r="A1970" s="33" t="s">
        <v>146</v>
      </c>
      <c r="B1970" s="33" t="s">
        <v>2031</v>
      </c>
      <c r="C1970" s="33" t="s">
        <v>2035</v>
      </c>
      <c r="D1970" s="33">
        <v>0</v>
      </c>
      <c r="E1970" s="69">
        <v>0</v>
      </c>
      <c r="G1970" s="99">
        <f>+VALUE(VLOOKUP(B1970,[1]Hoja1!B$2:C$33,2,0))</f>
        <v>27</v>
      </c>
      <c r="H1970" t="str">
        <f>+VLOOKUP(CONCATENATE(B1970,C1970),[1]Hoja1!$J:$K,2,0)</f>
        <v>27005</v>
      </c>
      <c r="I1970">
        <f>+COUNTIFS(BaseSAP!U:U,V!H1970,BaseSAP!C:C,V!$G$4)</f>
        <v>0</v>
      </c>
      <c r="L1970" s="33" t="s">
        <v>2031</v>
      </c>
      <c r="M1970">
        <v>0</v>
      </c>
    </row>
    <row r="1971" spans="1:13" x14ac:dyDescent="0.25">
      <c r="A1971" s="12" t="s">
        <v>146</v>
      </c>
      <c r="B1971" s="12" t="s">
        <v>2031</v>
      </c>
      <c r="C1971" s="12" t="s">
        <v>2036</v>
      </c>
      <c r="D1971" s="12">
        <v>0</v>
      </c>
      <c r="E1971" s="70">
        <v>0</v>
      </c>
      <c r="G1971" s="99">
        <f>+VALUE(VLOOKUP(B1971,[1]Hoja1!B$2:C$33,2,0))</f>
        <v>27</v>
      </c>
      <c r="H1971" t="str">
        <f>+VLOOKUP(CONCATENATE(B1971,C1971),[1]Hoja1!$J:$K,2,0)</f>
        <v>27006</v>
      </c>
      <c r="I1971">
        <f>+COUNTIFS(BaseSAP!U:U,V!H1971,BaseSAP!C:C,V!$G$4)</f>
        <v>0</v>
      </c>
      <c r="L1971" s="12" t="s">
        <v>2031</v>
      </c>
      <c r="M1971">
        <v>0</v>
      </c>
    </row>
    <row r="1972" spans="1:13" x14ac:dyDescent="0.25">
      <c r="A1972" s="33" t="s">
        <v>146</v>
      </c>
      <c r="B1972" s="33" t="s">
        <v>2031</v>
      </c>
      <c r="C1972" s="33" t="s">
        <v>601</v>
      </c>
      <c r="D1972" s="33">
        <v>0</v>
      </c>
      <c r="E1972" s="69">
        <v>0</v>
      </c>
      <c r="G1972" s="99">
        <f>+VALUE(VLOOKUP(B1972,[1]Hoja1!B$2:C$33,2,0))</f>
        <v>27</v>
      </c>
      <c r="H1972" t="str">
        <f>+VLOOKUP(CONCATENATE(B1972,C1972),[1]Hoja1!$J:$K,2,0)</f>
        <v>27007</v>
      </c>
      <c r="I1972">
        <f>+COUNTIFS(BaseSAP!U:U,V!H1972,BaseSAP!C:C,V!$G$4)</f>
        <v>0</v>
      </c>
      <c r="L1972" s="33" t="s">
        <v>2031</v>
      </c>
      <c r="M1972">
        <v>0</v>
      </c>
    </row>
    <row r="1973" spans="1:13" x14ac:dyDescent="0.25">
      <c r="A1973" s="12" t="s">
        <v>146</v>
      </c>
      <c r="B1973" s="12" t="s">
        <v>2031</v>
      </c>
      <c r="C1973" s="12" t="s">
        <v>2037</v>
      </c>
      <c r="D1973" s="12">
        <v>0</v>
      </c>
      <c r="E1973" s="70">
        <v>0</v>
      </c>
      <c r="G1973" s="99">
        <f>+VALUE(VLOOKUP(B1973,[1]Hoja1!B$2:C$33,2,0))</f>
        <v>27</v>
      </c>
      <c r="H1973" t="str">
        <f>+VLOOKUP(CONCATENATE(B1973,C1973),[1]Hoja1!$J:$K,2,0)</f>
        <v>27008</v>
      </c>
      <c r="I1973">
        <f>+COUNTIFS(BaseSAP!U:U,V!H1973,BaseSAP!C:C,V!$G$4)</f>
        <v>0</v>
      </c>
      <c r="L1973" s="12" t="s">
        <v>2031</v>
      </c>
      <c r="M1973">
        <v>0</v>
      </c>
    </row>
    <row r="1974" spans="1:13" x14ac:dyDescent="0.25">
      <c r="A1974" s="33" t="s">
        <v>146</v>
      </c>
      <c r="B1974" s="33" t="s">
        <v>2031</v>
      </c>
      <c r="C1974" s="33" t="s">
        <v>2038</v>
      </c>
      <c r="D1974" s="33">
        <v>0</v>
      </c>
      <c r="E1974" s="69">
        <v>0</v>
      </c>
      <c r="G1974" s="99">
        <f>+VALUE(VLOOKUP(B1974,[1]Hoja1!B$2:C$33,2,0))</f>
        <v>27</v>
      </c>
      <c r="H1974" t="str">
        <f>+VLOOKUP(CONCATENATE(B1974,C1974),[1]Hoja1!$J:$K,2,0)</f>
        <v>27009</v>
      </c>
      <c r="I1974">
        <f>+COUNTIFS(BaseSAP!U:U,V!H1974,BaseSAP!C:C,V!$G$4)</f>
        <v>0</v>
      </c>
      <c r="L1974" s="33" t="s">
        <v>2031</v>
      </c>
      <c r="M1974">
        <v>0</v>
      </c>
    </row>
    <row r="1975" spans="1:13" x14ac:dyDescent="0.25">
      <c r="A1975" s="31" t="s">
        <v>146</v>
      </c>
      <c r="B1975" s="31" t="s">
        <v>2031</v>
      </c>
      <c r="C1975" s="31" t="s">
        <v>2039</v>
      </c>
      <c r="D1975" s="31">
        <v>0</v>
      </c>
      <c r="E1975" s="54">
        <v>0</v>
      </c>
      <c r="G1975" s="99">
        <f>+VALUE(VLOOKUP(B1975,[1]Hoja1!B$2:C$33,2,0))</f>
        <v>27</v>
      </c>
      <c r="H1975" t="str">
        <f>+VLOOKUP(CONCATENATE(B1975,C1975),[1]Hoja1!$J:$K,2,0)</f>
        <v>27010</v>
      </c>
      <c r="I1975">
        <f>+COUNTIFS(BaseSAP!U:U,V!H1975,BaseSAP!C:C,V!$G$4)</f>
        <v>0</v>
      </c>
      <c r="L1975" s="31" t="s">
        <v>2031</v>
      </c>
      <c r="M1975">
        <v>0</v>
      </c>
    </row>
    <row r="1976" spans="1:13" x14ac:dyDescent="0.25">
      <c r="A1976" s="33" t="s">
        <v>146</v>
      </c>
      <c r="B1976" s="33" t="s">
        <v>2031</v>
      </c>
      <c r="C1976" s="33" t="s">
        <v>2040</v>
      </c>
      <c r="D1976" s="33">
        <v>0</v>
      </c>
      <c r="E1976" s="69">
        <v>0</v>
      </c>
      <c r="G1976" s="99">
        <f>+VALUE(VLOOKUP(B1976,[1]Hoja1!B$2:C$33,2,0))</f>
        <v>27</v>
      </c>
      <c r="H1976" t="str">
        <f>+VLOOKUP(CONCATENATE(B1976,C1976),[1]Hoja1!$J:$K,2,0)</f>
        <v>27011</v>
      </c>
      <c r="I1976">
        <f>+COUNTIFS(BaseSAP!U:U,V!H1976,BaseSAP!C:C,V!$G$4)</f>
        <v>0</v>
      </c>
      <c r="L1976" s="33" t="s">
        <v>2031</v>
      </c>
      <c r="M1976">
        <v>0</v>
      </c>
    </row>
    <row r="1977" spans="1:13" x14ac:dyDescent="0.25">
      <c r="A1977" s="31" t="s">
        <v>146</v>
      </c>
      <c r="B1977" s="31" t="s">
        <v>2031</v>
      </c>
      <c r="C1977" s="31" t="s">
        <v>2041</v>
      </c>
      <c r="D1977" s="31">
        <v>0</v>
      </c>
      <c r="E1977" s="54">
        <v>0</v>
      </c>
      <c r="G1977" s="99">
        <f>+VALUE(VLOOKUP(B1977,[1]Hoja1!B$2:C$33,2,0))</f>
        <v>27</v>
      </c>
      <c r="H1977" t="str">
        <f>+VLOOKUP(CONCATENATE(B1977,C1977),[1]Hoja1!$J:$K,2,0)</f>
        <v>27012</v>
      </c>
      <c r="I1977">
        <f>+COUNTIFS(BaseSAP!U:U,V!H1977,BaseSAP!C:C,V!$G$4)</f>
        <v>0</v>
      </c>
      <c r="L1977" s="31" t="s">
        <v>2031</v>
      </c>
      <c r="M1977">
        <v>0</v>
      </c>
    </row>
    <row r="1978" spans="1:13" x14ac:dyDescent="0.25">
      <c r="A1978" s="33" t="s">
        <v>146</v>
      </c>
      <c r="B1978" s="33" t="s">
        <v>2031</v>
      </c>
      <c r="C1978" s="33" t="s">
        <v>2042</v>
      </c>
      <c r="D1978" s="33">
        <v>0</v>
      </c>
      <c r="E1978" s="69">
        <v>0</v>
      </c>
      <c r="G1978" s="99">
        <f>+VALUE(VLOOKUP(B1978,[1]Hoja1!B$2:C$33,2,0))</f>
        <v>27</v>
      </c>
      <c r="H1978" t="str">
        <f>+VLOOKUP(CONCATENATE(B1978,C1978),[1]Hoja1!$J:$K,2,0)</f>
        <v>27013</v>
      </c>
      <c r="I1978">
        <f>+COUNTIFS(BaseSAP!U:U,V!H1978,BaseSAP!C:C,V!$G$4)</f>
        <v>0</v>
      </c>
      <c r="L1978" s="33" t="s">
        <v>2031</v>
      </c>
      <c r="M1978">
        <v>0</v>
      </c>
    </row>
    <row r="1979" spans="1:13" x14ac:dyDescent="0.25">
      <c r="A1979" s="12" t="s">
        <v>146</v>
      </c>
      <c r="B1979" s="12" t="s">
        <v>2031</v>
      </c>
      <c r="C1979" s="12" t="s">
        <v>2043</v>
      </c>
      <c r="D1979" s="12">
        <v>0</v>
      </c>
      <c r="E1979" s="70">
        <v>0</v>
      </c>
      <c r="G1979" s="99">
        <f>+VALUE(VLOOKUP(B1979,[1]Hoja1!B$2:C$33,2,0))</f>
        <v>27</v>
      </c>
      <c r="H1979" t="str">
        <f>+VLOOKUP(CONCATENATE(B1979,C1979),[1]Hoja1!$J:$K,2,0)</f>
        <v>27014</v>
      </c>
      <c r="I1979">
        <f>+COUNTIFS(BaseSAP!U:U,V!H1979,BaseSAP!C:C,V!$G$4)</f>
        <v>0</v>
      </c>
      <c r="L1979" s="12" t="s">
        <v>2031</v>
      </c>
      <c r="M1979">
        <v>0</v>
      </c>
    </row>
    <row r="1980" spans="1:13" x14ac:dyDescent="0.25">
      <c r="A1980" s="33" t="s">
        <v>146</v>
      </c>
      <c r="B1980" s="33" t="s">
        <v>2031</v>
      </c>
      <c r="C1980" s="33" t="s">
        <v>2044</v>
      </c>
      <c r="D1980" s="33">
        <v>0</v>
      </c>
      <c r="E1980" s="69">
        <v>0</v>
      </c>
      <c r="G1980" s="99">
        <f>+VALUE(VLOOKUP(B1980,[1]Hoja1!B$2:C$33,2,0))</f>
        <v>27</v>
      </c>
      <c r="H1980" t="str">
        <f>+VLOOKUP(CONCATENATE(B1980,C1980),[1]Hoja1!$J:$K,2,0)</f>
        <v>27015</v>
      </c>
      <c r="I1980">
        <f>+COUNTIFS(BaseSAP!U:U,V!H1980,BaseSAP!C:C,V!$G$4)</f>
        <v>0</v>
      </c>
      <c r="L1980" s="33" t="s">
        <v>2031</v>
      </c>
      <c r="M1980">
        <v>0</v>
      </c>
    </row>
    <row r="1981" spans="1:13" x14ac:dyDescent="0.25">
      <c r="A1981" s="12" t="s">
        <v>146</v>
      </c>
      <c r="B1981" s="12" t="s">
        <v>2031</v>
      </c>
      <c r="C1981" s="12" t="s">
        <v>2045</v>
      </c>
      <c r="D1981" s="12">
        <v>0</v>
      </c>
      <c r="E1981" s="70">
        <v>0</v>
      </c>
      <c r="G1981" s="99">
        <f>+VALUE(VLOOKUP(B1981,[1]Hoja1!B$2:C$33,2,0))</f>
        <v>27</v>
      </c>
      <c r="H1981" t="str">
        <f>+VLOOKUP(CONCATENATE(B1981,C1981),[1]Hoja1!$J:$K,2,0)</f>
        <v>27016</v>
      </c>
      <c r="I1981">
        <f>+COUNTIFS(BaseSAP!U:U,V!H1981,BaseSAP!C:C,V!$G$4)</f>
        <v>0</v>
      </c>
      <c r="L1981" s="12" t="s">
        <v>2031</v>
      </c>
      <c r="M1981">
        <v>0</v>
      </c>
    </row>
    <row r="1982" spans="1:13" x14ac:dyDescent="0.25">
      <c r="A1982" s="33" t="s">
        <v>146</v>
      </c>
      <c r="B1982" s="33" t="s">
        <v>2031</v>
      </c>
      <c r="C1982" s="33" t="s">
        <v>2046</v>
      </c>
      <c r="D1982" s="33">
        <v>0</v>
      </c>
      <c r="E1982" s="69">
        <v>0</v>
      </c>
      <c r="G1982" s="99">
        <f>+VALUE(VLOOKUP(B1982,[1]Hoja1!B$2:C$33,2,0))</f>
        <v>27</v>
      </c>
      <c r="H1982" t="str">
        <f>+VLOOKUP(CONCATENATE(B1982,C1982),[1]Hoja1!$J:$K,2,0)</f>
        <v>27017</v>
      </c>
      <c r="I1982">
        <f>+COUNTIFS(BaseSAP!U:U,V!H1982,BaseSAP!C:C,V!$G$4)</f>
        <v>0</v>
      </c>
      <c r="L1982" s="33" t="s">
        <v>2031</v>
      </c>
      <c r="M1982">
        <v>0</v>
      </c>
    </row>
    <row r="1983" spans="1:13" x14ac:dyDescent="0.25">
      <c r="A1983" s="12" t="s">
        <v>146</v>
      </c>
      <c r="B1983" s="12" t="s">
        <v>2047</v>
      </c>
      <c r="C1983" s="12" t="s">
        <v>182</v>
      </c>
      <c r="D1983" s="12">
        <v>0</v>
      </c>
      <c r="E1983" s="70">
        <v>0</v>
      </c>
      <c r="G1983" s="99">
        <f>+VALUE(VLOOKUP(B1983,[1]Hoja1!B$2:C$33,2,0))</f>
        <v>28</v>
      </c>
      <c r="H1983" t="str">
        <f>+VLOOKUP(CONCATENATE(B1983,C1983),[1]Hoja1!$J:$K,2,0)</f>
        <v>28001</v>
      </c>
      <c r="I1983">
        <f>+COUNTIFS(BaseSAP!U:U,V!H1983,BaseSAP!C:C,V!$G$4)</f>
        <v>0</v>
      </c>
      <c r="L1983" s="12" t="s">
        <v>2047</v>
      </c>
      <c r="M1983">
        <v>0</v>
      </c>
    </row>
    <row r="1984" spans="1:13" x14ac:dyDescent="0.25">
      <c r="A1984" s="33" t="s">
        <v>146</v>
      </c>
      <c r="B1984" s="33" t="s">
        <v>2047</v>
      </c>
      <c r="C1984" s="33" t="s">
        <v>341</v>
      </c>
      <c r="D1984" s="33">
        <v>0</v>
      </c>
      <c r="E1984" s="69">
        <v>0</v>
      </c>
      <c r="G1984" s="99">
        <f>+VALUE(VLOOKUP(B1984,[1]Hoja1!B$2:C$33,2,0))</f>
        <v>28</v>
      </c>
      <c r="H1984" t="str">
        <f>+VLOOKUP(CONCATENATE(B1984,C1984),[1]Hoja1!$J:$K,2,0)</f>
        <v>28002</v>
      </c>
      <c r="I1984">
        <f>+COUNTIFS(BaseSAP!U:U,V!H1984,BaseSAP!C:C,V!$G$4)</f>
        <v>0</v>
      </c>
      <c r="L1984" s="33" t="s">
        <v>2047</v>
      </c>
      <c r="M1984">
        <v>0</v>
      </c>
    </row>
    <row r="1985" spans="1:13" x14ac:dyDescent="0.25">
      <c r="A1985" s="31" t="s">
        <v>146</v>
      </c>
      <c r="B1985" s="31" t="s">
        <v>2047</v>
      </c>
      <c r="C1985" s="31" t="s">
        <v>2048</v>
      </c>
      <c r="D1985" s="31">
        <v>0</v>
      </c>
      <c r="E1985" s="54">
        <v>0</v>
      </c>
      <c r="G1985" s="99">
        <f>+VALUE(VLOOKUP(B1985,[1]Hoja1!B$2:C$33,2,0))</f>
        <v>28</v>
      </c>
      <c r="H1985" t="str">
        <f>+VLOOKUP(CONCATENATE(B1985,C1985),[1]Hoja1!$J:$K,2,0)</f>
        <v>28003</v>
      </c>
      <c r="I1985">
        <f>+COUNTIFS(BaseSAP!U:U,V!H1985,BaseSAP!C:C,V!$G$4)</f>
        <v>0</v>
      </c>
      <c r="L1985" s="31" t="s">
        <v>2047</v>
      </c>
      <c r="M1985">
        <v>0</v>
      </c>
    </row>
    <row r="1986" spans="1:13" x14ac:dyDescent="0.25">
      <c r="A1986" s="33" t="s">
        <v>146</v>
      </c>
      <c r="B1986" s="33" t="s">
        <v>2047</v>
      </c>
      <c r="C1986" s="33" t="s">
        <v>2049</v>
      </c>
      <c r="D1986" s="33">
        <v>0</v>
      </c>
      <c r="E1986" s="69">
        <v>0</v>
      </c>
      <c r="G1986" s="99">
        <f>+VALUE(VLOOKUP(B1986,[1]Hoja1!B$2:C$33,2,0))</f>
        <v>28</v>
      </c>
      <c r="H1986" t="str">
        <f>+VLOOKUP(CONCATENATE(B1986,C1986),[1]Hoja1!$J:$K,2,0)</f>
        <v>28004</v>
      </c>
      <c r="I1986">
        <f>+COUNTIFS(BaseSAP!U:U,V!H1986,BaseSAP!C:C,V!$G$4)</f>
        <v>0</v>
      </c>
      <c r="L1986" s="33" t="s">
        <v>2047</v>
      </c>
      <c r="M1986">
        <v>0</v>
      </c>
    </row>
    <row r="1987" spans="1:13" x14ac:dyDescent="0.25">
      <c r="A1987" s="12" t="s">
        <v>146</v>
      </c>
      <c r="B1987" s="12" t="s">
        <v>2047</v>
      </c>
      <c r="C1987" s="12" t="s">
        <v>2050</v>
      </c>
      <c r="D1987" s="12">
        <v>0</v>
      </c>
      <c r="E1987" s="70">
        <v>0</v>
      </c>
      <c r="G1987" s="99">
        <f>+VALUE(VLOOKUP(B1987,[1]Hoja1!B$2:C$33,2,0))</f>
        <v>28</v>
      </c>
      <c r="H1987" t="str">
        <f>+VLOOKUP(CONCATENATE(B1987,C1987),[1]Hoja1!$J:$K,2,0)</f>
        <v>28005</v>
      </c>
      <c r="I1987">
        <f>+COUNTIFS(BaseSAP!U:U,V!H1987,BaseSAP!C:C,V!$G$4)</f>
        <v>0</v>
      </c>
      <c r="L1987" s="12" t="s">
        <v>2047</v>
      </c>
      <c r="M1987">
        <v>0</v>
      </c>
    </row>
    <row r="1988" spans="1:13" x14ac:dyDescent="0.25">
      <c r="A1988" s="33" t="s">
        <v>146</v>
      </c>
      <c r="B1988" s="33" t="s">
        <v>2047</v>
      </c>
      <c r="C1988" s="33" t="s">
        <v>1063</v>
      </c>
      <c r="D1988" s="33">
        <v>0</v>
      </c>
      <c r="E1988" s="69">
        <v>0</v>
      </c>
      <c r="G1988" s="99">
        <f>+VALUE(VLOOKUP(B1988,[1]Hoja1!B$2:C$33,2,0))</f>
        <v>28</v>
      </c>
      <c r="H1988" t="str">
        <f>+VLOOKUP(CONCATENATE(B1988,C1988),[1]Hoja1!$J:$K,2,0)</f>
        <v>28006</v>
      </c>
      <c r="I1988">
        <f>+COUNTIFS(BaseSAP!U:U,V!H1988,BaseSAP!C:C,V!$G$4)</f>
        <v>0</v>
      </c>
      <c r="L1988" s="33" t="s">
        <v>2047</v>
      </c>
      <c r="M1988">
        <v>0</v>
      </c>
    </row>
    <row r="1989" spans="1:13" x14ac:dyDescent="0.25">
      <c r="A1989" s="12" t="s">
        <v>146</v>
      </c>
      <c r="B1989" s="12" t="s">
        <v>2047</v>
      </c>
      <c r="C1989" s="12" t="s">
        <v>357</v>
      </c>
      <c r="D1989" s="12">
        <v>0</v>
      </c>
      <c r="E1989" s="70">
        <v>0</v>
      </c>
      <c r="G1989" s="99">
        <f>+VALUE(VLOOKUP(B1989,[1]Hoja1!B$2:C$33,2,0))</f>
        <v>28</v>
      </c>
      <c r="H1989" t="str">
        <f>+VLOOKUP(CONCATENATE(B1989,C1989),[1]Hoja1!$J:$K,2,0)</f>
        <v>28007</v>
      </c>
      <c r="I1989">
        <f>+COUNTIFS(BaseSAP!U:U,V!H1989,BaseSAP!C:C,V!$G$4)</f>
        <v>0</v>
      </c>
      <c r="L1989" s="12" t="s">
        <v>2047</v>
      </c>
      <c r="M1989">
        <v>0</v>
      </c>
    </row>
    <row r="1990" spans="1:13" x14ac:dyDescent="0.25">
      <c r="A1990" s="33" t="s">
        <v>146</v>
      </c>
      <c r="B1990" s="33" t="s">
        <v>2047</v>
      </c>
      <c r="C1990" s="33" t="s">
        <v>2051</v>
      </c>
      <c r="D1990" s="33">
        <v>0</v>
      </c>
      <c r="E1990" s="69">
        <v>0</v>
      </c>
      <c r="G1990" s="99">
        <f>+VALUE(VLOOKUP(B1990,[1]Hoja1!B$2:C$33,2,0))</f>
        <v>28</v>
      </c>
      <c r="H1990" t="str">
        <f>+VLOOKUP(CONCATENATE(B1990,C1990),[1]Hoja1!$J:$K,2,0)</f>
        <v>28008</v>
      </c>
      <c r="I1990">
        <f>+COUNTIFS(BaseSAP!U:U,V!H1990,BaseSAP!C:C,V!$G$4)</f>
        <v>0</v>
      </c>
      <c r="L1990" s="33" t="s">
        <v>2047</v>
      </c>
      <c r="M1990">
        <v>0</v>
      </c>
    </row>
    <row r="1991" spans="1:13" x14ac:dyDescent="0.25">
      <c r="A1991" s="12" t="s">
        <v>146</v>
      </c>
      <c r="B1991" s="12" t="s">
        <v>2047</v>
      </c>
      <c r="C1991" s="12" t="s">
        <v>2052</v>
      </c>
      <c r="D1991" s="12">
        <v>0</v>
      </c>
      <c r="E1991" s="70">
        <v>0</v>
      </c>
      <c r="G1991" s="99">
        <f>+VALUE(VLOOKUP(B1991,[1]Hoja1!B$2:C$33,2,0))</f>
        <v>28</v>
      </c>
      <c r="H1991" t="str">
        <f>+VLOOKUP(CONCATENATE(B1991,C1991),[1]Hoja1!$J:$K,2,0)</f>
        <v>28009</v>
      </c>
      <c r="I1991">
        <f>+COUNTIFS(BaseSAP!U:U,V!H1991,BaseSAP!C:C,V!$G$4)</f>
        <v>0</v>
      </c>
      <c r="L1991" s="12" t="s">
        <v>2047</v>
      </c>
      <c r="M1991">
        <v>0</v>
      </c>
    </row>
    <row r="1992" spans="1:13" x14ac:dyDescent="0.25">
      <c r="A1992" s="33" t="s">
        <v>146</v>
      </c>
      <c r="B1992" s="33" t="s">
        <v>2047</v>
      </c>
      <c r="C1992" s="33" t="s">
        <v>2053</v>
      </c>
      <c r="D1992" s="33">
        <v>0</v>
      </c>
      <c r="E1992" s="69">
        <v>0</v>
      </c>
      <c r="G1992" s="99">
        <f>+VALUE(VLOOKUP(B1992,[1]Hoja1!B$2:C$33,2,0))</f>
        <v>28</v>
      </c>
      <c r="H1992" t="str">
        <f>+VLOOKUP(CONCATENATE(B1992,C1992),[1]Hoja1!$J:$K,2,0)</f>
        <v>28010</v>
      </c>
      <c r="I1992">
        <f>+COUNTIFS(BaseSAP!U:U,V!H1992,BaseSAP!C:C,V!$G$4)</f>
        <v>0</v>
      </c>
      <c r="L1992" s="33" t="s">
        <v>2047</v>
      </c>
      <c r="M1992">
        <v>0</v>
      </c>
    </row>
    <row r="1993" spans="1:13" x14ac:dyDescent="0.25">
      <c r="A1993" s="31" t="s">
        <v>146</v>
      </c>
      <c r="B1993" s="31" t="s">
        <v>2047</v>
      </c>
      <c r="C1993" s="31" t="s">
        <v>369</v>
      </c>
      <c r="D1993" s="31">
        <v>0</v>
      </c>
      <c r="E1993" s="54">
        <v>0</v>
      </c>
      <c r="G1993" s="99">
        <f>+VALUE(VLOOKUP(B1993,[1]Hoja1!B$2:C$33,2,0))</f>
        <v>28</v>
      </c>
      <c r="H1993" t="str">
        <f>+VLOOKUP(CONCATENATE(B1993,C1993),[1]Hoja1!$J:$K,2,0)</f>
        <v>28011</v>
      </c>
      <c r="I1993">
        <f>+COUNTIFS(BaseSAP!U:U,V!H1993,BaseSAP!C:C,V!$G$4)</f>
        <v>0</v>
      </c>
      <c r="L1993" s="31" t="s">
        <v>2047</v>
      </c>
      <c r="M1993">
        <v>0</v>
      </c>
    </row>
    <row r="1994" spans="1:13" x14ac:dyDescent="0.25">
      <c r="A1994" s="33" t="s">
        <v>146</v>
      </c>
      <c r="B1994" s="33" t="s">
        <v>2047</v>
      </c>
      <c r="C1994" s="33" t="s">
        <v>2054</v>
      </c>
      <c r="D1994" s="33">
        <v>0</v>
      </c>
      <c r="E1994" s="69">
        <v>0</v>
      </c>
      <c r="G1994" s="99">
        <f>+VALUE(VLOOKUP(B1994,[1]Hoja1!B$2:C$33,2,0))</f>
        <v>28</v>
      </c>
      <c r="H1994" t="str">
        <f>+VLOOKUP(CONCATENATE(B1994,C1994),[1]Hoja1!$J:$K,2,0)</f>
        <v>28012</v>
      </c>
      <c r="I1994">
        <f>+COUNTIFS(BaseSAP!U:U,V!H1994,BaseSAP!C:C,V!$G$4)</f>
        <v>0</v>
      </c>
      <c r="L1994" s="33" t="s">
        <v>2047</v>
      </c>
      <c r="M1994">
        <v>0</v>
      </c>
    </row>
    <row r="1995" spans="1:13" x14ac:dyDescent="0.25">
      <c r="A1995" s="31" t="s">
        <v>146</v>
      </c>
      <c r="B1995" s="31" t="s">
        <v>2047</v>
      </c>
      <c r="C1995" s="31" t="s">
        <v>2055</v>
      </c>
      <c r="D1995" s="31">
        <v>0</v>
      </c>
      <c r="E1995" s="54">
        <v>0</v>
      </c>
      <c r="G1995" s="99">
        <f>+VALUE(VLOOKUP(B1995,[1]Hoja1!B$2:C$33,2,0))</f>
        <v>28</v>
      </c>
      <c r="H1995" t="str">
        <f>+VLOOKUP(CONCATENATE(B1995,C1995),[1]Hoja1!$J:$K,2,0)</f>
        <v>28013</v>
      </c>
      <c r="I1995">
        <f>+COUNTIFS(BaseSAP!U:U,V!H1995,BaseSAP!C:C,V!$G$4)</f>
        <v>0</v>
      </c>
      <c r="L1995" s="31" t="s">
        <v>2047</v>
      </c>
      <c r="M1995">
        <v>0</v>
      </c>
    </row>
    <row r="1996" spans="1:13" x14ac:dyDescent="0.25">
      <c r="A1996" s="33" t="s">
        <v>146</v>
      </c>
      <c r="B1996" s="33" t="s">
        <v>2047</v>
      </c>
      <c r="C1996" s="33" t="s">
        <v>193</v>
      </c>
      <c r="D1996" s="33">
        <v>0</v>
      </c>
      <c r="E1996" s="69">
        <v>0</v>
      </c>
      <c r="G1996" s="99">
        <f>+VALUE(VLOOKUP(B1996,[1]Hoja1!B$2:C$33,2,0))</f>
        <v>28</v>
      </c>
      <c r="H1996" t="str">
        <f>+VLOOKUP(CONCATENATE(B1996,C1996),[1]Hoja1!$J:$K,2,0)</f>
        <v>28014</v>
      </c>
      <c r="I1996">
        <f>+COUNTIFS(BaseSAP!U:U,V!H1996,BaseSAP!C:C,V!$G$4)</f>
        <v>0</v>
      </c>
      <c r="L1996" s="33" t="s">
        <v>2047</v>
      </c>
      <c r="M1996">
        <v>0</v>
      </c>
    </row>
    <row r="1997" spans="1:13" x14ac:dyDescent="0.25">
      <c r="A1997" s="12" t="s">
        <v>146</v>
      </c>
      <c r="B1997" s="12" t="s">
        <v>2047</v>
      </c>
      <c r="C1997" s="12" t="s">
        <v>2056</v>
      </c>
      <c r="D1997" s="12">
        <v>0</v>
      </c>
      <c r="E1997" s="70">
        <v>0</v>
      </c>
      <c r="G1997" s="99">
        <f>+VALUE(VLOOKUP(B1997,[1]Hoja1!B$2:C$33,2,0))</f>
        <v>28</v>
      </c>
      <c r="H1997" t="str">
        <f>+VLOOKUP(CONCATENATE(B1997,C1997),[1]Hoja1!$J:$K,2,0)</f>
        <v>28015</v>
      </c>
      <c r="I1997">
        <f>+COUNTIFS(BaseSAP!U:U,V!H1997,BaseSAP!C:C,V!$G$4)</f>
        <v>0</v>
      </c>
      <c r="L1997" s="12" t="s">
        <v>2047</v>
      </c>
      <c r="M1997">
        <v>0</v>
      </c>
    </row>
    <row r="1998" spans="1:13" x14ac:dyDescent="0.25">
      <c r="A1998" s="33" t="s">
        <v>146</v>
      </c>
      <c r="B1998" s="33" t="s">
        <v>2047</v>
      </c>
      <c r="C1998" s="33" t="s">
        <v>194</v>
      </c>
      <c r="D1998" s="33">
        <v>0</v>
      </c>
      <c r="E1998" s="69">
        <v>0</v>
      </c>
      <c r="G1998" s="99">
        <f>+VALUE(VLOOKUP(B1998,[1]Hoja1!B$2:C$33,2,0))</f>
        <v>28</v>
      </c>
      <c r="H1998" t="str">
        <f>+VLOOKUP(CONCATENATE(B1998,C1998),[1]Hoja1!$J:$K,2,0)</f>
        <v>28016</v>
      </c>
      <c r="I1998">
        <f>+COUNTIFS(BaseSAP!U:U,V!H1998,BaseSAP!C:C,V!$G$4)</f>
        <v>0</v>
      </c>
      <c r="L1998" s="33" t="s">
        <v>2047</v>
      </c>
      <c r="M1998">
        <v>0</v>
      </c>
    </row>
    <row r="1999" spans="1:13" x14ac:dyDescent="0.25">
      <c r="A1999" s="12" t="s">
        <v>146</v>
      </c>
      <c r="B1999" s="12" t="s">
        <v>2047</v>
      </c>
      <c r="C1999" s="12" t="s">
        <v>2057</v>
      </c>
      <c r="D1999" s="12">
        <v>0</v>
      </c>
      <c r="E1999" s="70">
        <v>0</v>
      </c>
      <c r="G1999" s="99">
        <f>+VALUE(VLOOKUP(B1999,[1]Hoja1!B$2:C$33,2,0))</f>
        <v>28</v>
      </c>
      <c r="H1999" t="str">
        <f>+VLOOKUP(CONCATENATE(B1999,C1999),[1]Hoja1!$J:$K,2,0)</f>
        <v>28017</v>
      </c>
      <c r="I1999">
        <f>+COUNTIFS(BaseSAP!U:U,V!H1999,BaseSAP!C:C,V!$G$4)</f>
        <v>0</v>
      </c>
      <c r="L1999" s="12" t="s">
        <v>2047</v>
      </c>
      <c r="M1999">
        <v>0</v>
      </c>
    </row>
    <row r="2000" spans="1:13" x14ac:dyDescent="0.25">
      <c r="A2000" s="33" t="s">
        <v>146</v>
      </c>
      <c r="B2000" s="33" t="s">
        <v>2047</v>
      </c>
      <c r="C2000" s="33" t="s">
        <v>195</v>
      </c>
      <c r="D2000" s="33">
        <v>0</v>
      </c>
      <c r="E2000" s="69">
        <v>0</v>
      </c>
      <c r="G2000" s="99">
        <f>+VALUE(VLOOKUP(B2000,[1]Hoja1!B$2:C$33,2,0))</f>
        <v>28</v>
      </c>
      <c r="H2000" t="str">
        <f>+VLOOKUP(CONCATENATE(B2000,C2000),[1]Hoja1!$J:$K,2,0)</f>
        <v>28018</v>
      </c>
      <c r="I2000">
        <f>+COUNTIFS(BaseSAP!U:U,V!H2000,BaseSAP!C:C,V!$G$4)</f>
        <v>0</v>
      </c>
      <c r="L2000" s="33" t="s">
        <v>2047</v>
      </c>
      <c r="M2000">
        <v>0</v>
      </c>
    </row>
    <row r="2001" spans="1:13" x14ac:dyDescent="0.25">
      <c r="A2001" s="12" t="s">
        <v>146</v>
      </c>
      <c r="B2001" s="12" t="s">
        <v>2047</v>
      </c>
      <c r="C2001" s="12" t="s">
        <v>2058</v>
      </c>
      <c r="D2001" s="12">
        <v>0</v>
      </c>
      <c r="E2001" s="70">
        <v>0</v>
      </c>
      <c r="G2001" s="99">
        <f>+VALUE(VLOOKUP(B2001,[1]Hoja1!B$2:C$33,2,0))</f>
        <v>28</v>
      </c>
      <c r="H2001" t="str">
        <f>+VLOOKUP(CONCATENATE(B2001,C2001),[1]Hoja1!$J:$K,2,0)</f>
        <v>28019</v>
      </c>
      <c r="I2001">
        <f>+COUNTIFS(BaseSAP!U:U,V!H2001,BaseSAP!C:C,V!$G$4)</f>
        <v>0</v>
      </c>
      <c r="L2001" s="12" t="s">
        <v>2047</v>
      </c>
      <c r="M2001">
        <v>0</v>
      </c>
    </row>
    <row r="2002" spans="1:13" x14ac:dyDescent="0.25">
      <c r="A2002" s="33" t="s">
        <v>146</v>
      </c>
      <c r="B2002" s="33" t="s">
        <v>2047</v>
      </c>
      <c r="C2002" s="33" t="s">
        <v>2059</v>
      </c>
      <c r="D2002" s="33">
        <v>0</v>
      </c>
      <c r="E2002" s="69">
        <v>0</v>
      </c>
      <c r="G2002" s="99">
        <f>+VALUE(VLOOKUP(B2002,[1]Hoja1!B$2:C$33,2,0))</f>
        <v>28</v>
      </c>
      <c r="H2002" t="str">
        <f>+VLOOKUP(CONCATENATE(B2002,C2002),[1]Hoja1!$J:$K,2,0)</f>
        <v>28020</v>
      </c>
      <c r="I2002">
        <f>+COUNTIFS(BaseSAP!U:U,V!H2002,BaseSAP!C:C,V!$G$4)</f>
        <v>0</v>
      </c>
      <c r="L2002" s="33" t="s">
        <v>2047</v>
      </c>
      <c r="M2002">
        <v>0</v>
      </c>
    </row>
    <row r="2003" spans="1:13" x14ac:dyDescent="0.25">
      <c r="A2003" s="31" t="s">
        <v>146</v>
      </c>
      <c r="B2003" s="31" t="s">
        <v>2047</v>
      </c>
      <c r="C2003" s="31" t="s">
        <v>2060</v>
      </c>
      <c r="D2003" s="31">
        <v>0</v>
      </c>
      <c r="E2003" s="54">
        <v>0</v>
      </c>
      <c r="G2003" s="99">
        <f>+VALUE(VLOOKUP(B2003,[1]Hoja1!B$2:C$33,2,0))</f>
        <v>28</v>
      </c>
      <c r="H2003" t="str">
        <f>+VLOOKUP(CONCATENATE(B2003,C2003),[1]Hoja1!$J:$K,2,0)</f>
        <v>28021</v>
      </c>
      <c r="I2003">
        <f>+COUNTIFS(BaseSAP!U:U,V!H2003,BaseSAP!C:C,V!$G$4)</f>
        <v>0</v>
      </c>
      <c r="L2003" s="31" t="s">
        <v>2047</v>
      </c>
      <c r="M2003">
        <v>0</v>
      </c>
    </row>
    <row r="2004" spans="1:13" x14ac:dyDescent="0.25">
      <c r="A2004" s="33" t="s">
        <v>146</v>
      </c>
      <c r="B2004" s="33" t="s">
        <v>2047</v>
      </c>
      <c r="C2004" s="33" t="s">
        <v>198</v>
      </c>
      <c r="D2004" s="33">
        <v>0</v>
      </c>
      <c r="E2004" s="69">
        <v>0</v>
      </c>
      <c r="G2004" s="99">
        <f>+VALUE(VLOOKUP(B2004,[1]Hoja1!B$2:C$33,2,0))</f>
        <v>28</v>
      </c>
      <c r="H2004" t="str">
        <f>+VLOOKUP(CONCATENATE(B2004,C2004),[1]Hoja1!$J:$K,2,0)</f>
        <v>28022</v>
      </c>
      <c r="I2004">
        <f>+COUNTIFS(BaseSAP!U:U,V!H2004,BaseSAP!C:C,V!$G$4)</f>
        <v>0</v>
      </c>
      <c r="L2004" s="33" t="s">
        <v>2047</v>
      </c>
      <c r="M2004">
        <v>0</v>
      </c>
    </row>
    <row r="2005" spans="1:13" x14ac:dyDescent="0.25">
      <c r="A2005" s="12" t="s">
        <v>146</v>
      </c>
      <c r="B2005" s="12" t="s">
        <v>2047</v>
      </c>
      <c r="C2005" s="12" t="s">
        <v>2061</v>
      </c>
      <c r="D2005" s="12">
        <v>0</v>
      </c>
      <c r="E2005" s="70">
        <v>0</v>
      </c>
      <c r="G2005" s="99">
        <f>+VALUE(VLOOKUP(B2005,[1]Hoja1!B$2:C$33,2,0))</f>
        <v>28</v>
      </c>
      <c r="H2005" t="str">
        <f>+VLOOKUP(CONCATENATE(B2005,C2005),[1]Hoja1!$J:$K,2,0)</f>
        <v>28023</v>
      </c>
      <c r="I2005">
        <f>+COUNTIFS(BaseSAP!U:U,V!H2005,BaseSAP!C:C,V!$G$4)</f>
        <v>0</v>
      </c>
      <c r="L2005" s="12" t="s">
        <v>2047</v>
      </c>
      <c r="M2005">
        <v>0</v>
      </c>
    </row>
    <row r="2006" spans="1:13" x14ac:dyDescent="0.25">
      <c r="A2006" s="33" t="s">
        <v>146</v>
      </c>
      <c r="B2006" s="33" t="s">
        <v>2047</v>
      </c>
      <c r="C2006" s="33" t="s">
        <v>2062</v>
      </c>
      <c r="D2006" s="33">
        <v>0</v>
      </c>
      <c r="E2006" s="69">
        <v>0</v>
      </c>
      <c r="G2006" s="99">
        <f>+VALUE(VLOOKUP(B2006,[1]Hoja1!B$2:C$33,2,0))</f>
        <v>28</v>
      </c>
      <c r="H2006" t="str">
        <f>+VLOOKUP(CONCATENATE(B2006,C2006),[1]Hoja1!$J:$K,2,0)</f>
        <v>28024</v>
      </c>
      <c r="I2006">
        <f>+COUNTIFS(BaseSAP!U:U,V!H2006,BaseSAP!C:C,V!$G$4)</f>
        <v>0</v>
      </c>
      <c r="L2006" s="33" t="s">
        <v>2047</v>
      </c>
      <c r="M2006">
        <v>0</v>
      </c>
    </row>
    <row r="2007" spans="1:13" x14ac:dyDescent="0.25">
      <c r="A2007" s="12" t="s">
        <v>146</v>
      </c>
      <c r="B2007" s="12" t="s">
        <v>2047</v>
      </c>
      <c r="C2007" s="12" t="s">
        <v>2063</v>
      </c>
      <c r="D2007" s="12">
        <v>0</v>
      </c>
      <c r="E2007" s="70">
        <v>0</v>
      </c>
      <c r="G2007" s="99">
        <f>+VALUE(VLOOKUP(B2007,[1]Hoja1!B$2:C$33,2,0))</f>
        <v>28</v>
      </c>
      <c r="H2007" t="str">
        <f>+VLOOKUP(CONCATENATE(B2007,C2007),[1]Hoja1!$J:$K,2,0)</f>
        <v>28025</v>
      </c>
      <c r="I2007">
        <f>+COUNTIFS(BaseSAP!U:U,V!H2007,BaseSAP!C:C,V!$G$4)</f>
        <v>0</v>
      </c>
      <c r="L2007" s="12" t="s">
        <v>2047</v>
      </c>
      <c r="M2007">
        <v>0</v>
      </c>
    </row>
    <row r="2008" spans="1:13" x14ac:dyDescent="0.25">
      <c r="A2008" s="33" t="s">
        <v>146</v>
      </c>
      <c r="B2008" s="33" t="s">
        <v>2047</v>
      </c>
      <c r="C2008" s="33" t="s">
        <v>2064</v>
      </c>
      <c r="D2008" s="33">
        <v>0</v>
      </c>
      <c r="E2008" s="69">
        <v>0</v>
      </c>
      <c r="G2008" s="99">
        <f>+VALUE(VLOOKUP(B2008,[1]Hoja1!B$2:C$33,2,0))</f>
        <v>28</v>
      </c>
      <c r="H2008" t="str">
        <f>+VLOOKUP(CONCATENATE(B2008,C2008),[1]Hoja1!$J:$K,2,0)</f>
        <v>28026</v>
      </c>
      <c r="I2008">
        <f>+COUNTIFS(BaseSAP!U:U,V!H2008,BaseSAP!C:C,V!$G$4)</f>
        <v>0</v>
      </c>
      <c r="L2008" s="33" t="s">
        <v>2047</v>
      </c>
      <c r="M2008">
        <v>0</v>
      </c>
    </row>
    <row r="2009" spans="1:13" x14ac:dyDescent="0.25">
      <c r="A2009" s="12" t="s">
        <v>146</v>
      </c>
      <c r="B2009" s="12" t="s">
        <v>2047</v>
      </c>
      <c r="C2009" s="12" t="s">
        <v>2065</v>
      </c>
      <c r="D2009" s="12">
        <v>0</v>
      </c>
      <c r="E2009" s="70">
        <v>0</v>
      </c>
      <c r="G2009" s="99">
        <f>+VALUE(VLOOKUP(B2009,[1]Hoja1!B$2:C$33,2,0))</f>
        <v>28</v>
      </c>
      <c r="H2009" t="str">
        <f>+VLOOKUP(CONCATENATE(B2009,C2009),[1]Hoja1!$J:$K,2,0)</f>
        <v>28027</v>
      </c>
      <c r="I2009">
        <f>+COUNTIFS(BaseSAP!U:U,V!H2009,BaseSAP!C:C,V!$G$4)</f>
        <v>0</v>
      </c>
      <c r="L2009" s="12" t="s">
        <v>2047</v>
      </c>
      <c r="M2009">
        <v>0</v>
      </c>
    </row>
    <row r="2010" spans="1:13" x14ac:dyDescent="0.25">
      <c r="A2010" s="33" t="s">
        <v>146</v>
      </c>
      <c r="B2010" s="33" t="s">
        <v>2047</v>
      </c>
      <c r="C2010" s="33" t="s">
        <v>2066</v>
      </c>
      <c r="D2010" s="33">
        <v>0</v>
      </c>
      <c r="E2010" s="69">
        <v>0</v>
      </c>
      <c r="G2010" s="99">
        <f>+VALUE(VLOOKUP(B2010,[1]Hoja1!B$2:C$33,2,0))</f>
        <v>28</v>
      </c>
      <c r="H2010" t="str">
        <f>+VLOOKUP(CONCATENATE(B2010,C2010),[1]Hoja1!$J:$K,2,0)</f>
        <v>28028</v>
      </c>
      <c r="I2010">
        <f>+COUNTIFS(BaseSAP!U:U,V!H2010,BaseSAP!C:C,V!$G$4)</f>
        <v>0</v>
      </c>
      <c r="L2010" s="33" t="s">
        <v>2047</v>
      </c>
      <c r="M2010">
        <v>0</v>
      </c>
    </row>
    <row r="2011" spans="1:13" x14ac:dyDescent="0.25">
      <c r="A2011" s="31" t="s">
        <v>146</v>
      </c>
      <c r="B2011" s="31" t="s">
        <v>2047</v>
      </c>
      <c r="C2011" s="31" t="s">
        <v>204</v>
      </c>
      <c r="D2011" s="31">
        <v>0</v>
      </c>
      <c r="E2011" s="54">
        <v>0</v>
      </c>
      <c r="G2011" s="99">
        <f>+VALUE(VLOOKUP(B2011,[1]Hoja1!B$2:C$33,2,0))</f>
        <v>28</v>
      </c>
      <c r="H2011" t="str">
        <f>+VLOOKUP(CONCATENATE(B2011,C2011),[1]Hoja1!$J:$K,2,0)</f>
        <v>28029</v>
      </c>
      <c r="I2011">
        <f>+COUNTIFS(BaseSAP!U:U,V!H2011,BaseSAP!C:C,V!$G$4)</f>
        <v>0</v>
      </c>
      <c r="L2011" s="31" t="s">
        <v>2047</v>
      </c>
      <c r="M2011">
        <v>0</v>
      </c>
    </row>
    <row r="2012" spans="1:13" x14ac:dyDescent="0.25">
      <c r="A2012" s="33" t="s">
        <v>146</v>
      </c>
      <c r="B2012" s="33" t="s">
        <v>2047</v>
      </c>
      <c r="C2012" s="33" t="s">
        <v>2067</v>
      </c>
      <c r="D2012" s="33">
        <v>0</v>
      </c>
      <c r="E2012" s="69">
        <v>0</v>
      </c>
      <c r="G2012" s="99">
        <f>+VALUE(VLOOKUP(B2012,[1]Hoja1!B$2:C$33,2,0))</f>
        <v>28</v>
      </c>
      <c r="H2012" t="str">
        <f>+VLOOKUP(CONCATENATE(B2012,C2012),[1]Hoja1!$J:$K,2,0)</f>
        <v>28030</v>
      </c>
      <c r="I2012">
        <f>+COUNTIFS(BaseSAP!U:U,V!H2012,BaseSAP!C:C,V!$G$4)</f>
        <v>0</v>
      </c>
      <c r="L2012" s="33" t="s">
        <v>2047</v>
      </c>
      <c r="M2012">
        <v>0</v>
      </c>
    </row>
    <row r="2013" spans="1:13" x14ac:dyDescent="0.25">
      <c r="A2013" s="31" t="s">
        <v>146</v>
      </c>
      <c r="B2013" s="31" t="s">
        <v>2047</v>
      </c>
      <c r="C2013" s="31" t="s">
        <v>2068</v>
      </c>
      <c r="D2013" s="31">
        <v>0</v>
      </c>
      <c r="E2013" s="54">
        <v>0</v>
      </c>
      <c r="G2013" s="99">
        <f>+VALUE(VLOOKUP(B2013,[1]Hoja1!B$2:C$33,2,0))</f>
        <v>28</v>
      </c>
      <c r="H2013" t="str">
        <f>+VLOOKUP(CONCATENATE(B2013,C2013),[1]Hoja1!$J:$K,2,0)</f>
        <v>28031</v>
      </c>
      <c r="I2013">
        <f>+COUNTIFS(BaseSAP!U:U,V!H2013,BaseSAP!C:C,V!$G$4)</f>
        <v>0</v>
      </c>
      <c r="L2013" s="31" t="s">
        <v>2047</v>
      </c>
      <c r="M2013">
        <v>0</v>
      </c>
    </row>
    <row r="2014" spans="1:13" x14ac:dyDescent="0.25">
      <c r="A2014" s="33" t="s">
        <v>146</v>
      </c>
      <c r="B2014" s="33" t="s">
        <v>2047</v>
      </c>
      <c r="C2014" s="33" t="s">
        <v>2069</v>
      </c>
      <c r="D2014" s="33">
        <v>0</v>
      </c>
      <c r="E2014" s="69">
        <v>0</v>
      </c>
      <c r="G2014" s="99">
        <f>+VALUE(VLOOKUP(B2014,[1]Hoja1!B$2:C$33,2,0))</f>
        <v>28</v>
      </c>
      <c r="H2014" t="str">
        <f>+VLOOKUP(CONCATENATE(B2014,C2014),[1]Hoja1!$J:$K,2,0)</f>
        <v>28032</v>
      </c>
      <c r="I2014">
        <f>+COUNTIFS(BaseSAP!U:U,V!H2014,BaseSAP!C:C,V!$G$4)</f>
        <v>0</v>
      </c>
      <c r="L2014" s="33" t="s">
        <v>2047</v>
      </c>
      <c r="M2014">
        <v>0</v>
      </c>
    </row>
    <row r="2015" spans="1:13" x14ac:dyDescent="0.25">
      <c r="A2015" s="12" t="s">
        <v>146</v>
      </c>
      <c r="B2015" s="12" t="s">
        <v>2047</v>
      </c>
      <c r="C2015" s="12" t="s">
        <v>2070</v>
      </c>
      <c r="D2015" s="12">
        <v>0</v>
      </c>
      <c r="E2015" s="70">
        <v>0</v>
      </c>
      <c r="G2015" s="99">
        <f>+VALUE(VLOOKUP(B2015,[1]Hoja1!B$2:C$33,2,0))</f>
        <v>28</v>
      </c>
      <c r="H2015" t="str">
        <f>+VLOOKUP(CONCATENATE(B2015,C2015),[1]Hoja1!$J:$K,2,0)</f>
        <v>28033</v>
      </c>
      <c r="I2015">
        <f>+COUNTIFS(BaseSAP!U:U,V!H2015,BaseSAP!C:C,V!$G$4)</f>
        <v>0</v>
      </c>
      <c r="L2015" s="12" t="s">
        <v>2047</v>
      </c>
      <c r="M2015">
        <v>0</v>
      </c>
    </row>
    <row r="2016" spans="1:13" x14ac:dyDescent="0.25">
      <c r="A2016" s="33" t="s">
        <v>146</v>
      </c>
      <c r="B2016" s="33" t="s">
        <v>2047</v>
      </c>
      <c r="C2016" s="33" t="s">
        <v>2071</v>
      </c>
      <c r="D2016" s="33">
        <v>0</v>
      </c>
      <c r="E2016" s="69">
        <v>0</v>
      </c>
      <c r="G2016" s="99">
        <f>+VALUE(VLOOKUP(B2016,[1]Hoja1!B$2:C$33,2,0))</f>
        <v>28</v>
      </c>
      <c r="H2016" t="str">
        <f>+VLOOKUP(CONCATENATE(B2016,C2016),[1]Hoja1!$J:$K,2,0)</f>
        <v>28034</v>
      </c>
      <c r="I2016">
        <f>+COUNTIFS(BaseSAP!U:U,V!H2016,BaseSAP!C:C,V!$G$4)</f>
        <v>0</v>
      </c>
      <c r="L2016" s="33" t="s">
        <v>2047</v>
      </c>
      <c r="M2016">
        <v>0</v>
      </c>
    </row>
    <row r="2017" spans="1:13" x14ac:dyDescent="0.25">
      <c r="A2017" s="12" t="s">
        <v>146</v>
      </c>
      <c r="B2017" s="12" t="s">
        <v>2047</v>
      </c>
      <c r="C2017" s="12" t="s">
        <v>308</v>
      </c>
      <c r="D2017" s="12">
        <v>0</v>
      </c>
      <c r="E2017" s="70">
        <v>0</v>
      </c>
      <c r="G2017" s="99">
        <f>+VALUE(VLOOKUP(B2017,[1]Hoja1!B$2:C$33,2,0))</f>
        <v>28</v>
      </c>
      <c r="H2017" t="str">
        <f>+VLOOKUP(CONCATENATE(B2017,C2017),[1]Hoja1!$J:$K,2,0)</f>
        <v>28035</v>
      </c>
      <c r="I2017">
        <f>+COUNTIFS(BaseSAP!U:U,V!H2017,BaseSAP!C:C,V!$G$4)</f>
        <v>0</v>
      </c>
      <c r="L2017" s="12" t="s">
        <v>2047</v>
      </c>
      <c r="M2017">
        <v>0</v>
      </c>
    </row>
    <row r="2018" spans="1:13" x14ac:dyDescent="0.25">
      <c r="A2018" s="33" t="s">
        <v>146</v>
      </c>
      <c r="B2018" s="33" t="s">
        <v>2047</v>
      </c>
      <c r="C2018" s="33" t="s">
        <v>1387</v>
      </c>
      <c r="D2018" s="33">
        <v>0</v>
      </c>
      <c r="E2018" s="69">
        <v>0</v>
      </c>
      <c r="G2018" s="99">
        <f>+VALUE(VLOOKUP(B2018,[1]Hoja1!B$2:C$33,2,0))</f>
        <v>28</v>
      </c>
      <c r="H2018" t="str">
        <f>+VLOOKUP(CONCATENATE(B2018,C2018),[1]Hoja1!$J:$K,2,0)</f>
        <v>28036</v>
      </c>
      <c r="I2018">
        <f>+COUNTIFS(BaseSAP!U:U,V!H2018,BaseSAP!C:C,V!$G$4)</f>
        <v>0</v>
      </c>
      <c r="L2018" s="33" t="s">
        <v>2047</v>
      </c>
      <c r="M2018">
        <v>0</v>
      </c>
    </row>
    <row r="2019" spans="1:13" x14ac:dyDescent="0.25">
      <c r="A2019" s="12" t="s">
        <v>146</v>
      </c>
      <c r="B2019" s="12" t="s">
        <v>2047</v>
      </c>
      <c r="C2019" s="12" t="s">
        <v>2072</v>
      </c>
      <c r="D2019" s="12">
        <v>0</v>
      </c>
      <c r="E2019" s="70">
        <v>0</v>
      </c>
      <c r="G2019" s="99">
        <f>+VALUE(VLOOKUP(B2019,[1]Hoja1!B$2:C$33,2,0))</f>
        <v>28</v>
      </c>
      <c r="H2019" t="str">
        <f>+VLOOKUP(CONCATENATE(B2019,C2019),[1]Hoja1!$J:$K,2,0)</f>
        <v>28037</v>
      </c>
      <c r="I2019">
        <f>+COUNTIFS(BaseSAP!U:U,V!H2019,BaseSAP!C:C,V!$G$4)</f>
        <v>0</v>
      </c>
      <c r="L2019" s="12" t="s">
        <v>2047</v>
      </c>
      <c r="M2019">
        <v>0</v>
      </c>
    </row>
    <row r="2020" spans="1:13" x14ac:dyDescent="0.25">
      <c r="A2020" s="33" t="s">
        <v>146</v>
      </c>
      <c r="B2020" s="33" t="s">
        <v>2047</v>
      </c>
      <c r="C2020" s="33" t="s">
        <v>2073</v>
      </c>
      <c r="D2020" s="33">
        <v>0</v>
      </c>
      <c r="E2020" s="75">
        <v>0</v>
      </c>
      <c r="G2020" s="99">
        <f>+VALUE(VLOOKUP(B2020,[1]Hoja1!B$2:C$33,2,0))</f>
        <v>28</v>
      </c>
      <c r="H2020" t="str">
        <f>+VLOOKUP(CONCATENATE(B2020,C2020),[1]Hoja1!$J:$K,2,0)</f>
        <v>28038</v>
      </c>
      <c r="I2020">
        <f>+COUNTIFS(BaseSAP!U:U,V!H2020,BaseSAP!C:C,V!$G$4)</f>
        <v>0</v>
      </c>
      <c r="L2020" s="33" t="s">
        <v>2047</v>
      </c>
      <c r="M2020">
        <v>0</v>
      </c>
    </row>
    <row r="2021" spans="1:13" x14ac:dyDescent="0.25">
      <c r="A2021" s="31" t="s">
        <v>146</v>
      </c>
      <c r="B2021" s="31" t="s">
        <v>2047</v>
      </c>
      <c r="C2021" s="31" t="s">
        <v>2074</v>
      </c>
      <c r="D2021" s="31">
        <v>0</v>
      </c>
      <c r="E2021" s="54">
        <v>0</v>
      </c>
      <c r="G2021" s="99">
        <f>+VALUE(VLOOKUP(B2021,[1]Hoja1!B$2:C$33,2,0))</f>
        <v>28</v>
      </c>
      <c r="H2021" t="str">
        <f>+VLOOKUP(CONCATENATE(B2021,C2021),[1]Hoja1!$J:$K,2,0)</f>
        <v>28039</v>
      </c>
      <c r="I2021">
        <f>+COUNTIFS(BaseSAP!U:U,V!H2021,BaseSAP!C:C,V!$G$4)</f>
        <v>0</v>
      </c>
      <c r="L2021" s="31" t="s">
        <v>2047</v>
      </c>
      <c r="M2021">
        <v>0</v>
      </c>
    </row>
    <row r="2022" spans="1:13" x14ac:dyDescent="0.25">
      <c r="A2022" s="33" t="s">
        <v>146</v>
      </c>
      <c r="B2022" s="33" t="s">
        <v>2047</v>
      </c>
      <c r="C2022" s="33" t="s">
        <v>2075</v>
      </c>
      <c r="D2022" s="33">
        <v>0</v>
      </c>
      <c r="E2022" s="69">
        <v>0</v>
      </c>
      <c r="G2022" s="99">
        <f>+VALUE(VLOOKUP(B2022,[1]Hoja1!B$2:C$33,2,0))</f>
        <v>28</v>
      </c>
      <c r="H2022" t="str">
        <f>+VLOOKUP(CONCATENATE(B2022,C2022),[1]Hoja1!$J:$K,2,0)</f>
        <v>28040</v>
      </c>
      <c r="I2022">
        <f>+COUNTIFS(BaseSAP!U:U,V!H2022,BaseSAP!C:C,V!$G$4)</f>
        <v>0</v>
      </c>
      <c r="L2022" s="33" t="s">
        <v>2047</v>
      </c>
      <c r="M2022">
        <v>0</v>
      </c>
    </row>
    <row r="2023" spans="1:13" x14ac:dyDescent="0.25">
      <c r="A2023" s="12" t="s">
        <v>146</v>
      </c>
      <c r="B2023" s="12" t="s">
        <v>2047</v>
      </c>
      <c r="C2023" s="12" t="s">
        <v>497</v>
      </c>
      <c r="D2023" s="12">
        <v>0</v>
      </c>
      <c r="E2023" s="70">
        <v>0</v>
      </c>
      <c r="G2023" s="99">
        <f>+VALUE(VLOOKUP(B2023,[1]Hoja1!B$2:C$33,2,0))</f>
        <v>28</v>
      </c>
      <c r="H2023" t="str">
        <f>+VLOOKUP(CONCATENATE(B2023,C2023),[1]Hoja1!$J:$K,2,0)</f>
        <v>28041</v>
      </c>
      <c r="I2023">
        <f>+COUNTIFS(BaseSAP!U:U,V!H2023,BaseSAP!C:C,V!$G$4)</f>
        <v>0</v>
      </c>
      <c r="L2023" s="12" t="s">
        <v>2047</v>
      </c>
      <c r="M2023">
        <v>0</v>
      </c>
    </row>
    <row r="2024" spans="1:13" x14ac:dyDescent="0.25">
      <c r="A2024" s="33" t="s">
        <v>146</v>
      </c>
      <c r="B2024" s="33" t="s">
        <v>2047</v>
      </c>
      <c r="C2024" s="33" t="s">
        <v>498</v>
      </c>
      <c r="D2024" s="33">
        <v>0</v>
      </c>
      <c r="E2024" s="69">
        <v>0</v>
      </c>
      <c r="G2024" s="99">
        <f>+VALUE(VLOOKUP(B2024,[1]Hoja1!B$2:C$33,2,0))</f>
        <v>28</v>
      </c>
      <c r="H2024" t="str">
        <f>+VLOOKUP(CONCATENATE(B2024,C2024),[1]Hoja1!$J:$K,2,0)</f>
        <v>28042</v>
      </c>
      <c r="I2024">
        <f>+COUNTIFS(BaseSAP!U:U,V!H2024,BaseSAP!C:C,V!$G$4)</f>
        <v>0</v>
      </c>
      <c r="L2024" s="33" t="s">
        <v>2047</v>
      </c>
      <c r="M2024">
        <v>0</v>
      </c>
    </row>
    <row r="2025" spans="1:13" x14ac:dyDescent="0.25">
      <c r="A2025" s="12" t="s">
        <v>146</v>
      </c>
      <c r="B2025" s="12" t="s">
        <v>2047</v>
      </c>
      <c r="C2025" s="12" t="s">
        <v>2076</v>
      </c>
      <c r="D2025" s="12">
        <v>0</v>
      </c>
      <c r="E2025" s="70">
        <v>0</v>
      </c>
      <c r="G2025" s="99">
        <f>+VALUE(VLOOKUP(B2025,[1]Hoja1!B$2:C$33,2,0))</f>
        <v>28</v>
      </c>
      <c r="H2025" t="str">
        <f>+VLOOKUP(CONCATENATE(B2025,C2025),[1]Hoja1!$J:$K,2,0)</f>
        <v>28043</v>
      </c>
      <c r="I2025">
        <f>+COUNTIFS(BaseSAP!U:U,V!H2025,BaseSAP!C:C,V!$G$4)</f>
        <v>0</v>
      </c>
      <c r="L2025" s="12" t="s">
        <v>2047</v>
      </c>
      <c r="M2025">
        <v>0</v>
      </c>
    </row>
    <row r="2026" spans="1:13" x14ac:dyDescent="0.25">
      <c r="A2026" s="33" t="s">
        <v>146</v>
      </c>
      <c r="B2026" s="33" t="s">
        <v>2077</v>
      </c>
      <c r="C2026" s="33" t="s">
        <v>2078</v>
      </c>
      <c r="D2026" s="33">
        <v>0</v>
      </c>
      <c r="E2026" s="69">
        <v>0</v>
      </c>
      <c r="G2026" s="99">
        <f>+VALUE(VLOOKUP(B2026,[1]Hoja1!B$2:C$33,2,0))</f>
        <v>29</v>
      </c>
      <c r="H2026" t="str">
        <f>+VLOOKUP(CONCATENATE(B2026,C2026),[1]Hoja1!$J:$K,2,0)</f>
        <v>29001</v>
      </c>
      <c r="I2026">
        <f>+COUNTIFS(BaseSAP!U:U,V!H2026,BaseSAP!C:C,V!$G$4)</f>
        <v>0</v>
      </c>
      <c r="L2026" s="33" t="s">
        <v>2077</v>
      </c>
      <c r="M2026">
        <v>0</v>
      </c>
    </row>
    <row r="2027" spans="1:13" x14ac:dyDescent="0.25">
      <c r="A2027" s="12" t="s">
        <v>146</v>
      </c>
      <c r="B2027" s="12" t="s">
        <v>2077</v>
      </c>
      <c r="C2027" s="12" t="s">
        <v>2079</v>
      </c>
      <c r="D2027" s="12">
        <v>1</v>
      </c>
      <c r="E2027" s="70">
        <v>4.7846889952153108E-3</v>
      </c>
      <c r="G2027" s="99">
        <f>+VALUE(VLOOKUP(B2027,[1]Hoja1!B$2:C$33,2,0))</f>
        <v>29</v>
      </c>
      <c r="H2027" t="str">
        <f>+VLOOKUP(CONCATENATE(B2027,C2027),[1]Hoja1!$J:$K,2,0)</f>
        <v>29002</v>
      </c>
      <c r="I2027">
        <f>+COUNTIFS(BaseSAP!U:U,V!H2027,BaseSAP!C:C,V!$G$4)</f>
        <v>1</v>
      </c>
      <c r="L2027" s="12" t="s">
        <v>2077</v>
      </c>
      <c r="M2027">
        <v>1</v>
      </c>
    </row>
    <row r="2028" spans="1:13" x14ac:dyDescent="0.25">
      <c r="A2028" s="33" t="s">
        <v>146</v>
      </c>
      <c r="B2028" s="33" t="s">
        <v>2077</v>
      </c>
      <c r="C2028" s="33" t="s">
        <v>2080</v>
      </c>
      <c r="D2028" s="33">
        <v>0</v>
      </c>
      <c r="E2028" s="69">
        <v>0</v>
      </c>
      <c r="G2028" s="99">
        <f>+VALUE(VLOOKUP(B2028,[1]Hoja1!B$2:C$33,2,0))</f>
        <v>29</v>
      </c>
      <c r="H2028" t="str">
        <f>+VLOOKUP(CONCATENATE(B2028,C2028),[1]Hoja1!$J:$K,2,0)</f>
        <v>29003</v>
      </c>
      <c r="I2028">
        <f>+COUNTIFS(BaseSAP!U:U,V!H2028,BaseSAP!C:C,V!$G$4)</f>
        <v>0</v>
      </c>
      <c r="L2028" s="33" t="s">
        <v>2077</v>
      </c>
      <c r="M2028">
        <v>0</v>
      </c>
    </row>
    <row r="2029" spans="1:13" x14ac:dyDescent="0.25">
      <c r="A2029" s="31" t="s">
        <v>146</v>
      </c>
      <c r="B2029" s="31" t="s">
        <v>2077</v>
      </c>
      <c r="C2029" s="31" t="s">
        <v>2081</v>
      </c>
      <c r="D2029" s="31">
        <v>0</v>
      </c>
      <c r="E2029" s="54">
        <v>0</v>
      </c>
      <c r="G2029" s="99">
        <f>+VALUE(VLOOKUP(B2029,[1]Hoja1!B$2:C$33,2,0))</f>
        <v>29</v>
      </c>
      <c r="H2029" t="str">
        <f>+VLOOKUP(CONCATENATE(B2029,C2029),[1]Hoja1!$J:$K,2,0)</f>
        <v>29004</v>
      </c>
      <c r="I2029">
        <f>+COUNTIFS(BaseSAP!U:U,V!H2029,BaseSAP!C:C,V!$G$4)</f>
        <v>0</v>
      </c>
      <c r="L2029" s="31" t="s">
        <v>2077</v>
      </c>
      <c r="M2029">
        <v>0</v>
      </c>
    </row>
    <row r="2030" spans="1:13" x14ac:dyDescent="0.25">
      <c r="A2030" s="33" t="s">
        <v>146</v>
      </c>
      <c r="B2030" s="33" t="s">
        <v>2077</v>
      </c>
      <c r="C2030" s="33" t="s">
        <v>2082</v>
      </c>
      <c r="D2030" s="33">
        <v>0</v>
      </c>
      <c r="E2030" s="69">
        <v>0</v>
      </c>
      <c r="G2030" s="99">
        <f>+VALUE(VLOOKUP(B2030,[1]Hoja1!B$2:C$33,2,0))</f>
        <v>29</v>
      </c>
      <c r="H2030" t="str">
        <f>+VLOOKUP(CONCATENATE(B2030,C2030),[1]Hoja1!$J:$K,2,0)</f>
        <v>29005</v>
      </c>
      <c r="I2030">
        <f>+COUNTIFS(BaseSAP!U:U,V!H2030,BaseSAP!C:C,V!$G$4)</f>
        <v>0</v>
      </c>
      <c r="L2030" s="33" t="s">
        <v>2077</v>
      </c>
      <c r="M2030">
        <v>0</v>
      </c>
    </row>
    <row r="2031" spans="1:13" x14ac:dyDescent="0.25">
      <c r="A2031" s="31" t="s">
        <v>146</v>
      </c>
      <c r="B2031" s="31" t="s">
        <v>2077</v>
      </c>
      <c r="C2031" s="31" t="s">
        <v>2083</v>
      </c>
      <c r="D2031" s="31">
        <v>0</v>
      </c>
      <c r="E2031" s="54">
        <v>0</v>
      </c>
      <c r="G2031" s="99">
        <f>+VALUE(VLOOKUP(B2031,[1]Hoja1!B$2:C$33,2,0))</f>
        <v>29</v>
      </c>
      <c r="H2031" t="str">
        <f>+VLOOKUP(CONCATENATE(B2031,C2031),[1]Hoja1!$J:$K,2,0)</f>
        <v>29006</v>
      </c>
      <c r="I2031">
        <f>+COUNTIFS(BaseSAP!U:U,V!H2031,BaseSAP!C:C,V!$G$4)</f>
        <v>0</v>
      </c>
      <c r="L2031" s="31" t="s">
        <v>2077</v>
      </c>
      <c r="M2031">
        <v>0</v>
      </c>
    </row>
    <row r="2032" spans="1:13" x14ac:dyDescent="0.25">
      <c r="A2032" s="33" t="s">
        <v>146</v>
      </c>
      <c r="B2032" s="33" t="s">
        <v>2077</v>
      </c>
      <c r="C2032" s="33" t="s">
        <v>2084</v>
      </c>
      <c r="D2032" s="33">
        <v>0</v>
      </c>
      <c r="E2032" s="69">
        <v>0</v>
      </c>
      <c r="G2032" s="99">
        <f>+VALUE(VLOOKUP(B2032,[1]Hoja1!B$2:C$33,2,0))</f>
        <v>29</v>
      </c>
      <c r="H2032" t="str">
        <f>+VLOOKUP(CONCATENATE(B2032,C2032),[1]Hoja1!$J:$K,2,0)</f>
        <v>29007</v>
      </c>
      <c r="I2032">
        <f>+COUNTIFS(BaseSAP!U:U,V!H2032,BaseSAP!C:C,V!$G$4)</f>
        <v>0</v>
      </c>
      <c r="L2032" s="33" t="s">
        <v>2077</v>
      </c>
      <c r="M2032">
        <v>0</v>
      </c>
    </row>
    <row r="2033" spans="1:13" x14ac:dyDescent="0.25">
      <c r="A2033" s="12" t="s">
        <v>146</v>
      </c>
      <c r="B2033" s="12" t="s">
        <v>2077</v>
      </c>
      <c r="C2033" s="12" t="s">
        <v>2085</v>
      </c>
      <c r="D2033" s="12">
        <v>0</v>
      </c>
      <c r="E2033" s="70">
        <v>0</v>
      </c>
      <c r="G2033" s="99">
        <f>+VALUE(VLOOKUP(B2033,[1]Hoja1!B$2:C$33,2,0))</f>
        <v>29</v>
      </c>
      <c r="H2033" t="str">
        <f>+VLOOKUP(CONCATENATE(B2033,C2033),[1]Hoja1!$J:$K,2,0)</f>
        <v>29008</v>
      </c>
      <c r="I2033">
        <f>+COUNTIFS(BaseSAP!U:U,V!H2033,BaseSAP!C:C,V!$G$4)</f>
        <v>0</v>
      </c>
      <c r="L2033" s="12" t="s">
        <v>2077</v>
      </c>
      <c r="M2033">
        <v>0</v>
      </c>
    </row>
    <row r="2034" spans="1:13" x14ac:dyDescent="0.25">
      <c r="A2034" s="33" t="s">
        <v>146</v>
      </c>
      <c r="B2034" s="33" t="s">
        <v>2077</v>
      </c>
      <c r="C2034" s="33" t="s">
        <v>2086</v>
      </c>
      <c r="D2034" s="33">
        <v>0</v>
      </c>
      <c r="E2034" s="69">
        <v>0</v>
      </c>
      <c r="G2034" s="99">
        <f>+VALUE(VLOOKUP(B2034,[1]Hoja1!B$2:C$33,2,0))</f>
        <v>29</v>
      </c>
      <c r="H2034" t="str">
        <f>+VLOOKUP(CONCATENATE(B2034,C2034),[1]Hoja1!$J:$K,2,0)</f>
        <v>29009</v>
      </c>
      <c r="I2034">
        <f>+COUNTIFS(BaseSAP!U:U,V!H2034,BaseSAP!C:C,V!$G$4)</f>
        <v>0</v>
      </c>
      <c r="L2034" s="33" t="s">
        <v>2077</v>
      </c>
      <c r="M2034">
        <v>0</v>
      </c>
    </row>
    <row r="2035" spans="1:13" x14ac:dyDescent="0.25">
      <c r="A2035" s="12" t="s">
        <v>146</v>
      </c>
      <c r="B2035" s="12" t="s">
        <v>2077</v>
      </c>
      <c r="C2035" s="12" t="s">
        <v>2087</v>
      </c>
      <c r="D2035" s="12">
        <v>0</v>
      </c>
      <c r="E2035" s="70">
        <v>0</v>
      </c>
      <c r="G2035" s="99">
        <f>+VALUE(VLOOKUP(B2035,[1]Hoja1!B$2:C$33,2,0))</f>
        <v>29</v>
      </c>
      <c r="H2035" t="str">
        <f>+VLOOKUP(CONCATENATE(B2035,C2035),[1]Hoja1!$J:$K,2,0)</f>
        <v>29010</v>
      </c>
      <c r="I2035">
        <f>+COUNTIFS(BaseSAP!U:U,V!H2035,BaseSAP!C:C,V!$G$4)</f>
        <v>0</v>
      </c>
      <c r="L2035" s="12" t="s">
        <v>2077</v>
      </c>
      <c r="M2035">
        <v>0</v>
      </c>
    </row>
    <row r="2036" spans="1:13" x14ac:dyDescent="0.25">
      <c r="A2036" s="33" t="s">
        <v>146</v>
      </c>
      <c r="B2036" s="33" t="s">
        <v>2077</v>
      </c>
      <c r="C2036" s="33" t="s">
        <v>2088</v>
      </c>
      <c r="D2036" s="33">
        <v>0</v>
      </c>
      <c r="E2036" s="69">
        <v>0</v>
      </c>
      <c r="G2036" s="99">
        <f>+VALUE(VLOOKUP(B2036,[1]Hoja1!B$2:C$33,2,0))</f>
        <v>29</v>
      </c>
      <c r="H2036" t="str">
        <f>+VLOOKUP(CONCATENATE(B2036,C2036),[1]Hoja1!$J:$K,2,0)</f>
        <v>29011</v>
      </c>
      <c r="I2036">
        <f>+COUNTIFS(BaseSAP!U:U,V!H2036,BaseSAP!C:C,V!$G$4)</f>
        <v>0</v>
      </c>
      <c r="L2036" s="33" t="s">
        <v>2077</v>
      </c>
      <c r="M2036">
        <v>0</v>
      </c>
    </row>
    <row r="2037" spans="1:13" x14ac:dyDescent="0.25">
      <c r="A2037" s="12" t="s">
        <v>146</v>
      </c>
      <c r="B2037" s="12" t="s">
        <v>2077</v>
      </c>
      <c r="C2037" s="12" t="s">
        <v>2089</v>
      </c>
      <c r="D2037" s="12">
        <v>0</v>
      </c>
      <c r="E2037" s="70">
        <v>0</v>
      </c>
      <c r="G2037" s="99">
        <f>+VALUE(VLOOKUP(B2037,[1]Hoja1!B$2:C$33,2,0))</f>
        <v>29</v>
      </c>
      <c r="H2037" t="str">
        <f>+VLOOKUP(CONCATENATE(B2037,C2037),[1]Hoja1!$J:$K,2,0)</f>
        <v>29012</v>
      </c>
      <c r="I2037">
        <f>+COUNTIFS(BaseSAP!U:U,V!H2037,BaseSAP!C:C,V!$G$4)</f>
        <v>0</v>
      </c>
      <c r="L2037" s="12" t="s">
        <v>2077</v>
      </c>
      <c r="M2037">
        <v>0</v>
      </c>
    </row>
    <row r="2038" spans="1:13" x14ac:dyDescent="0.25">
      <c r="A2038" s="33" t="s">
        <v>146</v>
      </c>
      <c r="B2038" s="33" t="s">
        <v>2077</v>
      </c>
      <c r="C2038" s="33" t="s">
        <v>2090</v>
      </c>
      <c r="D2038" s="33">
        <v>0</v>
      </c>
      <c r="E2038" s="69">
        <v>0</v>
      </c>
      <c r="G2038" s="99">
        <f>+VALUE(VLOOKUP(B2038,[1]Hoja1!B$2:C$33,2,0))</f>
        <v>29</v>
      </c>
      <c r="H2038" t="str">
        <f>+VLOOKUP(CONCATENATE(B2038,C2038),[1]Hoja1!$J:$K,2,0)</f>
        <v>29013</v>
      </c>
      <c r="I2038">
        <f>+COUNTIFS(BaseSAP!U:U,V!H2038,BaseSAP!C:C,V!$G$4)</f>
        <v>0</v>
      </c>
      <c r="L2038" s="33" t="s">
        <v>2077</v>
      </c>
      <c r="M2038">
        <v>0</v>
      </c>
    </row>
    <row r="2039" spans="1:13" x14ac:dyDescent="0.25">
      <c r="A2039" s="31" t="s">
        <v>146</v>
      </c>
      <c r="B2039" s="31" t="s">
        <v>2077</v>
      </c>
      <c r="C2039" s="31" t="s">
        <v>2091</v>
      </c>
      <c r="D2039" s="31">
        <v>0</v>
      </c>
      <c r="E2039" s="54">
        <v>0</v>
      </c>
      <c r="G2039" s="99">
        <f>+VALUE(VLOOKUP(B2039,[1]Hoja1!B$2:C$33,2,0))</f>
        <v>29</v>
      </c>
      <c r="H2039" t="str">
        <f>+VLOOKUP(CONCATENATE(B2039,C2039),[1]Hoja1!$J:$K,2,0)</f>
        <v>29014</v>
      </c>
      <c r="I2039">
        <f>+COUNTIFS(BaseSAP!U:U,V!H2039,BaseSAP!C:C,V!$G$4)</f>
        <v>0</v>
      </c>
      <c r="L2039" s="31" t="s">
        <v>2077</v>
      </c>
      <c r="M2039">
        <v>0</v>
      </c>
    </row>
    <row r="2040" spans="1:13" x14ac:dyDescent="0.25">
      <c r="A2040" s="33" t="s">
        <v>146</v>
      </c>
      <c r="B2040" s="33" t="s">
        <v>2077</v>
      </c>
      <c r="C2040" s="33" t="s">
        <v>2092</v>
      </c>
      <c r="D2040" s="33">
        <v>0</v>
      </c>
      <c r="E2040" s="69">
        <v>0</v>
      </c>
      <c r="G2040" s="99">
        <f>+VALUE(VLOOKUP(B2040,[1]Hoja1!B$2:C$33,2,0))</f>
        <v>29</v>
      </c>
      <c r="H2040" t="str">
        <f>+VLOOKUP(CONCATENATE(B2040,C2040),[1]Hoja1!$J:$K,2,0)</f>
        <v>29015</v>
      </c>
      <c r="I2040">
        <f>+COUNTIFS(BaseSAP!U:U,V!H2040,BaseSAP!C:C,V!$G$4)</f>
        <v>0</v>
      </c>
      <c r="L2040" s="33" t="s">
        <v>2077</v>
      </c>
      <c r="M2040">
        <v>0</v>
      </c>
    </row>
    <row r="2041" spans="1:13" x14ac:dyDescent="0.25">
      <c r="A2041" s="12" t="s">
        <v>146</v>
      </c>
      <c r="B2041" s="12" t="s">
        <v>2077</v>
      </c>
      <c r="C2041" s="12" t="s">
        <v>2093</v>
      </c>
      <c r="D2041" s="12">
        <v>0</v>
      </c>
      <c r="E2041" s="70">
        <v>0</v>
      </c>
      <c r="G2041" s="99">
        <f>+VALUE(VLOOKUP(B2041,[1]Hoja1!B$2:C$33,2,0))</f>
        <v>29</v>
      </c>
      <c r="H2041" t="str">
        <f>+VLOOKUP(CONCATENATE(B2041,C2041),[1]Hoja1!$J:$K,2,0)</f>
        <v>29016</v>
      </c>
      <c r="I2041">
        <f>+COUNTIFS(BaseSAP!U:U,V!H2041,BaseSAP!C:C,V!$G$4)</f>
        <v>0</v>
      </c>
      <c r="L2041" s="12" t="s">
        <v>2077</v>
      </c>
      <c r="M2041">
        <v>0</v>
      </c>
    </row>
    <row r="2042" spans="1:13" x14ac:dyDescent="0.25">
      <c r="A2042" s="33" t="s">
        <v>146</v>
      </c>
      <c r="B2042" s="33" t="s">
        <v>2077</v>
      </c>
      <c r="C2042" s="33" t="s">
        <v>2094</v>
      </c>
      <c r="D2042" s="33">
        <v>0</v>
      </c>
      <c r="E2042" s="69">
        <v>0</v>
      </c>
      <c r="G2042" s="99">
        <f>+VALUE(VLOOKUP(B2042,[1]Hoja1!B$2:C$33,2,0))</f>
        <v>29</v>
      </c>
      <c r="H2042" t="str">
        <f>+VLOOKUP(CONCATENATE(B2042,C2042),[1]Hoja1!$J:$K,2,0)</f>
        <v>29017</v>
      </c>
      <c r="I2042">
        <f>+COUNTIFS(BaseSAP!U:U,V!H2042,BaseSAP!C:C,V!$G$4)</f>
        <v>0</v>
      </c>
      <c r="L2042" s="33" t="s">
        <v>2077</v>
      </c>
      <c r="M2042">
        <v>0</v>
      </c>
    </row>
    <row r="2043" spans="1:13" x14ac:dyDescent="0.25">
      <c r="A2043" s="12" t="s">
        <v>146</v>
      </c>
      <c r="B2043" s="12" t="s">
        <v>2077</v>
      </c>
      <c r="C2043" s="12" t="s">
        <v>2095</v>
      </c>
      <c r="D2043" s="12">
        <v>0</v>
      </c>
      <c r="E2043" s="70">
        <v>0</v>
      </c>
      <c r="G2043" s="99">
        <f>+VALUE(VLOOKUP(B2043,[1]Hoja1!B$2:C$33,2,0))</f>
        <v>29</v>
      </c>
      <c r="H2043" t="str">
        <f>+VLOOKUP(CONCATENATE(B2043,C2043),[1]Hoja1!$J:$K,2,0)</f>
        <v>29018</v>
      </c>
      <c r="I2043">
        <f>+COUNTIFS(BaseSAP!U:U,V!H2043,BaseSAP!C:C,V!$G$4)</f>
        <v>0</v>
      </c>
      <c r="L2043" s="12" t="s">
        <v>2077</v>
      </c>
      <c r="M2043">
        <v>0</v>
      </c>
    </row>
    <row r="2044" spans="1:13" x14ac:dyDescent="0.25">
      <c r="A2044" s="33" t="s">
        <v>146</v>
      </c>
      <c r="B2044" s="33" t="s">
        <v>2077</v>
      </c>
      <c r="C2044" s="33" t="s">
        <v>2096</v>
      </c>
      <c r="D2044" s="33">
        <v>0</v>
      </c>
      <c r="E2044" s="69">
        <v>0</v>
      </c>
      <c r="G2044" s="99">
        <f>+VALUE(VLOOKUP(B2044,[1]Hoja1!B$2:C$33,2,0))</f>
        <v>29</v>
      </c>
      <c r="H2044" t="str">
        <f>+VLOOKUP(CONCATENATE(B2044,C2044),[1]Hoja1!$J:$K,2,0)</f>
        <v>29019</v>
      </c>
      <c r="I2044">
        <f>+COUNTIFS(BaseSAP!U:U,V!H2044,BaseSAP!C:C,V!$G$4)</f>
        <v>0</v>
      </c>
      <c r="L2044" s="33" t="s">
        <v>2077</v>
      </c>
      <c r="M2044">
        <v>0</v>
      </c>
    </row>
    <row r="2045" spans="1:13" x14ac:dyDescent="0.25">
      <c r="A2045" s="12" t="s">
        <v>146</v>
      </c>
      <c r="B2045" s="12" t="s">
        <v>2077</v>
      </c>
      <c r="C2045" s="12" t="s">
        <v>2097</v>
      </c>
      <c r="D2045" s="12">
        <v>0</v>
      </c>
      <c r="E2045" s="70">
        <v>0</v>
      </c>
      <c r="G2045" s="99">
        <f>+VALUE(VLOOKUP(B2045,[1]Hoja1!B$2:C$33,2,0))</f>
        <v>29</v>
      </c>
      <c r="H2045" t="str">
        <f>+VLOOKUP(CONCATENATE(B2045,C2045),[1]Hoja1!$J:$K,2,0)</f>
        <v>29020</v>
      </c>
      <c r="I2045">
        <f>+COUNTIFS(BaseSAP!U:U,V!H2045,BaseSAP!C:C,V!$G$4)</f>
        <v>0</v>
      </c>
      <c r="L2045" s="12" t="s">
        <v>2077</v>
      </c>
      <c r="M2045">
        <v>0</v>
      </c>
    </row>
    <row r="2046" spans="1:13" x14ac:dyDescent="0.25">
      <c r="A2046" s="33" t="s">
        <v>146</v>
      </c>
      <c r="B2046" s="33" t="s">
        <v>2077</v>
      </c>
      <c r="C2046" s="33" t="s">
        <v>2098</v>
      </c>
      <c r="D2046" s="33">
        <v>0</v>
      </c>
      <c r="E2046" s="69">
        <v>0</v>
      </c>
      <c r="G2046" s="99">
        <f>+VALUE(VLOOKUP(B2046,[1]Hoja1!B$2:C$33,2,0))</f>
        <v>29</v>
      </c>
      <c r="H2046" t="str">
        <f>+VLOOKUP(CONCATENATE(B2046,C2046),[1]Hoja1!$J:$K,2,0)</f>
        <v>29021</v>
      </c>
      <c r="I2046">
        <f>+COUNTIFS(BaseSAP!U:U,V!H2046,BaseSAP!C:C,V!$G$4)</f>
        <v>0</v>
      </c>
      <c r="L2046" s="33" t="s">
        <v>2077</v>
      </c>
      <c r="M2046">
        <v>0</v>
      </c>
    </row>
    <row r="2047" spans="1:13" x14ac:dyDescent="0.25">
      <c r="A2047" s="31" t="s">
        <v>146</v>
      </c>
      <c r="B2047" s="31" t="s">
        <v>2077</v>
      </c>
      <c r="C2047" s="31" t="s">
        <v>2099</v>
      </c>
      <c r="D2047" s="31">
        <v>0</v>
      </c>
      <c r="E2047" s="54">
        <v>0</v>
      </c>
      <c r="G2047" s="99">
        <f>+VALUE(VLOOKUP(B2047,[1]Hoja1!B$2:C$33,2,0))</f>
        <v>29</v>
      </c>
      <c r="H2047" t="str">
        <f>+VLOOKUP(CONCATENATE(B2047,C2047),[1]Hoja1!$J:$K,2,0)</f>
        <v>29022</v>
      </c>
      <c r="I2047">
        <f>+COUNTIFS(BaseSAP!U:U,V!H2047,BaseSAP!C:C,V!$G$4)</f>
        <v>0</v>
      </c>
      <c r="L2047" s="31" t="s">
        <v>2077</v>
      </c>
      <c r="M2047">
        <v>0</v>
      </c>
    </row>
    <row r="2048" spans="1:13" x14ac:dyDescent="0.25">
      <c r="A2048" s="33" t="s">
        <v>146</v>
      </c>
      <c r="B2048" s="33" t="s">
        <v>2077</v>
      </c>
      <c r="C2048" s="33" t="s">
        <v>2100</v>
      </c>
      <c r="D2048" s="33">
        <v>0</v>
      </c>
      <c r="E2048" s="69">
        <v>0</v>
      </c>
      <c r="G2048" s="99">
        <f>+VALUE(VLOOKUP(B2048,[1]Hoja1!B$2:C$33,2,0))</f>
        <v>29</v>
      </c>
      <c r="H2048" t="str">
        <f>+VLOOKUP(CONCATENATE(B2048,C2048),[1]Hoja1!$J:$K,2,0)</f>
        <v>29023</v>
      </c>
      <c r="I2048">
        <f>+COUNTIFS(BaseSAP!U:U,V!H2048,BaseSAP!C:C,V!$G$4)</f>
        <v>0</v>
      </c>
      <c r="L2048" s="33" t="s">
        <v>2077</v>
      </c>
      <c r="M2048">
        <v>0</v>
      </c>
    </row>
    <row r="2049" spans="1:13" x14ac:dyDescent="0.25">
      <c r="A2049" s="31" t="s">
        <v>146</v>
      </c>
      <c r="B2049" s="31" t="s">
        <v>2077</v>
      </c>
      <c r="C2049" s="31" t="s">
        <v>2101</v>
      </c>
      <c r="D2049" s="31">
        <v>0</v>
      </c>
      <c r="E2049" s="54">
        <v>0</v>
      </c>
      <c r="G2049" s="99">
        <f>+VALUE(VLOOKUP(B2049,[1]Hoja1!B$2:C$33,2,0))</f>
        <v>29</v>
      </c>
      <c r="H2049" t="str">
        <f>+VLOOKUP(CONCATENATE(B2049,C2049),[1]Hoja1!$J:$K,2,0)</f>
        <v>29024</v>
      </c>
      <c r="I2049">
        <f>+COUNTIFS(BaseSAP!U:U,V!H2049,BaseSAP!C:C,V!$G$4)</f>
        <v>0</v>
      </c>
      <c r="L2049" s="31" t="s">
        <v>2077</v>
      </c>
      <c r="M2049">
        <v>0</v>
      </c>
    </row>
    <row r="2050" spans="1:13" x14ac:dyDescent="0.25">
      <c r="A2050" s="33" t="s">
        <v>146</v>
      </c>
      <c r="B2050" s="33" t="s">
        <v>2077</v>
      </c>
      <c r="C2050" s="33" t="s">
        <v>2102</v>
      </c>
      <c r="D2050" s="33">
        <v>0</v>
      </c>
      <c r="E2050" s="69">
        <v>0</v>
      </c>
      <c r="G2050" s="99">
        <f>+VALUE(VLOOKUP(B2050,[1]Hoja1!B$2:C$33,2,0))</f>
        <v>29</v>
      </c>
      <c r="H2050" t="str">
        <f>+VLOOKUP(CONCATENATE(B2050,C2050),[1]Hoja1!$J:$K,2,0)</f>
        <v>29025</v>
      </c>
      <c r="I2050">
        <f>+COUNTIFS(BaseSAP!U:U,V!H2050,BaseSAP!C:C,V!$G$4)</f>
        <v>0</v>
      </c>
      <c r="L2050" s="33" t="s">
        <v>2077</v>
      </c>
      <c r="M2050">
        <v>0</v>
      </c>
    </row>
    <row r="2051" spans="1:13" x14ac:dyDescent="0.25">
      <c r="A2051" s="12" t="s">
        <v>146</v>
      </c>
      <c r="B2051" s="12" t="s">
        <v>2077</v>
      </c>
      <c r="C2051" s="12" t="s">
        <v>2103</v>
      </c>
      <c r="D2051" s="12">
        <v>0</v>
      </c>
      <c r="E2051" s="70">
        <v>0</v>
      </c>
      <c r="G2051" s="99">
        <f>+VALUE(VLOOKUP(B2051,[1]Hoja1!B$2:C$33,2,0))</f>
        <v>29</v>
      </c>
      <c r="H2051" t="str">
        <f>+VLOOKUP(CONCATENATE(B2051,C2051),[1]Hoja1!$J:$K,2,0)</f>
        <v>29026</v>
      </c>
      <c r="I2051">
        <f>+COUNTIFS(BaseSAP!U:U,V!H2051,BaseSAP!C:C,V!$G$4)</f>
        <v>0</v>
      </c>
      <c r="L2051" s="12" t="s">
        <v>2077</v>
      </c>
      <c r="M2051">
        <v>0</v>
      </c>
    </row>
    <row r="2052" spans="1:13" x14ac:dyDescent="0.25">
      <c r="A2052" s="33" t="s">
        <v>146</v>
      </c>
      <c r="B2052" s="33" t="s">
        <v>2077</v>
      </c>
      <c r="C2052" s="33" t="s">
        <v>866</v>
      </c>
      <c r="D2052" s="33">
        <v>0</v>
      </c>
      <c r="E2052" s="69">
        <v>0</v>
      </c>
      <c r="G2052" s="99">
        <f>+VALUE(VLOOKUP(B2052,[1]Hoja1!B$2:C$33,2,0))</f>
        <v>29</v>
      </c>
      <c r="H2052" t="str">
        <f>+VLOOKUP(CONCATENATE(B2052,C2052),[1]Hoja1!$J:$K,2,0)</f>
        <v>29027</v>
      </c>
      <c r="I2052">
        <f>+COUNTIFS(BaseSAP!U:U,V!H2052,BaseSAP!C:C,V!$G$4)</f>
        <v>0</v>
      </c>
      <c r="L2052" s="33" t="s">
        <v>2077</v>
      </c>
      <c r="M2052">
        <v>0</v>
      </c>
    </row>
    <row r="2053" spans="1:13" x14ac:dyDescent="0.25">
      <c r="A2053" s="12" t="s">
        <v>146</v>
      </c>
      <c r="B2053" s="12" t="s">
        <v>2077</v>
      </c>
      <c r="C2053" s="12" t="s">
        <v>2104</v>
      </c>
      <c r="D2053" s="12">
        <v>0</v>
      </c>
      <c r="E2053" s="70">
        <v>0</v>
      </c>
      <c r="G2053" s="99">
        <f>+VALUE(VLOOKUP(B2053,[1]Hoja1!B$2:C$33,2,0))</f>
        <v>29</v>
      </c>
      <c r="H2053" t="str">
        <f>+VLOOKUP(CONCATENATE(B2053,C2053),[1]Hoja1!$J:$K,2,0)</f>
        <v>29028</v>
      </c>
      <c r="I2053">
        <f>+COUNTIFS(BaseSAP!U:U,V!H2053,BaseSAP!C:C,V!$G$4)</f>
        <v>0</v>
      </c>
      <c r="L2053" s="12" t="s">
        <v>2077</v>
      </c>
      <c r="M2053">
        <v>0</v>
      </c>
    </row>
    <row r="2054" spans="1:13" x14ac:dyDescent="0.25">
      <c r="A2054" s="33" t="s">
        <v>146</v>
      </c>
      <c r="B2054" s="33" t="s">
        <v>2077</v>
      </c>
      <c r="C2054" s="33" t="s">
        <v>2105</v>
      </c>
      <c r="D2054" s="33">
        <v>0</v>
      </c>
      <c r="E2054" s="69">
        <v>0</v>
      </c>
      <c r="G2054" s="99">
        <f>+VALUE(VLOOKUP(B2054,[1]Hoja1!B$2:C$33,2,0))</f>
        <v>29</v>
      </c>
      <c r="H2054" t="str">
        <f>+VLOOKUP(CONCATENATE(B2054,C2054),[1]Hoja1!$J:$K,2,0)</f>
        <v>29029</v>
      </c>
      <c r="I2054">
        <f>+COUNTIFS(BaseSAP!U:U,V!H2054,BaseSAP!C:C,V!$G$4)</f>
        <v>0</v>
      </c>
      <c r="L2054" s="33" t="s">
        <v>2077</v>
      </c>
      <c r="M2054">
        <v>0</v>
      </c>
    </row>
    <row r="2055" spans="1:13" x14ac:dyDescent="0.25">
      <c r="A2055" s="12" t="s">
        <v>146</v>
      </c>
      <c r="B2055" s="12" t="s">
        <v>2077</v>
      </c>
      <c r="C2055" s="12" t="s">
        <v>2106</v>
      </c>
      <c r="D2055" s="12">
        <v>0</v>
      </c>
      <c r="E2055" s="70">
        <v>0</v>
      </c>
      <c r="G2055" s="99">
        <f>+VALUE(VLOOKUP(B2055,[1]Hoja1!B$2:C$33,2,0))</f>
        <v>29</v>
      </c>
      <c r="H2055" t="str">
        <f>+VLOOKUP(CONCATENATE(B2055,C2055),[1]Hoja1!$J:$K,2,0)</f>
        <v>29030</v>
      </c>
      <c r="I2055">
        <f>+COUNTIFS(BaseSAP!U:U,V!H2055,BaseSAP!C:C,V!$G$4)</f>
        <v>0</v>
      </c>
      <c r="L2055" s="12" t="s">
        <v>2077</v>
      </c>
      <c r="M2055">
        <v>0</v>
      </c>
    </row>
    <row r="2056" spans="1:13" x14ac:dyDescent="0.25">
      <c r="A2056" s="33" t="s">
        <v>146</v>
      </c>
      <c r="B2056" s="33" t="s">
        <v>2077</v>
      </c>
      <c r="C2056" s="33" t="s">
        <v>2107</v>
      </c>
      <c r="D2056" s="33">
        <v>0</v>
      </c>
      <c r="E2056" s="69">
        <v>0</v>
      </c>
      <c r="G2056" s="99">
        <f>+VALUE(VLOOKUP(B2056,[1]Hoja1!B$2:C$33,2,0))</f>
        <v>29</v>
      </c>
      <c r="H2056" t="str">
        <f>+VLOOKUP(CONCATENATE(B2056,C2056),[1]Hoja1!$J:$K,2,0)</f>
        <v>29031</v>
      </c>
      <c r="I2056">
        <f>+COUNTIFS(BaseSAP!U:U,V!H2056,BaseSAP!C:C,V!$G$4)</f>
        <v>0</v>
      </c>
      <c r="L2056" s="33" t="s">
        <v>2077</v>
      </c>
      <c r="M2056">
        <v>0</v>
      </c>
    </row>
    <row r="2057" spans="1:13" x14ac:dyDescent="0.25">
      <c r="A2057" s="31" t="s">
        <v>146</v>
      </c>
      <c r="B2057" s="31" t="s">
        <v>2077</v>
      </c>
      <c r="C2057" s="31" t="s">
        <v>2108</v>
      </c>
      <c r="D2057" s="31">
        <v>0</v>
      </c>
      <c r="E2057" s="54">
        <v>0</v>
      </c>
      <c r="G2057" s="99">
        <f>+VALUE(VLOOKUP(B2057,[1]Hoja1!B$2:C$33,2,0))</f>
        <v>29</v>
      </c>
      <c r="H2057" t="str">
        <f>+VLOOKUP(CONCATENATE(B2057,C2057),[1]Hoja1!$J:$K,2,0)</f>
        <v>29032</v>
      </c>
      <c r="I2057">
        <f>+COUNTIFS(BaseSAP!U:U,V!H2057,BaseSAP!C:C,V!$G$4)</f>
        <v>0</v>
      </c>
      <c r="L2057" s="31" t="s">
        <v>2077</v>
      </c>
      <c r="M2057">
        <v>0</v>
      </c>
    </row>
    <row r="2058" spans="1:13" x14ac:dyDescent="0.25">
      <c r="A2058" s="33" t="s">
        <v>146</v>
      </c>
      <c r="B2058" s="33" t="s">
        <v>2077</v>
      </c>
      <c r="C2058" s="33" t="s">
        <v>2077</v>
      </c>
      <c r="D2058" s="33">
        <v>0</v>
      </c>
      <c r="E2058" s="69">
        <v>0</v>
      </c>
      <c r="G2058" s="99">
        <f>+VALUE(VLOOKUP(B2058,[1]Hoja1!B$2:C$33,2,0))</f>
        <v>29</v>
      </c>
      <c r="H2058" t="str">
        <f>+VLOOKUP(CONCATENATE(B2058,C2058),[1]Hoja1!$J:$K,2,0)</f>
        <v>29033</v>
      </c>
      <c r="I2058">
        <f>+COUNTIFS(BaseSAP!U:U,V!H2058,BaseSAP!C:C,V!$G$4)</f>
        <v>0</v>
      </c>
      <c r="L2058" s="33" t="s">
        <v>2077</v>
      </c>
      <c r="M2058">
        <v>0</v>
      </c>
    </row>
    <row r="2059" spans="1:13" x14ac:dyDescent="0.25">
      <c r="A2059" s="12" t="s">
        <v>146</v>
      </c>
      <c r="B2059" s="12" t="s">
        <v>2077</v>
      </c>
      <c r="C2059" s="12" t="s">
        <v>1844</v>
      </c>
      <c r="D2059" s="12">
        <v>0</v>
      </c>
      <c r="E2059" s="70">
        <v>0</v>
      </c>
      <c r="G2059" s="99">
        <f>+VALUE(VLOOKUP(B2059,[1]Hoja1!B$2:C$33,2,0))</f>
        <v>29</v>
      </c>
      <c r="H2059" t="str">
        <f>+VLOOKUP(CONCATENATE(B2059,C2059),[1]Hoja1!$J:$K,2,0)</f>
        <v>29034</v>
      </c>
      <c r="I2059">
        <f>+COUNTIFS(BaseSAP!U:U,V!H2059,BaseSAP!C:C,V!$G$4)</f>
        <v>0</v>
      </c>
      <c r="L2059" s="12" t="s">
        <v>2077</v>
      </c>
      <c r="M2059">
        <v>0</v>
      </c>
    </row>
    <row r="2060" spans="1:13" x14ac:dyDescent="0.25">
      <c r="A2060" s="33" t="s">
        <v>146</v>
      </c>
      <c r="B2060" s="33" t="s">
        <v>2077</v>
      </c>
      <c r="C2060" s="33" t="s">
        <v>2109</v>
      </c>
      <c r="D2060" s="33">
        <v>0</v>
      </c>
      <c r="E2060" s="69">
        <v>0</v>
      </c>
      <c r="G2060" s="99">
        <f>+VALUE(VLOOKUP(B2060,[1]Hoja1!B$2:C$33,2,0))</f>
        <v>29</v>
      </c>
      <c r="H2060" t="str">
        <f>+VLOOKUP(CONCATENATE(B2060,C2060),[1]Hoja1!$J:$K,2,0)</f>
        <v>29035</v>
      </c>
      <c r="I2060">
        <f>+COUNTIFS(BaseSAP!U:U,V!H2060,BaseSAP!C:C,V!$G$4)</f>
        <v>0</v>
      </c>
      <c r="L2060" s="33" t="s">
        <v>2077</v>
      </c>
      <c r="M2060">
        <v>0</v>
      </c>
    </row>
    <row r="2061" spans="1:13" x14ac:dyDescent="0.25">
      <c r="A2061" s="12" t="s">
        <v>146</v>
      </c>
      <c r="B2061" s="12" t="s">
        <v>2077</v>
      </c>
      <c r="C2061" s="12" t="s">
        <v>2110</v>
      </c>
      <c r="D2061" s="12">
        <v>0</v>
      </c>
      <c r="E2061" s="70">
        <v>0</v>
      </c>
      <c r="G2061" s="99">
        <f>+VALUE(VLOOKUP(B2061,[1]Hoja1!B$2:C$33,2,0))</f>
        <v>29</v>
      </c>
      <c r="H2061" t="str">
        <f>+VLOOKUP(CONCATENATE(B2061,C2061),[1]Hoja1!$J:$K,2,0)</f>
        <v>29036</v>
      </c>
      <c r="I2061">
        <f>+COUNTIFS(BaseSAP!U:U,V!H2061,BaseSAP!C:C,V!$G$4)</f>
        <v>0</v>
      </c>
      <c r="L2061" s="12" t="s">
        <v>2077</v>
      </c>
      <c r="M2061">
        <v>0</v>
      </c>
    </row>
    <row r="2062" spans="1:13" x14ac:dyDescent="0.25">
      <c r="A2062" s="33" t="s">
        <v>146</v>
      </c>
      <c r="B2062" s="33" t="s">
        <v>2077</v>
      </c>
      <c r="C2062" s="33" t="s">
        <v>2111</v>
      </c>
      <c r="D2062" s="33">
        <v>0</v>
      </c>
      <c r="E2062" s="69">
        <v>0</v>
      </c>
      <c r="G2062" s="99">
        <f>+VALUE(VLOOKUP(B2062,[1]Hoja1!B$2:C$33,2,0))</f>
        <v>29</v>
      </c>
      <c r="H2062" t="str">
        <f>+VLOOKUP(CONCATENATE(B2062,C2062),[1]Hoja1!$J:$K,2,0)</f>
        <v>29037</v>
      </c>
      <c r="I2062">
        <f>+COUNTIFS(BaseSAP!U:U,V!H2062,BaseSAP!C:C,V!$G$4)</f>
        <v>0</v>
      </c>
      <c r="L2062" s="33" t="s">
        <v>2077</v>
      </c>
      <c r="M2062">
        <v>0</v>
      </c>
    </row>
    <row r="2063" spans="1:13" x14ac:dyDescent="0.25">
      <c r="A2063" s="12" t="s">
        <v>146</v>
      </c>
      <c r="B2063" s="12" t="s">
        <v>2077</v>
      </c>
      <c r="C2063" s="12" t="s">
        <v>2112</v>
      </c>
      <c r="D2063" s="12">
        <v>0</v>
      </c>
      <c r="E2063" s="70">
        <v>0</v>
      </c>
      <c r="G2063" s="99">
        <f>+VALUE(VLOOKUP(B2063,[1]Hoja1!B$2:C$33,2,0))</f>
        <v>29</v>
      </c>
      <c r="H2063" t="str">
        <f>+VLOOKUP(CONCATENATE(B2063,C2063),[1]Hoja1!$J:$K,2,0)</f>
        <v>29038</v>
      </c>
      <c r="I2063">
        <f>+COUNTIFS(BaseSAP!U:U,V!H2063,BaseSAP!C:C,V!$G$4)</f>
        <v>0</v>
      </c>
      <c r="L2063" s="12" t="s">
        <v>2077</v>
      </c>
      <c r="M2063">
        <v>0</v>
      </c>
    </row>
    <row r="2064" spans="1:13" x14ac:dyDescent="0.25">
      <c r="A2064" s="33" t="s">
        <v>146</v>
      </c>
      <c r="B2064" s="33" t="s">
        <v>2077</v>
      </c>
      <c r="C2064" s="33" t="s">
        <v>2113</v>
      </c>
      <c r="D2064" s="33">
        <v>0</v>
      </c>
      <c r="E2064" s="69">
        <v>0</v>
      </c>
      <c r="G2064" s="99">
        <f>+VALUE(VLOOKUP(B2064,[1]Hoja1!B$2:C$33,2,0))</f>
        <v>29</v>
      </c>
      <c r="H2064" t="str">
        <f>+VLOOKUP(CONCATENATE(B2064,C2064),[1]Hoja1!$J:$K,2,0)</f>
        <v>29039</v>
      </c>
      <c r="I2064">
        <f>+COUNTIFS(BaseSAP!U:U,V!H2064,BaseSAP!C:C,V!$G$4)</f>
        <v>0</v>
      </c>
      <c r="L2064" s="33" t="s">
        <v>2077</v>
      </c>
      <c r="M2064">
        <v>0</v>
      </c>
    </row>
    <row r="2065" spans="1:13" x14ac:dyDescent="0.25">
      <c r="A2065" s="31" t="s">
        <v>146</v>
      </c>
      <c r="B2065" s="31" t="s">
        <v>2077</v>
      </c>
      <c r="C2065" s="31" t="s">
        <v>2114</v>
      </c>
      <c r="D2065" s="31">
        <v>0</v>
      </c>
      <c r="E2065" s="54">
        <v>0</v>
      </c>
      <c r="G2065" s="99">
        <f>+VALUE(VLOOKUP(B2065,[1]Hoja1!B$2:C$33,2,0))</f>
        <v>29</v>
      </c>
      <c r="H2065" t="str">
        <f>+VLOOKUP(CONCATENATE(B2065,C2065),[1]Hoja1!$J:$K,2,0)</f>
        <v>29040</v>
      </c>
      <c r="I2065">
        <f>+COUNTIFS(BaseSAP!U:U,V!H2065,BaseSAP!C:C,V!$G$4)</f>
        <v>0</v>
      </c>
      <c r="L2065" s="31" t="s">
        <v>2077</v>
      </c>
      <c r="M2065">
        <v>0</v>
      </c>
    </row>
    <row r="2066" spans="1:13" x14ac:dyDescent="0.25">
      <c r="A2066" s="33" t="s">
        <v>146</v>
      </c>
      <c r="B2066" s="33" t="s">
        <v>2077</v>
      </c>
      <c r="C2066" s="33" t="s">
        <v>2115</v>
      </c>
      <c r="D2066" s="33">
        <v>0</v>
      </c>
      <c r="E2066" s="69">
        <v>0</v>
      </c>
      <c r="G2066" s="99">
        <f>+VALUE(VLOOKUP(B2066,[1]Hoja1!B$2:C$33,2,0))</f>
        <v>29</v>
      </c>
      <c r="H2066" t="str">
        <f>+VLOOKUP(CONCATENATE(B2066,C2066),[1]Hoja1!$J:$K,2,0)</f>
        <v>29041</v>
      </c>
      <c r="I2066">
        <f>+COUNTIFS(BaseSAP!U:U,V!H2066,BaseSAP!C:C,V!$G$4)</f>
        <v>0</v>
      </c>
      <c r="L2066" s="33" t="s">
        <v>2077</v>
      </c>
      <c r="M2066">
        <v>0</v>
      </c>
    </row>
    <row r="2067" spans="1:13" x14ac:dyDescent="0.25">
      <c r="A2067" s="31" t="s">
        <v>146</v>
      </c>
      <c r="B2067" s="31" t="s">
        <v>2077</v>
      </c>
      <c r="C2067" s="31" t="s">
        <v>2116</v>
      </c>
      <c r="D2067" s="31">
        <v>0</v>
      </c>
      <c r="E2067" s="54">
        <v>0</v>
      </c>
      <c r="G2067" s="99">
        <f>+VALUE(VLOOKUP(B2067,[1]Hoja1!B$2:C$33,2,0))</f>
        <v>29</v>
      </c>
      <c r="H2067" t="str">
        <f>+VLOOKUP(CONCATENATE(B2067,C2067),[1]Hoja1!$J:$K,2,0)</f>
        <v>29042</v>
      </c>
      <c r="I2067">
        <f>+COUNTIFS(BaseSAP!U:U,V!H2067,BaseSAP!C:C,V!$G$4)</f>
        <v>0</v>
      </c>
      <c r="L2067" s="31" t="s">
        <v>2077</v>
      </c>
      <c r="M2067">
        <v>0</v>
      </c>
    </row>
    <row r="2068" spans="1:13" x14ac:dyDescent="0.25">
      <c r="A2068" s="33" t="s">
        <v>146</v>
      </c>
      <c r="B2068" s="33" t="s">
        <v>2077</v>
      </c>
      <c r="C2068" s="33" t="s">
        <v>2117</v>
      </c>
      <c r="D2068" s="33">
        <v>0</v>
      </c>
      <c r="E2068" s="69">
        <v>0</v>
      </c>
      <c r="G2068" s="99">
        <f>+VALUE(VLOOKUP(B2068,[1]Hoja1!B$2:C$33,2,0))</f>
        <v>29</v>
      </c>
      <c r="H2068" t="str">
        <f>+VLOOKUP(CONCATENATE(B2068,C2068),[1]Hoja1!$J:$K,2,0)</f>
        <v>29043</v>
      </c>
      <c r="I2068">
        <f>+COUNTIFS(BaseSAP!U:U,V!H2068,BaseSAP!C:C,V!$G$4)</f>
        <v>0</v>
      </c>
      <c r="L2068" s="33" t="s">
        <v>2077</v>
      </c>
      <c r="M2068">
        <v>0</v>
      </c>
    </row>
    <row r="2069" spans="1:13" x14ac:dyDescent="0.25">
      <c r="A2069" s="12" t="s">
        <v>146</v>
      </c>
      <c r="B2069" s="12" t="s">
        <v>2077</v>
      </c>
      <c r="C2069" s="12" t="s">
        <v>2118</v>
      </c>
      <c r="D2069" s="12">
        <v>0</v>
      </c>
      <c r="E2069" s="70">
        <v>0</v>
      </c>
      <c r="G2069" s="99">
        <f>+VALUE(VLOOKUP(B2069,[1]Hoja1!B$2:C$33,2,0))</f>
        <v>29</v>
      </c>
      <c r="H2069" t="str">
        <f>+VLOOKUP(CONCATENATE(B2069,C2069),[1]Hoja1!$J:$K,2,0)</f>
        <v>29044</v>
      </c>
      <c r="I2069">
        <f>+COUNTIFS(BaseSAP!U:U,V!H2069,BaseSAP!C:C,V!$G$4)</f>
        <v>0</v>
      </c>
      <c r="L2069" s="12" t="s">
        <v>2077</v>
      </c>
      <c r="M2069">
        <v>0</v>
      </c>
    </row>
    <row r="2070" spans="1:13" x14ac:dyDescent="0.25">
      <c r="A2070" s="33" t="s">
        <v>146</v>
      </c>
      <c r="B2070" s="33" t="s">
        <v>2077</v>
      </c>
      <c r="C2070" s="33" t="s">
        <v>419</v>
      </c>
      <c r="D2070" s="33">
        <v>0</v>
      </c>
      <c r="E2070" s="69">
        <v>0</v>
      </c>
      <c r="G2070" s="99">
        <f>+VALUE(VLOOKUP(B2070,[1]Hoja1!B$2:C$33,2,0))</f>
        <v>29</v>
      </c>
      <c r="H2070" t="str">
        <f>+VLOOKUP(CONCATENATE(B2070,C2070),[1]Hoja1!$J:$K,2,0)</f>
        <v>29045</v>
      </c>
      <c r="I2070">
        <f>+COUNTIFS(BaseSAP!U:U,V!H2070,BaseSAP!C:C,V!$G$4)</f>
        <v>0</v>
      </c>
      <c r="L2070" s="33" t="s">
        <v>2077</v>
      </c>
      <c r="M2070">
        <v>0</v>
      </c>
    </row>
    <row r="2071" spans="1:13" x14ac:dyDescent="0.25">
      <c r="A2071" s="12" t="s">
        <v>146</v>
      </c>
      <c r="B2071" s="12" t="s">
        <v>2077</v>
      </c>
      <c r="C2071" s="12" t="s">
        <v>601</v>
      </c>
      <c r="D2071" s="12">
        <v>0</v>
      </c>
      <c r="E2071" s="70">
        <v>0</v>
      </c>
      <c r="G2071" s="99">
        <f>+VALUE(VLOOKUP(B2071,[1]Hoja1!B$2:C$33,2,0))</f>
        <v>29</v>
      </c>
      <c r="H2071" t="str">
        <f>+VLOOKUP(CONCATENATE(B2071,C2071),[1]Hoja1!$J:$K,2,0)</f>
        <v>29046</v>
      </c>
      <c r="I2071">
        <f>+COUNTIFS(BaseSAP!U:U,V!H2071,BaseSAP!C:C,V!$G$4)</f>
        <v>0</v>
      </c>
      <c r="L2071" s="12" t="s">
        <v>2077</v>
      </c>
      <c r="M2071">
        <v>0</v>
      </c>
    </row>
    <row r="2072" spans="1:13" x14ac:dyDescent="0.25">
      <c r="A2072" s="33" t="s">
        <v>146</v>
      </c>
      <c r="B2072" s="33" t="s">
        <v>2077</v>
      </c>
      <c r="C2072" s="33" t="s">
        <v>950</v>
      </c>
      <c r="D2072" s="33">
        <v>0</v>
      </c>
      <c r="E2072" s="69">
        <v>0</v>
      </c>
      <c r="G2072" s="99">
        <f>+VALUE(VLOOKUP(B2072,[1]Hoja1!B$2:C$33,2,0))</f>
        <v>29</v>
      </c>
      <c r="H2072" t="str">
        <f>+VLOOKUP(CONCATENATE(B2072,C2072),[1]Hoja1!$J:$K,2,0)</f>
        <v>29047</v>
      </c>
      <c r="I2072">
        <f>+COUNTIFS(BaseSAP!U:U,V!H2072,BaseSAP!C:C,V!$G$4)</f>
        <v>0</v>
      </c>
      <c r="L2072" s="33" t="s">
        <v>2077</v>
      </c>
      <c r="M2072">
        <v>0</v>
      </c>
    </row>
    <row r="2073" spans="1:13" x14ac:dyDescent="0.25">
      <c r="A2073" s="12" t="s">
        <v>146</v>
      </c>
      <c r="B2073" s="12" t="s">
        <v>2077</v>
      </c>
      <c r="C2073" s="12" t="s">
        <v>2119</v>
      </c>
      <c r="D2073" s="12">
        <v>0</v>
      </c>
      <c r="E2073" s="70">
        <v>0</v>
      </c>
      <c r="G2073" s="99">
        <f>+VALUE(VLOOKUP(B2073,[1]Hoja1!B$2:C$33,2,0))</f>
        <v>29</v>
      </c>
      <c r="H2073" t="str">
        <f>+VLOOKUP(CONCATENATE(B2073,C2073),[1]Hoja1!$J:$K,2,0)</f>
        <v>29048</v>
      </c>
      <c r="I2073">
        <f>+COUNTIFS(BaseSAP!U:U,V!H2073,BaseSAP!C:C,V!$G$4)</f>
        <v>0</v>
      </c>
      <c r="L2073" s="12" t="s">
        <v>2077</v>
      </c>
      <c r="M2073">
        <v>0</v>
      </c>
    </row>
    <row r="2074" spans="1:13" x14ac:dyDescent="0.25">
      <c r="A2074" s="33" t="s">
        <v>146</v>
      </c>
      <c r="B2074" s="33" t="s">
        <v>2077</v>
      </c>
      <c r="C2074" s="33" t="s">
        <v>2120</v>
      </c>
      <c r="D2074" s="33">
        <v>0</v>
      </c>
      <c r="E2074" s="69">
        <v>0</v>
      </c>
      <c r="G2074" s="99">
        <f>+VALUE(VLOOKUP(B2074,[1]Hoja1!B$2:C$33,2,0))</f>
        <v>29</v>
      </c>
      <c r="H2074" t="str">
        <f>+VLOOKUP(CONCATENATE(B2074,C2074),[1]Hoja1!$J:$K,2,0)</f>
        <v>29049</v>
      </c>
      <c r="I2074">
        <f>+COUNTIFS(BaseSAP!U:U,V!H2074,BaseSAP!C:C,V!$G$4)</f>
        <v>0</v>
      </c>
      <c r="L2074" s="33" t="s">
        <v>2077</v>
      </c>
      <c r="M2074">
        <v>0</v>
      </c>
    </row>
    <row r="2075" spans="1:13" x14ac:dyDescent="0.25">
      <c r="A2075" s="31" t="s">
        <v>146</v>
      </c>
      <c r="B2075" s="31" t="s">
        <v>2077</v>
      </c>
      <c r="C2075" s="31" t="s">
        <v>2121</v>
      </c>
      <c r="D2075" s="31">
        <v>0</v>
      </c>
      <c r="E2075" s="54">
        <v>0</v>
      </c>
      <c r="G2075" s="99">
        <f>+VALUE(VLOOKUP(B2075,[1]Hoja1!B$2:C$33,2,0))</f>
        <v>29</v>
      </c>
      <c r="H2075" t="str">
        <f>+VLOOKUP(CONCATENATE(B2075,C2075),[1]Hoja1!$J:$K,2,0)</f>
        <v>29050</v>
      </c>
      <c r="I2075">
        <f>+COUNTIFS(BaseSAP!U:U,V!H2075,BaseSAP!C:C,V!$G$4)</f>
        <v>0</v>
      </c>
      <c r="L2075" s="31" t="s">
        <v>2077</v>
      </c>
      <c r="M2075">
        <v>0</v>
      </c>
    </row>
    <row r="2076" spans="1:13" x14ac:dyDescent="0.25">
      <c r="A2076" s="33" t="s">
        <v>146</v>
      </c>
      <c r="B2076" s="33" t="s">
        <v>2077</v>
      </c>
      <c r="C2076" s="33" t="s">
        <v>2122</v>
      </c>
      <c r="D2076" s="33">
        <v>0</v>
      </c>
      <c r="E2076" s="69">
        <v>0</v>
      </c>
      <c r="G2076" s="99">
        <f>+VALUE(VLOOKUP(B2076,[1]Hoja1!B$2:C$33,2,0))</f>
        <v>29</v>
      </c>
      <c r="H2076" t="str">
        <f>+VLOOKUP(CONCATENATE(B2076,C2076),[1]Hoja1!$J:$K,2,0)</f>
        <v>29051</v>
      </c>
      <c r="I2076">
        <f>+COUNTIFS(BaseSAP!U:U,V!H2076,BaseSAP!C:C,V!$G$4)</f>
        <v>0</v>
      </c>
      <c r="L2076" s="33" t="s">
        <v>2077</v>
      </c>
      <c r="M2076">
        <v>0</v>
      </c>
    </row>
    <row r="2077" spans="1:13" x14ac:dyDescent="0.25">
      <c r="A2077" s="12" t="s">
        <v>146</v>
      </c>
      <c r="B2077" s="12" t="s">
        <v>2077</v>
      </c>
      <c r="C2077" s="12" t="s">
        <v>2123</v>
      </c>
      <c r="D2077" s="12">
        <v>0</v>
      </c>
      <c r="E2077" s="70">
        <v>0</v>
      </c>
      <c r="G2077" s="99">
        <f>+VALUE(VLOOKUP(B2077,[1]Hoja1!B$2:C$33,2,0))</f>
        <v>29</v>
      </c>
      <c r="H2077" t="str">
        <f>+VLOOKUP(CONCATENATE(B2077,C2077),[1]Hoja1!$J:$K,2,0)</f>
        <v>29052</v>
      </c>
      <c r="I2077">
        <f>+COUNTIFS(BaseSAP!U:U,V!H2077,BaseSAP!C:C,V!$G$4)</f>
        <v>0</v>
      </c>
      <c r="L2077" s="12" t="s">
        <v>2077</v>
      </c>
      <c r="M2077">
        <v>0</v>
      </c>
    </row>
    <row r="2078" spans="1:13" x14ac:dyDescent="0.25">
      <c r="A2078" s="33" t="s">
        <v>146</v>
      </c>
      <c r="B2078" s="33" t="s">
        <v>2077</v>
      </c>
      <c r="C2078" s="33" t="s">
        <v>2124</v>
      </c>
      <c r="D2078" s="33">
        <v>0</v>
      </c>
      <c r="E2078" s="69">
        <v>0</v>
      </c>
      <c r="G2078" s="99">
        <f>+VALUE(VLOOKUP(B2078,[1]Hoja1!B$2:C$33,2,0))</f>
        <v>29</v>
      </c>
      <c r="H2078" t="str">
        <f>+VLOOKUP(CONCATENATE(B2078,C2078),[1]Hoja1!$J:$K,2,0)</f>
        <v>29053</v>
      </c>
      <c r="I2078">
        <f>+COUNTIFS(BaseSAP!U:U,V!H2078,BaseSAP!C:C,V!$G$4)</f>
        <v>0</v>
      </c>
      <c r="L2078" s="33" t="s">
        <v>2077</v>
      </c>
      <c r="M2078">
        <v>0</v>
      </c>
    </row>
    <row r="2079" spans="1:13" x14ac:dyDescent="0.25">
      <c r="A2079" s="12" t="s">
        <v>146</v>
      </c>
      <c r="B2079" s="12" t="s">
        <v>2077</v>
      </c>
      <c r="C2079" s="12" t="s">
        <v>2125</v>
      </c>
      <c r="D2079" s="12">
        <v>0</v>
      </c>
      <c r="E2079" s="70">
        <v>0</v>
      </c>
      <c r="G2079" s="99">
        <f>+VALUE(VLOOKUP(B2079,[1]Hoja1!B$2:C$33,2,0))</f>
        <v>29</v>
      </c>
      <c r="H2079" t="str">
        <f>+VLOOKUP(CONCATENATE(B2079,C2079),[1]Hoja1!$J:$K,2,0)</f>
        <v>29054</v>
      </c>
      <c r="I2079">
        <f>+COUNTIFS(BaseSAP!U:U,V!H2079,BaseSAP!C:C,V!$G$4)</f>
        <v>0</v>
      </c>
      <c r="L2079" s="12" t="s">
        <v>2077</v>
      </c>
      <c r="M2079">
        <v>0</v>
      </c>
    </row>
    <row r="2080" spans="1:13" x14ac:dyDescent="0.25">
      <c r="A2080" s="33" t="s">
        <v>146</v>
      </c>
      <c r="B2080" s="33" t="s">
        <v>2077</v>
      </c>
      <c r="C2080" s="33" t="s">
        <v>2126</v>
      </c>
      <c r="D2080" s="33">
        <v>0</v>
      </c>
      <c r="E2080" s="69">
        <v>0</v>
      </c>
      <c r="G2080" s="99">
        <f>+VALUE(VLOOKUP(B2080,[1]Hoja1!B$2:C$33,2,0))</f>
        <v>29</v>
      </c>
      <c r="H2080" t="str">
        <f>+VLOOKUP(CONCATENATE(B2080,C2080),[1]Hoja1!$J:$K,2,0)</f>
        <v>29055</v>
      </c>
      <c r="I2080">
        <f>+COUNTIFS(BaseSAP!U:U,V!H2080,BaseSAP!C:C,V!$G$4)</f>
        <v>0</v>
      </c>
      <c r="L2080" s="33" t="s">
        <v>2077</v>
      </c>
      <c r="M2080">
        <v>0</v>
      </c>
    </row>
    <row r="2081" spans="1:13" x14ac:dyDescent="0.25">
      <c r="A2081" s="12" t="s">
        <v>146</v>
      </c>
      <c r="B2081" s="12" t="s">
        <v>2077</v>
      </c>
      <c r="C2081" s="12" t="s">
        <v>2127</v>
      </c>
      <c r="D2081" s="12">
        <v>0</v>
      </c>
      <c r="E2081" s="70">
        <v>0</v>
      </c>
      <c r="G2081" s="99">
        <f>+VALUE(VLOOKUP(B2081,[1]Hoja1!B$2:C$33,2,0))</f>
        <v>29</v>
      </c>
      <c r="H2081" t="str">
        <f>+VLOOKUP(CONCATENATE(B2081,C2081),[1]Hoja1!$J:$K,2,0)</f>
        <v>29056</v>
      </c>
      <c r="I2081">
        <f>+COUNTIFS(BaseSAP!U:U,V!H2081,BaseSAP!C:C,V!$G$4)</f>
        <v>0</v>
      </c>
      <c r="L2081" s="12" t="s">
        <v>2077</v>
      </c>
      <c r="M2081">
        <v>0</v>
      </c>
    </row>
    <row r="2082" spans="1:13" x14ac:dyDescent="0.25">
      <c r="A2082" s="33" t="s">
        <v>146</v>
      </c>
      <c r="B2082" s="33" t="s">
        <v>2077</v>
      </c>
      <c r="C2082" s="33" t="s">
        <v>2128</v>
      </c>
      <c r="D2082" s="33">
        <v>0</v>
      </c>
      <c r="E2082" s="69">
        <v>0</v>
      </c>
      <c r="G2082" s="99">
        <f>+VALUE(VLOOKUP(B2082,[1]Hoja1!B$2:C$33,2,0))</f>
        <v>29</v>
      </c>
      <c r="H2082" t="str">
        <f>+VLOOKUP(CONCATENATE(B2082,C2082),[1]Hoja1!$J:$K,2,0)</f>
        <v>29057</v>
      </c>
      <c r="I2082">
        <f>+COUNTIFS(BaseSAP!U:U,V!H2082,BaseSAP!C:C,V!$G$4)</f>
        <v>0</v>
      </c>
      <c r="L2082" s="33" t="s">
        <v>2077</v>
      </c>
      <c r="M2082">
        <v>0</v>
      </c>
    </row>
    <row r="2083" spans="1:13" x14ac:dyDescent="0.25">
      <c r="A2083" s="31" t="s">
        <v>146</v>
      </c>
      <c r="B2083" s="31" t="s">
        <v>2077</v>
      </c>
      <c r="C2083" s="31" t="s">
        <v>2129</v>
      </c>
      <c r="D2083" s="31">
        <v>0</v>
      </c>
      <c r="E2083" s="54">
        <v>0</v>
      </c>
      <c r="G2083" s="99">
        <f>+VALUE(VLOOKUP(B2083,[1]Hoja1!B$2:C$33,2,0))</f>
        <v>29</v>
      </c>
      <c r="H2083" t="str">
        <f>+VLOOKUP(CONCATENATE(B2083,C2083),[1]Hoja1!$J:$K,2,0)</f>
        <v>29058</v>
      </c>
      <c r="I2083">
        <f>+COUNTIFS(BaseSAP!U:U,V!H2083,BaseSAP!C:C,V!$G$4)</f>
        <v>0</v>
      </c>
      <c r="L2083" s="31" t="s">
        <v>2077</v>
      </c>
      <c r="M2083">
        <v>0</v>
      </c>
    </row>
    <row r="2084" spans="1:13" x14ac:dyDescent="0.25">
      <c r="A2084" s="33" t="s">
        <v>146</v>
      </c>
      <c r="B2084" s="33" t="s">
        <v>2077</v>
      </c>
      <c r="C2084" s="33" t="s">
        <v>2130</v>
      </c>
      <c r="D2084" s="33">
        <v>0</v>
      </c>
      <c r="E2084" s="69">
        <v>0</v>
      </c>
      <c r="G2084" s="99">
        <f>+VALUE(VLOOKUP(B2084,[1]Hoja1!B$2:C$33,2,0))</f>
        <v>29</v>
      </c>
      <c r="H2084" t="str">
        <f>+VLOOKUP(CONCATENATE(B2084,C2084),[1]Hoja1!$J:$K,2,0)</f>
        <v>29059</v>
      </c>
      <c r="I2084">
        <f>+COUNTIFS(BaseSAP!U:U,V!H2084,BaseSAP!C:C,V!$G$4)</f>
        <v>0</v>
      </c>
      <c r="L2084" s="33" t="s">
        <v>2077</v>
      </c>
      <c r="M2084">
        <v>0</v>
      </c>
    </row>
    <row r="2085" spans="1:13" x14ac:dyDescent="0.25">
      <c r="A2085" s="31" t="s">
        <v>146</v>
      </c>
      <c r="B2085" s="31" t="s">
        <v>2077</v>
      </c>
      <c r="C2085" s="31" t="s">
        <v>2131</v>
      </c>
      <c r="D2085" s="31">
        <v>0</v>
      </c>
      <c r="E2085" s="54">
        <v>0</v>
      </c>
      <c r="G2085" s="99">
        <f>+VALUE(VLOOKUP(B2085,[1]Hoja1!B$2:C$33,2,0))</f>
        <v>29</v>
      </c>
      <c r="H2085" t="str">
        <f>+VLOOKUP(CONCATENATE(B2085,C2085),[1]Hoja1!$J:$K,2,0)</f>
        <v>29060</v>
      </c>
      <c r="I2085">
        <f>+COUNTIFS(BaseSAP!U:U,V!H2085,BaseSAP!C:C,V!$G$4)</f>
        <v>0</v>
      </c>
      <c r="L2085" s="31" t="s">
        <v>2077</v>
      </c>
      <c r="M2085">
        <v>0</v>
      </c>
    </row>
    <row r="2086" spans="1:13" x14ac:dyDescent="0.25">
      <c r="A2086" s="33" t="s">
        <v>146</v>
      </c>
      <c r="B2086" s="33" t="s">
        <v>2132</v>
      </c>
      <c r="C2086" s="33" t="s">
        <v>1669</v>
      </c>
      <c r="D2086" s="33">
        <v>0</v>
      </c>
      <c r="E2086" s="69">
        <v>0</v>
      </c>
      <c r="G2086" s="99">
        <f>+VALUE(VLOOKUP(B2086,[1]Hoja1!B$2:C$33,2,0))</f>
        <v>30</v>
      </c>
      <c r="H2086" t="str">
        <f>+VLOOKUP(CONCATENATE(B2086,C2086),[1]Hoja1!$J:$K,2,0)</f>
        <v>30001</v>
      </c>
      <c r="I2086">
        <f>+COUNTIFS(BaseSAP!U:U,V!H2086,BaseSAP!C:C,V!$G$4)</f>
        <v>0</v>
      </c>
      <c r="L2086" s="33" t="s">
        <v>2132</v>
      </c>
      <c r="M2086">
        <v>0</v>
      </c>
    </row>
    <row r="2087" spans="1:13" x14ac:dyDescent="0.25">
      <c r="A2087" s="12" t="s">
        <v>146</v>
      </c>
      <c r="B2087" s="12" t="s">
        <v>2132</v>
      </c>
      <c r="C2087" s="12" t="s">
        <v>581</v>
      </c>
      <c r="D2087" s="12">
        <v>0</v>
      </c>
      <c r="E2087" s="70">
        <v>0</v>
      </c>
      <c r="G2087" s="99">
        <f>+VALUE(VLOOKUP(B2087,[1]Hoja1!B$2:C$33,2,0))</f>
        <v>30</v>
      </c>
      <c r="H2087" t="str">
        <f>+VLOOKUP(CONCATENATE(B2087,C2087),[1]Hoja1!$J:$K,2,0)</f>
        <v>30002</v>
      </c>
      <c r="I2087">
        <f>+COUNTIFS(BaseSAP!U:U,V!H2087,BaseSAP!C:C,V!$G$4)</f>
        <v>0</v>
      </c>
      <c r="L2087" s="12" t="s">
        <v>2132</v>
      </c>
      <c r="M2087">
        <v>0</v>
      </c>
    </row>
    <row r="2088" spans="1:13" x14ac:dyDescent="0.25">
      <c r="A2088" s="33" t="s">
        <v>146</v>
      </c>
      <c r="B2088" s="33" t="s">
        <v>2132</v>
      </c>
      <c r="C2088" s="33" t="s">
        <v>2133</v>
      </c>
      <c r="D2088" s="33">
        <v>0</v>
      </c>
      <c r="E2088" s="69">
        <v>0</v>
      </c>
      <c r="G2088" s="99">
        <f>+VALUE(VLOOKUP(B2088,[1]Hoja1!B$2:C$33,2,0))</f>
        <v>30</v>
      </c>
      <c r="H2088" t="str">
        <f>+VLOOKUP(CONCATENATE(B2088,C2088),[1]Hoja1!$J:$K,2,0)</f>
        <v>30003</v>
      </c>
      <c r="I2088">
        <f>+COUNTIFS(BaseSAP!U:U,V!H2088,BaseSAP!C:C,V!$G$4)</f>
        <v>0</v>
      </c>
      <c r="L2088" s="33" t="s">
        <v>2132</v>
      </c>
      <c r="M2088">
        <v>0</v>
      </c>
    </row>
    <row r="2089" spans="1:13" x14ac:dyDescent="0.25">
      <c r="A2089" s="12" t="s">
        <v>146</v>
      </c>
      <c r="B2089" s="12" t="s">
        <v>2132</v>
      </c>
      <c r="C2089" s="12" t="s">
        <v>583</v>
      </c>
      <c r="D2089" s="12">
        <v>0</v>
      </c>
      <c r="E2089" s="70">
        <v>0</v>
      </c>
      <c r="G2089" s="99">
        <f>+VALUE(VLOOKUP(B2089,[1]Hoja1!B$2:C$33,2,0))</f>
        <v>30</v>
      </c>
      <c r="H2089" t="str">
        <f>+VLOOKUP(CONCATENATE(B2089,C2089),[1]Hoja1!$J:$K,2,0)</f>
        <v>30004</v>
      </c>
      <c r="I2089">
        <f>+COUNTIFS(BaseSAP!U:U,V!H2089,BaseSAP!C:C,V!$G$4)</f>
        <v>0</v>
      </c>
      <c r="L2089" s="12" t="s">
        <v>2132</v>
      </c>
      <c r="M2089">
        <v>0</v>
      </c>
    </row>
    <row r="2090" spans="1:13" x14ac:dyDescent="0.25">
      <c r="A2090" s="33" t="s">
        <v>146</v>
      </c>
      <c r="B2090" s="33" t="s">
        <v>2132</v>
      </c>
      <c r="C2090" s="33" t="s">
        <v>2134</v>
      </c>
      <c r="D2090" s="33">
        <v>0</v>
      </c>
      <c r="E2090" s="69">
        <v>0</v>
      </c>
      <c r="G2090" s="99">
        <f>+VALUE(VLOOKUP(B2090,[1]Hoja1!B$2:C$33,2,0))</f>
        <v>30</v>
      </c>
      <c r="H2090" t="str">
        <f>+VLOOKUP(CONCATENATE(B2090,C2090),[1]Hoja1!$J:$K,2,0)</f>
        <v>30005</v>
      </c>
      <c r="I2090">
        <f>+COUNTIFS(BaseSAP!U:U,V!H2090,BaseSAP!C:C,V!$G$4)</f>
        <v>0</v>
      </c>
      <c r="L2090" s="33" t="s">
        <v>2132</v>
      </c>
      <c r="M2090">
        <v>0</v>
      </c>
    </row>
    <row r="2091" spans="1:13" x14ac:dyDescent="0.25">
      <c r="A2091" s="12" t="s">
        <v>146</v>
      </c>
      <c r="B2091" s="12" t="s">
        <v>2132</v>
      </c>
      <c r="C2091" s="12" t="s">
        <v>2135</v>
      </c>
      <c r="D2091" s="12">
        <v>0</v>
      </c>
      <c r="E2091" s="70">
        <v>0</v>
      </c>
      <c r="G2091" s="99">
        <f>+VALUE(VLOOKUP(B2091,[1]Hoja1!B$2:C$33,2,0))</f>
        <v>30</v>
      </c>
      <c r="H2091" t="str">
        <f>+VLOOKUP(CONCATENATE(B2091,C2091),[1]Hoja1!$J:$K,2,0)</f>
        <v>30006</v>
      </c>
      <c r="I2091">
        <f>+COUNTIFS(BaseSAP!U:U,V!H2091,BaseSAP!C:C,V!$G$4)</f>
        <v>0</v>
      </c>
      <c r="L2091" s="12" t="s">
        <v>2132</v>
      </c>
      <c r="M2091">
        <v>0</v>
      </c>
    </row>
    <row r="2092" spans="1:13" x14ac:dyDescent="0.25">
      <c r="A2092" s="33" t="s">
        <v>146</v>
      </c>
      <c r="B2092" s="33" t="s">
        <v>2132</v>
      </c>
      <c r="C2092" s="33" t="s">
        <v>2136</v>
      </c>
      <c r="D2092" s="33">
        <v>0</v>
      </c>
      <c r="E2092" s="69">
        <v>0</v>
      </c>
      <c r="G2092" s="99">
        <f>+VALUE(VLOOKUP(B2092,[1]Hoja1!B$2:C$33,2,0))</f>
        <v>30</v>
      </c>
      <c r="H2092" t="str">
        <f>+VLOOKUP(CONCATENATE(B2092,C2092),[1]Hoja1!$J:$K,2,0)</f>
        <v>30007</v>
      </c>
      <c r="I2092">
        <f>+COUNTIFS(BaseSAP!U:U,V!H2092,BaseSAP!C:C,V!$G$4)</f>
        <v>0</v>
      </c>
      <c r="L2092" s="33" t="s">
        <v>2132</v>
      </c>
      <c r="M2092">
        <v>0</v>
      </c>
    </row>
    <row r="2093" spans="1:13" x14ac:dyDescent="0.25">
      <c r="A2093" s="31" t="s">
        <v>146</v>
      </c>
      <c r="B2093" s="31" t="s">
        <v>2132</v>
      </c>
      <c r="C2093" s="31" t="s">
        <v>2137</v>
      </c>
      <c r="D2093" s="31">
        <v>0</v>
      </c>
      <c r="E2093" s="54">
        <v>0</v>
      </c>
      <c r="G2093" s="99">
        <f>+VALUE(VLOOKUP(B2093,[1]Hoja1!B$2:C$33,2,0))</f>
        <v>30</v>
      </c>
      <c r="H2093" t="str">
        <f>+VLOOKUP(CONCATENATE(B2093,C2093),[1]Hoja1!$J:$K,2,0)</f>
        <v>30008</v>
      </c>
      <c r="I2093">
        <f>+COUNTIFS(BaseSAP!U:U,V!H2093,BaseSAP!C:C,V!$G$4)</f>
        <v>0</v>
      </c>
      <c r="L2093" s="31" t="s">
        <v>2132</v>
      </c>
      <c r="M2093">
        <v>0</v>
      </c>
    </row>
    <row r="2094" spans="1:13" x14ac:dyDescent="0.25">
      <c r="A2094" s="33" t="s">
        <v>146</v>
      </c>
      <c r="B2094" s="33" t="s">
        <v>2132</v>
      </c>
      <c r="C2094" s="33" t="s">
        <v>2138</v>
      </c>
      <c r="D2094" s="33">
        <v>0</v>
      </c>
      <c r="E2094" s="69">
        <v>0</v>
      </c>
      <c r="G2094" s="99">
        <f>+VALUE(VLOOKUP(B2094,[1]Hoja1!B$2:C$33,2,0))</f>
        <v>30</v>
      </c>
      <c r="H2094" t="str">
        <f>+VLOOKUP(CONCATENATE(B2094,C2094),[1]Hoja1!$J:$K,2,0)</f>
        <v>30009</v>
      </c>
      <c r="I2094">
        <f>+COUNTIFS(BaseSAP!U:U,V!H2094,BaseSAP!C:C,V!$G$4)</f>
        <v>0</v>
      </c>
      <c r="L2094" s="33" t="s">
        <v>2132</v>
      </c>
      <c r="M2094">
        <v>0</v>
      </c>
    </row>
    <row r="2095" spans="1:13" x14ac:dyDescent="0.25">
      <c r="A2095" s="12" t="s">
        <v>146</v>
      </c>
      <c r="B2095" s="12" t="s">
        <v>2132</v>
      </c>
      <c r="C2095" s="12" t="s">
        <v>2139</v>
      </c>
      <c r="D2095" s="12">
        <v>0</v>
      </c>
      <c r="E2095" s="70">
        <v>0</v>
      </c>
      <c r="G2095" s="99">
        <f>+VALUE(VLOOKUP(B2095,[1]Hoja1!B$2:C$33,2,0))</f>
        <v>30</v>
      </c>
      <c r="H2095" t="str">
        <f>+VLOOKUP(CONCATENATE(B2095,C2095),[1]Hoja1!$J:$K,2,0)</f>
        <v>30010</v>
      </c>
      <c r="I2095">
        <f>+COUNTIFS(BaseSAP!U:U,V!H2095,BaseSAP!C:C,V!$G$4)</f>
        <v>0</v>
      </c>
      <c r="L2095" s="12" t="s">
        <v>2132</v>
      </c>
      <c r="M2095">
        <v>0</v>
      </c>
    </row>
    <row r="2096" spans="1:13" x14ac:dyDescent="0.25">
      <c r="A2096" s="33" t="s">
        <v>146</v>
      </c>
      <c r="B2096" s="33" t="s">
        <v>2132</v>
      </c>
      <c r="C2096" s="33" t="s">
        <v>2140</v>
      </c>
      <c r="D2096" s="33">
        <v>0</v>
      </c>
      <c r="E2096" s="69">
        <v>0</v>
      </c>
      <c r="G2096" s="99">
        <f>+VALUE(VLOOKUP(B2096,[1]Hoja1!B$2:C$33,2,0))</f>
        <v>30</v>
      </c>
      <c r="H2096" t="str">
        <f>+VLOOKUP(CONCATENATE(B2096,C2096),[1]Hoja1!$J:$K,2,0)</f>
        <v>30011</v>
      </c>
      <c r="I2096">
        <f>+COUNTIFS(BaseSAP!U:U,V!H2096,BaseSAP!C:C,V!$G$4)</f>
        <v>0</v>
      </c>
      <c r="L2096" s="33" t="s">
        <v>2132</v>
      </c>
      <c r="M2096">
        <v>0</v>
      </c>
    </row>
    <row r="2097" spans="1:13" x14ac:dyDescent="0.25">
      <c r="A2097" s="12" t="s">
        <v>146</v>
      </c>
      <c r="B2097" s="12" t="s">
        <v>2132</v>
      </c>
      <c r="C2097" s="12" t="s">
        <v>2141</v>
      </c>
      <c r="D2097" s="12">
        <v>0</v>
      </c>
      <c r="E2097" s="70">
        <v>0</v>
      </c>
      <c r="G2097" s="99">
        <f>+VALUE(VLOOKUP(B2097,[1]Hoja1!B$2:C$33,2,0))</f>
        <v>30</v>
      </c>
      <c r="H2097" t="str">
        <f>+VLOOKUP(CONCATENATE(B2097,C2097),[1]Hoja1!$J:$K,2,0)</f>
        <v>30012</v>
      </c>
      <c r="I2097">
        <f>+COUNTIFS(BaseSAP!U:U,V!H2097,BaseSAP!C:C,V!$G$4)</f>
        <v>0</v>
      </c>
      <c r="L2097" s="12" t="s">
        <v>2132</v>
      </c>
      <c r="M2097">
        <v>0</v>
      </c>
    </row>
    <row r="2098" spans="1:13" x14ac:dyDescent="0.25">
      <c r="A2098" s="33" t="s">
        <v>146</v>
      </c>
      <c r="B2098" s="33" t="s">
        <v>2132</v>
      </c>
      <c r="C2098" s="33" t="s">
        <v>2142</v>
      </c>
      <c r="D2098" s="33">
        <v>0</v>
      </c>
      <c r="E2098" s="69">
        <v>0</v>
      </c>
      <c r="G2098" s="99">
        <f>+VALUE(VLOOKUP(B2098,[1]Hoja1!B$2:C$33,2,0))</f>
        <v>30</v>
      </c>
      <c r="H2098" t="str">
        <f>+VLOOKUP(CONCATENATE(B2098,C2098),[1]Hoja1!$J:$K,2,0)</f>
        <v>30013</v>
      </c>
      <c r="I2098">
        <f>+COUNTIFS(BaseSAP!U:U,V!H2098,BaseSAP!C:C,V!$G$4)</f>
        <v>0</v>
      </c>
      <c r="L2098" s="33" t="s">
        <v>2132</v>
      </c>
      <c r="M2098">
        <v>0</v>
      </c>
    </row>
    <row r="2099" spans="1:13" x14ac:dyDescent="0.25">
      <c r="A2099" s="12" t="s">
        <v>146</v>
      </c>
      <c r="B2099" s="12" t="s">
        <v>2132</v>
      </c>
      <c r="C2099" s="12" t="s">
        <v>2143</v>
      </c>
      <c r="D2099" s="12">
        <v>0</v>
      </c>
      <c r="E2099" s="70">
        <v>0</v>
      </c>
      <c r="G2099" s="99">
        <f>+VALUE(VLOOKUP(B2099,[1]Hoja1!B$2:C$33,2,0))</f>
        <v>30</v>
      </c>
      <c r="H2099" t="str">
        <f>+VLOOKUP(CONCATENATE(B2099,C2099),[1]Hoja1!$J:$K,2,0)</f>
        <v>30014</v>
      </c>
      <c r="I2099">
        <f>+COUNTIFS(BaseSAP!U:U,V!H2099,BaseSAP!C:C,V!$G$4)</f>
        <v>0</v>
      </c>
      <c r="L2099" s="12" t="s">
        <v>2132</v>
      </c>
      <c r="M2099">
        <v>0</v>
      </c>
    </row>
    <row r="2100" spans="1:13" x14ac:dyDescent="0.25">
      <c r="A2100" s="33" t="s">
        <v>146</v>
      </c>
      <c r="B2100" s="33" t="s">
        <v>2132</v>
      </c>
      <c r="C2100" s="33" t="s">
        <v>2144</v>
      </c>
      <c r="D2100" s="33">
        <v>0</v>
      </c>
      <c r="E2100" s="69">
        <v>0</v>
      </c>
      <c r="G2100" s="99">
        <f>+VALUE(VLOOKUP(B2100,[1]Hoja1!B$2:C$33,2,0))</f>
        <v>30</v>
      </c>
      <c r="H2100" t="str">
        <f>+VLOOKUP(CONCATENATE(B2100,C2100),[1]Hoja1!$J:$K,2,0)</f>
        <v>30015</v>
      </c>
      <c r="I2100">
        <f>+COUNTIFS(BaseSAP!U:U,V!H2100,BaseSAP!C:C,V!$G$4)</f>
        <v>0</v>
      </c>
      <c r="L2100" s="33" t="s">
        <v>2132</v>
      </c>
      <c r="M2100">
        <v>0</v>
      </c>
    </row>
    <row r="2101" spans="1:13" x14ac:dyDescent="0.25">
      <c r="A2101" s="31" t="s">
        <v>146</v>
      </c>
      <c r="B2101" s="31" t="s">
        <v>2132</v>
      </c>
      <c r="C2101" s="31" t="s">
        <v>2145</v>
      </c>
      <c r="D2101" s="31">
        <v>0</v>
      </c>
      <c r="E2101" s="54">
        <v>0</v>
      </c>
      <c r="G2101" s="99">
        <f>+VALUE(VLOOKUP(B2101,[1]Hoja1!B$2:C$33,2,0))</f>
        <v>30</v>
      </c>
      <c r="H2101" t="str">
        <f>+VLOOKUP(CONCATENATE(B2101,C2101),[1]Hoja1!$J:$K,2,0)</f>
        <v>30016</v>
      </c>
      <c r="I2101">
        <f>+COUNTIFS(BaseSAP!U:U,V!H2101,BaseSAP!C:C,V!$G$4)</f>
        <v>0</v>
      </c>
      <c r="L2101" s="31" t="s">
        <v>2132</v>
      </c>
      <c r="M2101">
        <v>0</v>
      </c>
    </row>
    <row r="2102" spans="1:13" x14ac:dyDescent="0.25">
      <c r="A2102" s="33" t="s">
        <v>146</v>
      </c>
      <c r="B2102" s="33" t="s">
        <v>2132</v>
      </c>
      <c r="C2102" s="33" t="s">
        <v>2146</v>
      </c>
      <c r="D2102" s="33">
        <v>0</v>
      </c>
      <c r="E2102" s="69">
        <v>0</v>
      </c>
      <c r="G2102" s="99">
        <f>+VALUE(VLOOKUP(B2102,[1]Hoja1!B$2:C$33,2,0))</f>
        <v>30</v>
      </c>
      <c r="H2102" t="str">
        <f>+VLOOKUP(CONCATENATE(B2102,C2102),[1]Hoja1!$J:$K,2,0)</f>
        <v>30017</v>
      </c>
      <c r="I2102">
        <f>+COUNTIFS(BaseSAP!U:U,V!H2102,BaseSAP!C:C,V!$G$4)</f>
        <v>0</v>
      </c>
      <c r="L2102" s="33" t="s">
        <v>2132</v>
      </c>
      <c r="M2102">
        <v>0</v>
      </c>
    </row>
    <row r="2103" spans="1:13" x14ac:dyDescent="0.25">
      <c r="A2103" s="31" t="s">
        <v>146</v>
      </c>
      <c r="B2103" s="31" t="s">
        <v>2132</v>
      </c>
      <c r="C2103" s="31" t="s">
        <v>910</v>
      </c>
      <c r="D2103" s="31">
        <v>0</v>
      </c>
      <c r="E2103" s="54">
        <v>0</v>
      </c>
      <c r="G2103" s="99">
        <f>+VALUE(VLOOKUP(B2103,[1]Hoja1!B$2:C$33,2,0))</f>
        <v>30</v>
      </c>
      <c r="H2103" t="str">
        <f>+VLOOKUP(CONCATENATE(B2103,C2103),[1]Hoja1!$J:$K,2,0)</f>
        <v>30018</v>
      </c>
      <c r="I2103">
        <f>+COUNTIFS(BaseSAP!U:U,V!H2103,BaseSAP!C:C,V!$G$4)</f>
        <v>0</v>
      </c>
      <c r="L2103" s="31" t="s">
        <v>2132</v>
      </c>
      <c r="M2103">
        <v>0</v>
      </c>
    </row>
    <row r="2104" spans="1:13" x14ac:dyDescent="0.25">
      <c r="A2104" s="33" t="s">
        <v>146</v>
      </c>
      <c r="B2104" s="33" t="s">
        <v>2132</v>
      </c>
      <c r="C2104" s="33" t="s">
        <v>2147</v>
      </c>
      <c r="D2104" s="33">
        <v>0</v>
      </c>
      <c r="E2104" s="69">
        <v>0</v>
      </c>
      <c r="G2104" s="99">
        <f>+VALUE(VLOOKUP(B2104,[1]Hoja1!B$2:C$33,2,0))</f>
        <v>30</v>
      </c>
      <c r="H2104" t="str">
        <f>+VLOOKUP(CONCATENATE(B2104,C2104),[1]Hoja1!$J:$K,2,0)</f>
        <v>30019</v>
      </c>
      <c r="I2104">
        <f>+COUNTIFS(BaseSAP!U:U,V!H2104,BaseSAP!C:C,V!$G$4)</f>
        <v>0</v>
      </c>
      <c r="L2104" s="33" t="s">
        <v>2132</v>
      </c>
      <c r="M2104">
        <v>0</v>
      </c>
    </row>
    <row r="2105" spans="1:13" x14ac:dyDescent="0.25">
      <c r="A2105" s="12" t="s">
        <v>146</v>
      </c>
      <c r="B2105" s="12" t="s">
        <v>2132</v>
      </c>
      <c r="C2105" s="12" t="s">
        <v>2148</v>
      </c>
      <c r="D2105" s="12">
        <v>0</v>
      </c>
      <c r="E2105" s="70">
        <v>0</v>
      </c>
      <c r="G2105" s="99">
        <f>+VALUE(VLOOKUP(B2105,[1]Hoja1!B$2:C$33,2,0))</f>
        <v>30</v>
      </c>
      <c r="H2105" t="str">
        <f>+VLOOKUP(CONCATENATE(B2105,C2105),[1]Hoja1!$J:$K,2,0)</f>
        <v>30020</v>
      </c>
      <c r="I2105">
        <f>+COUNTIFS(BaseSAP!U:U,V!H2105,BaseSAP!C:C,V!$G$4)</f>
        <v>0</v>
      </c>
      <c r="L2105" s="12" t="s">
        <v>2132</v>
      </c>
      <c r="M2105">
        <v>0</v>
      </c>
    </row>
    <row r="2106" spans="1:13" x14ac:dyDescent="0.25">
      <c r="A2106" s="33" t="s">
        <v>146</v>
      </c>
      <c r="B2106" s="33" t="s">
        <v>2132</v>
      </c>
      <c r="C2106" s="33" t="s">
        <v>677</v>
      </c>
      <c r="D2106" s="33">
        <v>0</v>
      </c>
      <c r="E2106" s="69">
        <v>0</v>
      </c>
      <c r="G2106" s="99">
        <f>+VALUE(VLOOKUP(B2106,[1]Hoja1!B$2:C$33,2,0))</f>
        <v>30</v>
      </c>
      <c r="H2106" t="str">
        <f>+VLOOKUP(CONCATENATE(B2106,C2106),[1]Hoja1!$J:$K,2,0)</f>
        <v>30021</v>
      </c>
      <c r="I2106">
        <f>+COUNTIFS(BaseSAP!U:U,V!H2106,BaseSAP!C:C,V!$G$4)</f>
        <v>0</v>
      </c>
      <c r="L2106" s="33" t="s">
        <v>2132</v>
      </c>
      <c r="M2106">
        <v>0</v>
      </c>
    </row>
    <row r="2107" spans="1:13" x14ac:dyDescent="0.25">
      <c r="A2107" s="12" t="s">
        <v>146</v>
      </c>
      <c r="B2107" s="12" t="s">
        <v>2132</v>
      </c>
      <c r="C2107" s="12" t="s">
        <v>2149</v>
      </c>
      <c r="D2107" s="12">
        <v>0</v>
      </c>
      <c r="E2107" s="70">
        <v>0</v>
      </c>
      <c r="G2107" s="99">
        <f>+VALUE(VLOOKUP(B2107,[1]Hoja1!B$2:C$33,2,0))</f>
        <v>30</v>
      </c>
      <c r="H2107" t="str">
        <f>+VLOOKUP(CONCATENATE(B2107,C2107),[1]Hoja1!$J:$K,2,0)</f>
        <v>30022</v>
      </c>
      <c r="I2107">
        <f>+COUNTIFS(BaseSAP!U:U,V!H2107,BaseSAP!C:C,V!$G$4)</f>
        <v>0</v>
      </c>
      <c r="L2107" s="12" t="s">
        <v>2132</v>
      </c>
      <c r="M2107">
        <v>0</v>
      </c>
    </row>
    <row r="2108" spans="1:13" x14ac:dyDescent="0.25">
      <c r="A2108" s="33" t="s">
        <v>146</v>
      </c>
      <c r="B2108" s="33" t="s">
        <v>2132</v>
      </c>
      <c r="C2108" s="33" t="s">
        <v>2150</v>
      </c>
      <c r="D2108" s="33">
        <v>0</v>
      </c>
      <c r="E2108" s="69">
        <v>0</v>
      </c>
      <c r="G2108" s="99">
        <f>+VALUE(VLOOKUP(B2108,[1]Hoja1!B$2:C$33,2,0))</f>
        <v>30</v>
      </c>
      <c r="H2108" t="str">
        <f>+VLOOKUP(CONCATENATE(B2108,C2108),[1]Hoja1!$J:$K,2,0)</f>
        <v>30023</v>
      </c>
      <c r="I2108">
        <f>+COUNTIFS(BaseSAP!U:U,V!H2108,BaseSAP!C:C,V!$G$4)</f>
        <v>0</v>
      </c>
      <c r="L2108" s="33" t="s">
        <v>2132</v>
      </c>
      <c r="M2108">
        <v>0</v>
      </c>
    </row>
    <row r="2109" spans="1:13" x14ac:dyDescent="0.25">
      <c r="A2109" s="12" t="s">
        <v>146</v>
      </c>
      <c r="B2109" s="12" t="s">
        <v>2132</v>
      </c>
      <c r="C2109" s="12" t="s">
        <v>2151</v>
      </c>
      <c r="D2109" s="12">
        <v>0</v>
      </c>
      <c r="E2109" s="70">
        <v>0</v>
      </c>
      <c r="G2109" s="99">
        <f>+VALUE(VLOOKUP(B2109,[1]Hoja1!B$2:C$33,2,0))</f>
        <v>30</v>
      </c>
      <c r="H2109" t="str">
        <f>+VLOOKUP(CONCATENATE(B2109,C2109),[1]Hoja1!$J:$K,2,0)</f>
        <v>30024</v>
      </c>
      <c r="I2109">
        <f>+COUNTIFS(BaseSAP!U:U,V!H2109,BaseSAP!C:C,V!$G$4)</f>
        <v>0</v>
      </c>
      <c r="L2109" s="12" t="s">
        <v>2132</v>
      </c>
      <c r="M2109">
        <v>0</v>
      </c>
    </row>
    <row r="2110" spans="1:13" x14ac:dyDescent="0.25">
      <c r="A2110" s="33" t="s">
        <v>146</v>
      </c>
      <c r="B2110" s="33" t="s">
        <v>2132</v>
      </c>
      <c r="C2110" s="33" t="s">
        <v>2152</v>
      </c>
      <c r="D2110" s="33">
        <v>0</v>
      </c>
      <c r="E2110" s="69">
        <v>0</v>
      </c>
      <c r="G2110" s="99">
        <f>+VALUE(VLOOKUP(B2110,[1]Hoja1!B$2:C$33,2,0))</f>
        <v>30</v>
      </c>
      <c r="H2110" t="str">
        <f>+VLOOKUP(CONCATENATE(B2110,C2110),[1]Hoja1!$J:$K,2,0)</f>
        <v>30025</v>
      </c>
      <c r="I2110">
        <f>+COUNTIFS(BaseSAP!U:U,V!H2110,BaseSAP!C:C,V!$G$4)</f>
        <v>0</v>
      </c>
      <c r="L2110" s="33" t="s">
        <v>2132</v>
      </c>
      <c r="M2110">
        <v>0</v>
      </c>
    </row>
    <row r="2111" spans="1:13" x14ac:dyDescent="0.25">
      <c r="A2111" s="31" t="s">
        <v>146</v>
      </c>
      <c r="B2111" s="31" t="s">
        <v>2132</v>
      </c>
      <c r="C2111" s="31" t="s">
        <v>2153</v>
      </c>
      <c r="D2111" s="31">
        <v>0</v>
      </c>
      <c r="E2111" s="54">
        <v>0</v>
      </c>
      <c r="G2111" s="99">
        <f>+VALUE(VLOOKUP(B2111,[1]Hoja1!B$2:C$33,2,0))</f>
        <v>30</v>
      </c>
      <c r="H2111" t="str">
        <f>+VLOOKUP(CONCATENATE(B2111,C2111),[1]Hoja1!$J:$K,2,0)</f>
        <v>30026</v>
      </c>
      <c r="I2111">
        <f>+COUNTIFS(BaseSAP!U:U,V!H2111,BaseSAP!C:C,V!$G$4)</f>
        <v>0</v>
      </c>
      <c r="L2111" s="31" t="s">
        <v>2132</v>
      </c>
      <c r="M2111">
        <v>0</v>
      </c>
    </row>
    <row r="2112" spans="1:13" x14ac:dyDescent="0.25">
      <c r="A2112" s="33" t="s">
        <v>146</v>
      </c>
      <c r="B2112" s="33" t="s">
        <v>2132</v>
      </c>
      <c r="C2112" s="33" t="s">
        <v>419</v>
      </c>
      <c r="D2112" s="33">
        <v>0</v>
      </c>
      <c r="E2112" s="69">
        <v>0</v>
      </c>
      <c r="G2112" s="99">
        <f>+VALUE(VLOOKUP(B2112,[1]Hoja1!B$2:C$33,2,0))</f>
        <v>30</v>
      </c>
      <c r="H2112" t="str">
        <f>+VLOOKUP(CONCATENATE(B2112,C2112),[1]Hoja1!$J:$K,2,0)</f>
        <v>30027</v>
      </c>
      <c r="I2112">
        <f>+COUNTIFS(BaseSAP!U:U,V!H2112,BaseSAP!C:C,V!$G$4)</f>
        <v>0</v>
      </c>
      <c r="L2112" s="33" t="s">
        <v>2132</v>
      </c>
      <c r="M2112">
        <v>0</v>
      </c>
    </row>
    <row r="2113" spans="1:13" x14ac:dyDescent="0.25">
      <c r="A2113" s="12" t="s">
        <v>146</v>
      </c>
      <c r="B2113" s="12" t="s">
        <v>2132</v>
      </c>
      <c r="C2113" s="12" t="s">
        <v>2154</v>
      </c>
      <c r="D2113" s="12">
        <v>0</v>
      </c>
      <c r="E2113" s="70">
        <v>0</v>
      </c>
      <c r="G2113" s="99">
        <f>+VALUE(VLOOKUP(B2113,[1]Hoja1!B$2:C$33,2,0))</f>
        <v>30</v>
      </c>
      <c r="H2113" t="str">
        <f>+VLOOKUP(CONCATENATE(B2113,C2113),[1]Hoja1!$J:$K,2,0)</f>
        <v>30028</v>
      </c>
      <c r="I2113">
        <f>+COUNTIFS(BaseSAP!U:U,V!H2113,BaseSAP!C:C,V!$G$4)</f>
        <v>0</v>
      </c>
      <c r="L2113" s="12" t="s">
        <v>2132</v>
      </c>
      <c r="M2113">
        <v>0</v>
      </c>
    </row>
    <row r="2114" spans="1:13" x14ac:dyDescent="0.25">
      <c r="A2114" s="33" t="s">
        <v>146</v>
      </c>
      <c r="B2114" s="33" t="s">
        <v>2132</v>
      </c>
      <c r="C2114" s="33" t="s">
        <v>2155</v>
      </c>
      <c r="D2114" s="33">
        <v>0</v>
      </c>
      <c r="E2114" s="69">
        <v>0</v>
      </c>
      <c r="G2114" s="99">
        <f>+VALUE(VLOOKUP(B2114,[1]Hoja1!B$2:C$33,2,0))</f>
        <v>30</v>
      </c>
      <c r="H2114" t="str">
        <f>+VLOOKUP(CONCATENATE(B2114,C2114),[1]Hoja1!$J:$K,2,0)</f>
        <v>30029</v>
      </c>
      <c r="I2114">
        <f>+COUNTIFS(BaseSAP!U:U,V!H2114,BaseSAP!C:C,V!$G$4)</f>
        <v>0</v>
      </c>
      <c r="L2114" s="33" t="s">
        <v>2132</v>
      </c>
      <c r="M2114">
        <v>0</v>
      </c>
    </row>
    <row r="2115" spans="1:13" x14ac:dyDescent="0.25">
      <c r="A2115" s="12" t="s">
        <v>146</v>
      </c>
      <c r="B2115" s="12" t="s">
        <v>2132</v>
      </c>
      <c r="C2115" s="12" t="s">
        <v>2156</v>
      </c>
      <c r="D2115" s="12">
        <v>0</v>
      </c>
      <c r="E2115" s="70">
        <v>0</v>
      </c>
      <c r="G2115" s="99">
        <f>+VALUE(VLOOKUP(B2115,[1]Hoja1!B$2:C$33,2,0))</f>
        <v>30</v>
      </c>
      <c r="H2115" t="str">
        <f>+VLOOKUP(CONCATENATE(B2115,C2115),[1]Hoja1!$J:$K,2,0)</f>
        <v>30030</v>
      </c>
      <c r="I2115">
        <f>+COUNTIFS(BaseSAP!U:U,V!H2115,BaseSAP!C:C,V!$G$4)</f>
        <v>0</v>
      </c>
      <c r="L2115" s="12" t="s">
        <v>2132</v>
      </c>
      <c r="M2115">
        <v>0</v>
      </c>
    </row>
    <row r="2116" spans="1:13" x14ac:dyDescent="0.25">
      <c r="A2116" s="33" t="s">
        <v>146</v>
      </c>
      <c r="B2116" s="33" t="s">
        <v>2132</v>
      </c>
      <c r="C2116" s="33" t="s">
        <v>2157</v>
      </c>
      <c r="D2116" s="33">
        <v>0</v>
      </c>
      <c r="E2116" s="69">
        <v>0</v>
      </c>
      <c r="G2116" s="99">
        <f>+VALUE(VLOOKUP(B2116,[1]Hoja1!B$2:C$33,2,0))</f>
        <v>30</v>
      </c>
      <c r="H2116" t="str">
        <f>+VLOOKUP(CONCATENATE(B2116,C2116),[1]Hoja1!$J:$K,2,0)</f>
        <v>30031</v>
      </c>
      <c r="I2116">
        <f>+COUNTIFS(BaseSAP!U:U,V!H2116,BaseSAP!C:C,V!$G$4)</f>
        <v>0</v>
      </c>
      <c r="L2116" s="33" t="s">
        <v>2132</v>
      </c>
      <c r="M2116">
        <v>0</v>
      </c>
    </row>
    <row r="2117" spans="1:13" x14ac:dyDescent="0.25">
      <c r="A2117" s="12" t="s">
        <v>146</v>
      </c>
      <c r="B2117" s="12" t="s">
        <v>2132</v>
      </c>
      <c r="C2117" s="12" t="s">
        <v>2158</v>
      </c>
      <c r="D2117" s="12">
        <v>0</v>
      </c>
      <c r="E2117" s="70">
        <v>0</v>
      </c>
      <c r="G2117" s="99">
        <f>+VALUE(VLOOKUP(B2117,[1]Hoja1!B$2:C$33,2,0))</f>
        <v>30</v>
      </c>
      <c r="H2117" t="str">
        <f>+VLOOKUP(CONCATENATE(B2117,C2117),[1]Hoja1!$J:$K,2,0)</f>
        <v>30032</v>
      </c>
      <c r="I2117">
        <f>+COUNTIFS(BaseSAP!U:U,V!H2117,BaseSAP!C:C,V!$G$4)</f>
        <v>0</v>
      </c>
      <c r="L2117" s="12" t="s">
        <v>2132</v>
      </c>
      <c r="M2117">
        <v>0</v>
      </c>
    </row>
    <row r="2118" spans="1:13" x14ac:dyDescent="0.25">
      <c r="A2118" s="33" t="s">
        <v>146</v>
      </c>
      <c r="B2118" s="33" t="s">
        <v>2132</v>
      </c>
      <c r="C2118" s="33" t="s">
        <v>2159</v>
      </c>
      <c r="D2118" s="33">
        <v>0</v>
      </c>
      <c r="E2118" s="69">
        <v>0</v>
      </c>
      <c r="G2118" s="99">
        <f>+VALUE(VLOOKUP(B2118,[1]Hoja1!B$2:C$33,2,0))</f>
        <v>30</v>
      </c>
      <c r="H2118" t="str">
        <f>+VLOOKUP(CONCATENATE(B2118,C2118),[1]Hoja1!$J:$K,2,0)</f>
        <v>30033</v>
      </c>
      <c r="I2118">
        <f>+COUNTIFS(BaseSAP!U:U,V!H2118,BaseSAP!C:C,V!$G$4)</f>
        <v>0</v>
      </c>
      <c r="L2118" s="33" t="s">
        <v>2132</v>
      </c>
      <c r="M2118">
        <v>0</v>
      </c>
    </row>
    <row r="2119" spans="1:13" x14ac:dyDescent="0.25">
      <c r="A2119" s="31" t="s">
        <v>146</v>
      </c>
      <c r="B2119" s="31" t="s">
        <v>2132</v>
      </c>
      <c r="C2119" s="31" t="s">
        <v>2160</v>
      </c>
      <c r="D2119" s="31">
        <v>0</v>
      </c>
      <c r="E2119" s="54">
        <v>0</v>
      </c>
      <c r="G2119" s="99">
        <f>+VALUE(VLOOKUP(B2119,[1]Hoja1!B$2:C$33,2,0))</f>
        <v>30</v>
      </c>
      <c r="H2119" t="str">
        <f>+VLOOKUP(CONCATENATE(B2119,C2119),[1]Hoja1!$J:$K,2,0)</f>
        <v>30034</v>
      </c>
      <c r="I2119">
        <f>+COUNTIFS(BaseSAP!U:U,V!H2119,BaseSAP!C:C,V!$G$4)</f>
        <v>0</v>
      </c>
      <c r="L2119" s="31" t="s">
        <v>2132</v>
      </c>
      <c r="M2119">
        <v>0</v>
      </c>
    </row>
    <row r="2120" spans="1:13" x14ac:dyDescent="0.25">
      <c r="A2120" s="33" t="s">
        <v>146</v>
      </c>
      <c r="B2120" s="33" t="s">
        <v>2132</v>
      </c>
      <c r="C2120" s="33" t="s">
        <v>2161</v>
      </c>
      <c r="D2120" s="33">
        <v>0</v>
      </c>
      <c r="E2120" s="69">
        <v>0</v>
      </c>
      <c r="G2120" s="99">
        <f>+VALUE(VLOOKUP(B2120,[1]Hoja1!B$2:C$33,2,0))</f>
        <v>30</v>
      </c>
      <c r="H2120" t="str">
        <f>+VLOOKUP(CONCATENATE(B2120,C2120),[1]Hoja1!$J:$K,2,0)</f>
        <v>30035</v>
      </c>
      <c r="I2120">
        <f>+COUNTIFS(BaseSAP!U:U,V!H2120,BaseSAP!C:C,V!$G$4)</f>
        <v>0</v>
      </c>
      <c r="L2120" s="33" t="s">
        <v>2132</v>
      </c>
      <c r="M2120">
        <v>0</v>
      </c>
    </row>
    <row r="2121" spans="1:13" x14ac:dyDescent="0.25">
      <c r="A2121" s="31" t="s">
        <v>146</v>
      </c>
      <c r="B2121" s="31" t="s">
        <v>2132</v>
      </c>
      <c r="C2121" s="31" t="s">
        <v>2162</v>
      </c>
      <c r="D2121" s="31">
        <v>0</v>
      </c>
      <c r="E2121" s="54">
        <v>0</v>
      </c>
      <c r="G2121" s="99">
        <f>+VALUE(VLOOKUP(B2121,[1]Hoja1!B$2:C$33,2,0))</f>
        <v>30</v>
      </c>
      <c r="H2121" t="str">
        <f>+VLOOKUP(CONCATENATE(B2121,C2121),[1]Hoja1!$J:$K,2,0)</f>
        <v>30036</v>
      </c>
      <c r="I2121">
        <f>+COUNTIFS(BaseSAP!U:U,V!H2121,BaseSAP!C:C,V!$G$4)</f>
        <v>0</v>
      </c>
      <c r="L2121" s="31" t="s">
        <v>2132</v>
      </c>
      <c r="M2121">
        <v>0</v>
      </c>
    </row>
    <row r="2122" spans="1:13" x14ac:dyDescent="0.25">
      <c r="A2122" s="33" t="s">
        <v>146</v>
      </c>
      <c r="B2122" s="33" t="s">
        <v>2132</v>
      </c>
      <c r="C2122" s="33" t="s">
        <v>2163</v>
      </c>
      <c r="D2122" s="33">
        <v>0</v>
      </c>
      <c r="E2122" s="69">
        <v>0</v>
      </c>
      <c r="G2122" s="99">
        <f>+VALUE(VLOOKUP(B2122,[1]Hoja1!B$2:C$33,2,0))</f>
        <v>30</v>
      </c>
      <c r="H2122" t="str">
        <f>+VLOOKUP(CONCATENATE(B2122,C2122),[1]Hoja1!$J:$K,2,0)</f>
        <v>30037</v>
      </c>
      <c r="I2122">
        <f>+COUNTIFS(BaseSAP!U:U,V!H2122,BaseSAP!C:C,V!$G$4)</f>
        <v>0</v>
      </c>
      <c r="L2122" s="33" t="s">
        <v>2132</v>
      </c>
      <c r="M2122">
        <v>0</v>
      </c>
    </row>
    <row r="2123" spans="1:13" x14ac:dyDescent="0.25">
      <c r="A2123" s="12" t="s">
        <v>146</v>
      </c>
      <c r="B2123" s="12" t="s">
        <v>2132</v>
      </c>
      <c r="C2123" s="12" t="s">
        <v>1696</v>
      </c>
      <c r="D2123" s="12">
        <v>0</v>
      </c>
      <c r="E2123" s="70">
        <v>0</v>
      </c>
      <c r="G2123" s="99">
        <f>+VALUE(VLOOKUP(B2123,[1]Hoja1!B$2:C$33,2,0))</f>
        <v>30</v>
      </c>
      <c r="H2123" t="str">
        <f>+VLOOKUP(CONCATENATE(B2123,C2123),[1]Hoja1!$J:$K,2,0)</f>
        <v>30038</v>
      </c>
      <c r="I2123">
        <f>+COUNTIFS(BaseSAP!U:U,V!H2123,BaseSAP!C:C,V!$G$4)</f>
        <v>0</v>
      </c>
      <c r="L2123" s="12" t="s">
        <v>2132</v>
      </c>
      <c r="M2123">
        <v>0</v>
      </c>
    </row>
    <row r="2124" spans="1:13" x14ac:dyDescent="0.25">
      <c r="A2124" s="33" t="s">
        <v>146</v>
      </c>
      <c r="B2124" s="33" t="s">
        <v>2132</v>
      </c>
      <c r="C2124" s="33" t="s">
        <v>2164</v>
      </c>
      <c r="D2124" s="33">
        <v>0</v>
      </c>
      <c r="E2124" s="69">
        <v>0</v>
      </c>
      <c r="G2124" s="99">
        <f>+VALUE(VLOOKUP(B2124,[1]Hoja1!B$2:C$33,2,0))</f>
        <v>30</v>
      </c>
      <c r="H2124" t="str">
        <f>+VLOOKUP(CONCATENATE(B2124,C2124),[1]Hoja1!$J:$K,2,0)</f>
        <v>30039</v>
      </c>
      <c r="I2124">
        <f>+COUNTIFS(BaseSAP!U:U,V!H2124,BaseSAP!C:C,V!$G$4)</f>
        <v>0</v>
      </c>
      <c r="L2124" s="33" t="s">
        <v>2132</v>
      </c>
      <c r="M2124">
        <v>0</v>
      </c>
    </row>
    <row r="2125" spans="1:13" x14ac:dyDescent="0.25">
      <c r="A2125" s="12" t="s">
        <v>146</v>
      </c>
      <c r="B2125" s="12" t="s">
        <v>2132</v>
      </c>
      <c r="C2125" s="12" t="s">
        <v>2165</v>
      </c>
      <c r="D2125" s="12">
        <v>0</v>
      </c>
      <c r="E2125" s="70">
        <v>0</v>
      </c>
      <c r="G2125" s="99">
        <f>+VALUE(VLOOKUP(B2125,[1]Hoja1!B$2:C$33,2,0))</f>
        <v>30</v>
      </c>
      <c r="H2125" t="str">
        <f>+VLOOKUP(CONCATENATE(B2125,C2125),[1]Hoja1!$J:$K,2,0)</f>
        <v>30040</v>
      </c>
      <c r="I2125">
        <f>+COUNTIFS(BaseSAP!U:U,V!H2125,BaseSAP!C:C,V!$G$4)</f>
        <v>0</v>
      </c>
      <c r="L2125" s="12" t="s">
        <v>2132</v>
      </c>
      <c r="M2125">
        <v>0</v>
      </c>
    </row>
    <row r="2126" spans="1:13" x14ac:dyDescent="0.25">
      <c r="A2126" s="33" t="s">
        <v>146</v>
      </c>
      <c r="B2126" s="33" t="s">
        <v>2132</v>
      </c>
      <c r="C2126" s="33" t="s">
        <v>2166</v>
      </c>
      <c r="D2126" s="33">
        <v>0</v>
      </c>
      <c r="E2126" s="69">
        <v>0</v>
      </c>
      <c r="G2126" s="99">
        <f>+VALUE(VLOOKUP(B2126,[1]Hoja1!B$2:C$33,2,0))</f>
        <v>30</v>
      </c>
      <c r="H2126" t="str">
        <f>+VLOOKUP(CONCATENATE(B2126,C2126),[1]Hoja1!$J:$K,2,0)</f>
        <v>30041</v>
      </c>
      <c r="I2126">
        <f>+COUNTIFS(BaseSAP!U:U,V!H2126,BaseSAP!C:C,V!$G$4)</f>
        <v>0</v>
      </c>
      <c r="L2126" s="33" t="s">
        <v>2132</v>
      </c>
      <c r="M2126">
        <v>0</v>
      </c>
    </row>
    <row r="2127" spans="1:13" x14ac:dyDescent="0.25">
      <c r="A2127" s="12" t="s">
        <v>146</v>
      </c>
      <c r="B2127" s="12" t="s">
        <v>2132</v>
      </c>
      <c r="C2127" s="12" t="s">
        <v>2167</v>
      </c>
      <c r="D2127" s="12">
        <v>0</v>
      </c>
      <c r="E2127" s="70">
        <v>0</v>
      </c>
      <c r="G2127" s="99">
        <f>+VALUE(VLOOKUP(B2127,[1]Hoja1!B$2:C$33,2,0))</f>
        <v>30</v>
      </c>
      <c r="H2127" t="str">
        <f>+VLOOKUP(CONCATENATE(B2127,C2127),[1]Hoja1!$J:$K,2,0)</f>
        <v>30042</v>
      </c>
      <c r="I2127">
        <f>+COUNTIFS(BaseSAP!U:U,V!H2127,BaseSAP!C:C,V!$G$4)</f>
        <v>0</v>
      </c>
      <c r="L2127" s="12" t="s">
        <v>2132</v>
      </c>
      <c r="M2127">
        <v>0</v>
      </c>
    </row>
    <row r="2128" spans="1:13" x14ac:dyDescent="0.25">
      <c r="A2128" s="33" t="s">
        <v>146</v>
      </c>
      <c r="B2128" s="33" t="s">
        <v>2132</v>
      </c>
      <c r="C2128" s="33" t="s">
        <v>2168</v>
      </c>
      <c r="D2128" s="33">
        <v>0</v>
      </c>
      <c r="E2128" s="69">
        <v>0</v>
      </c>
      <c r="G2128" s="99">
        <f>+VALUE(VLOOKUP(B2128,[1]Hoja1!B$2:C$33,2,0))</f>
        <v>30</v>
      </c>
      <c r="H2128" t="str">
        <f>+VLOOKUP(CONCATENATE(B2128,C2128),[1]Hoja1!$J:$K,2,0)</f>
        <v>30043</v>
      </c>
      <c r="I2128">
        <f>+COUNTIFS(BaseSAP!U:U,V!H2128,BaseSAP!C:C,V!$G$4)</f>
        <v>0</v>
      </c>
      <c r="L2128" s="33" t="s">
        <v>2132</v>
      </c>
      <c r="M2128">
        <v>0</v>
      </c>
    </row>
    <row r="2129" spans="1:13" x14ac:dyDescent="0.25">
      <c r="A2129" s="31" t="s">
        <v>146</v>
      </c>
      <c r="B2129" s="31" t="s">
        <v>2132</v>
      </c>
      <c r="C2129" s="31" t="s">
        <v>2169</v>
      </c>
      <c r="D2129" s="31">
        <v>0</v>
      </c>
      <c r="E2129" s="54">
        <v>0</v>
      </c>
      <c r="G2129" s="99">
        <f>+VALUE(VLOOKUP(B2129,[1]Hoja1!B$2:C$33,2,0))</f>
        <v>30</v>
      </c>
      <c r="H2129" t="str">
        <f>+VLOOKUP(CONCATENATE(B2129,C2129),[1]Hoja1!$J:$K,2,0)</f>
        <v>30044</v>
      </c>
      <c r="I2129">
        <f>+COUNTIFS(BaseSAP!U:U,V!H2129,BaseSAP!C:C,V!$G$4)</f>
        <v>0</v>
      </c>
      <c r="L2129" s="31" t="s">
        <v>2132</v>
      </c>
      <c r="M2129">
        <v>0</v>
      </c>
    </row>
    <row r="2130" spans="1:13" x14ac:dyDescent="0.25">
      <c r="A2130" s="33" t="s">
        <v>146</v>
      </c>
      <c r="B2130" s="33" t="s">
        <v>2132</v>
      </c>
      <c r="C2130" s="33" t="s">
        <v>2170</v>
      </c>
      <c r="D2130" s="33">
        <v>0</v>
      </c>
      <c r="E2130" s="69">
        <v>0</v>
      </c>
      <c r="G2130" s="99">
        <f>+VALUE(VLOOKUP(B2130,[1]Hoja1!B$2:C$33,2,0))</f>
        <v>30</v>
      </c>
      <c r="H2130" t="str">
        <f>+VLOOKUP(CONCATENATE(B2130,C2130),[1]Hoja1!$J:$K,2,0)</f>
        <v>30045</v>
      </c>
      <c r="I2130">
        <f>+COUNTIFS(BaseSAP!U:U,V!H2130,BaseSAP!C:C,V!$G$4)</f>
        <v>0</v>
      </c>
      <c r="L2130" s="33" t="s">
        <v>2132</v>
      </c>
      <c r="M2130">
        <v>0</v>
      </c>
    </row>
    <row r="2131" spans="1:13" x14ac:dyDescent="0.25">
      <c r="A2131" s="12" t="s">
        <v>146</v>
      </c>
      <c r="B2131" s="12" t="s">
        <v>2132</v>
      </c>
      <c r="C2131" s="12" t="s">
        <v>2171</v>
      </c>
      <c r="D2131" s="12">
        <v>0</v>
      </c>
      <c r="E2131" s="70">
        <v>0</v>
      </c>
      <c r="G2131" s="99">
        <f>+VALUE(VLOOKUP(B2131,[1]Hoja1!B$2:C$33,2,0))</f>
        <v>30</v>
      </c>
      <c r="H2131" t="str">
        <f>+VLOOKUP(CONCATENATE(B2131,C2131),[1]Hoja1!$J:$K,2,0)</f>
        <v>30046</v>
      </c>
      <c r="I2131">
        <f>+COUNTIFS(BaseSAP!U:U,V!H2131,BaseSAP!C:C,V!$G$4)</f>
        <v>0</v>
      </c>
      <c r="L2131" s="12" t="s">
        <v>2132</v>
      </c>
      <c r="M2131">
        <v>0</v>
      </c>
    </row>
    <row r="2132" spans="1:13" x14ac:dyDescent="0.25">
      <c r="A2132" s="33" t="s">
        <v>146</v>
      </c>
      <c r="B2132" s="33" t="s">
        <v>2132</v>
      </c>
      <c r="C2132" s="33" t="s">
        <v>2172</v>
      </c>
      <c r="D2132" s="33">
        <v>0</v>
      </c>
      <c r="E2132" s="69">
        <v>0</v>
      </c>
      <c r="G2132" s="99">
        <f>+VALUE(VLOOKUP(B2132,[1]Hoja1!B$2:C$33,2,0))</f>
        <v>30</v>
      </c>
      <c r="H2132" t="str">
        <f>+VLOOKUP(CONCATENATE(B2132,C2132),[1]Hoja1!$J:$K,2,0)</f>
        <v>30047</v>
      </c>
      <c r="I2132">
        <f>+COUNTIFS(BaseSAP!U:U,V!H2132,BaseSAP!C:C,V!$G$4)</f>
        <v>0</v>
      </c>
      <c r="L2132" s="33" t="s">
        <v>2132</v>
      </c>
      <c r="M2132">
        <v>0</v>
      </c>
    </row>
    <row r="2133" spans="1:13" x14ac:dyDescent="0.25">
      <c r="A2133" s="12" t="s">
        <v>146</v>
      </c>
      <c r="B2133" s="12" t="s">
        <v>2132</v>
      </c>
      <c r="C2133" s="12" t="s">
        <v>2173</v>
      </c>
      <c r="D2133" s="12">
        <v>0</v>
      </c>
      <c r="E2133" s="70">
        <v>0</v>
      </c>
      <c r="G2133" s="99">
        <f>+VALUE(VLOOKUP(B2133,[1]Hoja1!B$2:C$33,2,0))</f>
        <v>30</v>
      </c>
      <c r="H2133" t="str">
        <f>+VLOOKUP(CONCATENATE(B2133,C2133),[1]Hoja1!$J:$K,2,0)</f>
        <v>30048</v>
      </c>
      <c r="I2133">
        <f>+COUNTIFS(BaseSAP!U:U,V!H2133,BaseSAP!C:C,V!$G$4)</f>
        <v>0</v>
      </c>
      <c r="L2133" s="12" t="s">
        <v>2132</v>
      </c>
      <c r="M2133">
        <v>0</v>
      </c>
    </row>
    <row r="2134" spans="1:13" x14ac:dyDescent="0.25">
      <c r="A2134" s="33" t="s">
        <v>146</v>
      </c>
      <c r="B2134" s="33" t="s">
        <v>2132</v>
      </c>
      <c r="C2134" s="33" t="s">
        <v>2174</v>
      </c>
      <c r="D2134" s="33">
        <v>0</v>
      </c>
      <c r="E2134" s="69">
        <v>0</v>
      </c>
      <c r="G2134" s="99">
        <f>+VALUE(VLOOKUP(B2134,[1]Hoja1!B$2:C$33,2,0))</f>
        <v>30</v>
      </c>
      <c r="H2134" t="str">
        <f>+VLOOKUP(CONCATENATE(B2134,C2134),[1]Hoja1!$J:$K,2,0)</f>
        <v>30049</v>
      </c>
      <c r="I2134">
        <f>+COUNTIFS(BaseSAP!U:U,V!H2134,BaseSAP!C:C,V!$G$4)</f>
        <v>0</v>
      </c>
      <c r="L2134" s="33" t="s">
        <v>2132</v>
      </c>
      <c r="M2134">
        <v>0</v>
      </c>
    </row>
    <row r="2135" spans="1:13" x14ac:dyDescent="0.25">
      <c r="A2135" s="12" t="s">
        <v>146</v>
      </c>
      <c r="B2135" s="12" t="s">
        <v>2132</v>
      </c>
      <c r="C2135" s="12" t="s">
        <v>2175</v>
      </c>
      <c r="D2135" s="12">
        <v>0</v>
      </c>
      <c r="E2135" s="70">
        <v>0</v>
      </c>
      <c r="G2135" s="99">
        <f>+VALUE(VLOOKUP(B2135,[1]Hoja1!B$2:C$33,2,0))</f>
        <v>30</v>
      </c>
      <c r="H2135" t="str">
        <f>+VLOOKUP(CONCATENATE(B2135,C2135),[1]Hoja1!$J:$K,2,0)</f>
        <v>30050</v>
      </c>
      <c r="I2135">
        <f>+COUNTIFS(BaseSAP!U:U,V!H2135,BaseSAP!C:C,V!$G$4)</f>
        <v>0</v>
      </c>
      <c r="L2135" s="12" t="s">
        <v>2132</v>
      </c>
      <c r="M2135">
        <v>0</v>
      </c>
    </row>
    <row r="2136" spans="1:13" x14ac:dyDescent="0.25">
      <c r="A2136" s="33" t="s">
        <v>146</v>
      </c>
      <c r="B2136" s="33" t="s">
        <v>2132</v>
      </c>
      <c r="C2136" s="33" t="s">
        <v>2176</v>
      </c>
      <c r="D2136" s="33">
        <v>0</v>
      </c>
      <c r="E2136" s="69">
        <v>0</v>
      </c>
      <c r="G2136" s="99">
        <f>+VALUE(VLOOKUP(B2136,[1]Hoja1!B$2:C$33,2,0))</f>
        <v>30</v>
      </c>
      <c r="H2136" t="str">
        <f>+VLOOKUP(CONCATENATE(B2136,C2136),[1]Hoja1!$J:$K,2,0)</f>
        <v>30051</v>
      </c>
      <c r="I2136">
        <f>+COUNTIFS(BaseSAP!U:U,V!H2136,BaseSAP!C:C,V!$G$4)</f>
        <v>0</v>
      </c>
      <c r="L2136" s="33" t="s">
        <v>2132</v>
      </c>
      <c r="M2136">
        <v>0</v>
      </c>
    </row>
    <row r="2137" spans="1:13" x14ac:dyDescent="0.25">
      <c r="A2137" s="31" t="s">
        <v>146</v>
      </c>
      <c r="B2137" s="31" t="s">
        <v>2132</v>
      </c>
      <c r="C2137" s="31" t="s">
        <v>2177</v>
      </c>
      <c r="D2137" s="31">
        <v>0</v>
      </c>
      <c r="E2137" s="54">
        <v>0</v>
      </c>
      <c r="G2137" s="99">
        <f>+VALUE(VLOOKUP(B2137,[1]Hoja1!B$2:C$33,2,0))</f>
        <v>30</v>
      </c>
      <c r="H2137" t="str">
        <f>+VLOOKUP(CONCATENATE(B2137,C2137),[1]Hoja1!$J:$K,2,0)</f>
        <v>30052</v>
      </c>
      <c r="I2137">
        <f>+COUNTIFS(BaseSAP!U:U,V!H2137,BaseSAP!C:C,V!$G$4)</f>
        <v>0</v>
      </c>
      <c r="L2137" s="31" t="s">
        <v>2132</v>
      </c>
      <c r="M2137">
        <v>0</v>
      </c>
    </row>
    <row r="2138" spans="1:13" x14ac:dyDescent="0.25">
      <c r="A2138" s="33" t="s">
        <v>146</v>
      </c>
      <c r="B2138" s="33" t="s">
        <v>2132</v>
      </c>
      <c r="C2138" s="33" t="s">
        <v>2178</v>
      </c>
      <c r="D2138" s="33">
        <v>0</v>
      </c>
      <c r="E2138" s="69">
        <v>0</v>
      </c>
      <c r="G2138" s="99">
        <f>+VALUE(VLOOKUP(B2138,[1]Hoja1!B$2:C$33,2,0))</f>
        <v>30</v>
      </c>
      <c r="H2138" t="str">
        <f>+VLOOKUP(CONCATENATE(B2138,C2138),[1]Hoja1!$J:$K,2,0)</f>
        <v>30053</v>
      </c>
      <c r="I2138">
        <f>+COUNTIFS(BaseSAP!U:U,V!H2138,BaseSAP!C:C,V!$G$4)</f>
        <v>0</v>
      </c>
      <c r="L2138" s="33" t="s">
        <v>2132</v>
      </c>
      <c r="M2138">
        <v>0</v>
      </c>
    </row>
    <row r="2139" spans="1:13" x14ac:dyDescent="0.25">
      <c r="A2139" s="31" t="s">
        <v>146</v>
      </c>
      <c r="B2139" s="31" t="s">
        <v>2132</v>
      </c>
      <c r="C2139" s="31" t="s">
        <v>2179</v>
      </c>
      <c r="D2139" s="31">
        <v>0</v>
      </c>
      <c r="E2139" s="54">
        <v>0</v>
      </c>
      <c r="G2139" s="99">
        <f>+VALUE(VLOOKUP(B2139,[1]Hoja1!B$2:C$33,2,0))</f>
        <v>30</v>
      </c>
      <c r="H2139" t="str">
        <f>+VLOOKUP(CONCATENATE(B2139,C2139),[1]Hoja1!$J:$K,2,0)</f>
        <v>30054</v>
      </c>
      <c r="I2139">
        <f>+COUNTIFS(BaseSAP!U:U,V!H2139,BaseSAP!C:C,V!$G$4)</f>
        <v>0</v>
      </c>
      <c r="L2139" s="31" t="s">
        <v>2132</v>
      </c>
      <c r="M2139">
        <v>0</v>
      </c>
    </row>
    <row r="2140" spans="1:13" x14ac:dyDescent="0.25">
      <c r="A2140" s="33" t="s">
        <v>146</v>
      </c>
      <c r="B2140" s="33" t="s">
        <v>2132</v>
      </c>
      <c r="C2140" s="33" t="s">
        <v>2180</v>
      </c>
      <c r="D2140" s="33">
        <v>0</v>
      </c>
      <c r="E2140" s="69">
        <v>0</v>
      </c>
      <c r="G2140" s="99">
        <f>+VALUE(VLOOKUP(B2140,[1]Hoja1!B$2:C$33,2,0))</f>
        <v>30</v>
      </c>
      <c r="H2140" t="str">
        <f>+VLOOKUP(CONCATENATE(B2140,C2140),[1]Hoja1!$J:$K,2,0)</f>
        <v>30055</v>
      </c>
      <c r="I2140">
        <f>+COUNTIFS(BaseSAP!U:U,V!H2140,BaseSAP!C:C,V!$G$4)</f>
        <v>0</v>
      </c>
      <c r="L2140" s="33" t="s">
        <v>2132</v>
      </c>
      <c r="M2140">
        <v>0</v>
      </c>
    </row>
    <row r="2141" spans="1:13" x14ac:dyDescent="0.25">
      <c r="A2141" s="12" t="s">
        <v>146</v>
      </c>
      <c r="B2141" s="12" t="s">
        <v>2132</v>
      </c>
      <c r="C2141" s="12" t="s">
        <v>2181</v>
      </c>
      <c r="D2141" s="12">
        <v>0</v>
      </c>
      <c r="E2141" s="70">
        <v>0</v>
      </c>
      <c r="G2141" s="99">
        <f>+VALUE(VLOOKUP(B2141,[1]Hoja1!B$2:C$33,2,0))</f>
        <v>30</v>
      </c>
      <c r="H2141" t="str">
        <f>+VLOOKUP(CONCATENATE(B2141,C2141),[1]Hoja1!$J:$K,2,0)</f>
        <v>30056</v>
      </c>
      <c r="I2141">
        <f>+COUNTIFS(BaseSAP!U:U,V!H2141,BaseSAP!C:C,V!$G$4)</f>
        <v>0</v>
      </c>
      <c r="L2141" s="12" t="s">
        <v>2132</v>
      </c>
      <c r="M2141">
        <v>0</v>
      </c>
    </row>
    <row r="2142" spans="1:13" x14ac:dyDescent="0.25">
      <c r="A2142" s="33" t="s">
        <v>146</v>
      </c>
      <c r="B2142" s="33" t="s">
        <v>2132</v>
      </c>
      <c r="C2142" s="33" t="s">
        <v>2182</v>
      </c>
      <c r="D2142" s="33">
        <v>0</v>
      </c>
      <c r="E2142" s="69">
        <v>0</v>
      </c>
      <c r="G2142" s="99">
        <f>+VALUE(VLOOKUP(B2142,[1]Hoja1!B$2:C$33,2,0))</f>
        <v>30</v>
      </c>
      <c r="H2142" t="str">
        <f>+VLOOKUP(CONCATENATE(B2142,C2142),[1]Hoja1!$J:$K,2,0)</f>
        <v>30057</v>
      </c>
      <c r="I2142">
        <f>+COUNTIFS(BaseSAP!U:U,V!H2142,BaseSAP!C:C,V!$G$4)</f>
        <v>0</v>
      </c>
      <c r="L2142" s="33" t="s">
        <v>2132</v>
      </c>
      <c r="M2142">
        <v>0</v>
      </c>
    </row>
    <row r="2143" spans="1:13" x14ac:dyDescent="0.25">
      <c r="A2143" s="12" t="s">
        <v>146</v>
      </c>
      <c r="B2143" s="12" t="s">
        <v>2132</v>
      </c>
      <c r="C2143" s="12" t="s">
        <v>2183</v>
      </c>
      <c r="D2143" s="12">
        <v>0</v>
      </c>
      <c r="E2143" s="70">
        <v>0</v>
      </c>
      <c r="G2143" s="99">
        <f>+VALUE(VLOOKUP(B2143,[1]Hoja1!B$2:C$33,2,0))</f>
        <v>30</v>
      </c>
      <c r="H2143" t="str">
        <f>+VLOOKUP(CONCATENATE(B2143,C2143),[1]Hoja1!$J:$K,2,0)</f>
        <v>30058</v>
      </c>
      <c r="I2143">
        <f>+COUNTIFS(BaseSAP!U:U,V!H2143,BaseSAP!C:C,V!$G$4)</f>
        <v>0</v>
      </c>
      <c r="L2143" s="12" t="s">
        <v>2132</v>
      </c>
      <c r="M2143">
        <v>0</v>
      </c>
    </row>
    <row r="2144" spans="1:13" x14ac:dyDescent="0.25">
      <c r="A2144" s="33" t="s">
        <v>146</v>
      </c>
      <c r="B2144" s="33" t="s">
        <v>2132</v>
      </c>
      <c r="C2144" s="33" t="s">
        <v>2184</v>
      </c>
      <c r="D2144" s="33">
        <v>0</v>
      </c>
      <c r="E2144" s="69">
        <v>0</v>
      </c>
      <c r="G2144" s="99">
        <f>+VALUE(VLOOKUP(B2144,[1]Hoja1!B$2:C$33,2,0))</f>
        <v>30</v>
      </c>
      <c r="H2144" t="str">
        <f>+VLOOKUP(CONCATENATE(B2144,C2144),[1]Hoja1!$J:$K,2,0)</f>
        <v>30059</v>
      </c>
      <c r="I2144">
        <f>+COUNTIFS(BaseSAP!U:U,V!H2144,BaseSAP!C:C,V!$G$4)</f>
        <v>0</v>
      </c>
      <c r="L2144" s="33" t="s">
        <v>2132</v>
      </c>
      <c r="M2144">
        <v>0</v>
      </c>
    </row>
    <row r="2145" spans="1:13" x14ac:dyDescent="0.25">
      <c r="A2145" s="12" t="s">
        <v>146</v>
      </c>
      <c r="B2145" s="12" t="s">
        <v>2132</v>
      </c>
      <c r="C2145" s="12" t="s">
        <v>2185</v>
      </c>
      <c r="D2145" s="12">
        <v>0</v>
      </c>
      <c r="E2145" s="70">
        <v>0</v>
      </c>
      <c r="G2145" s="99">
        <f>+VALUE(VLOOKUP(B2145,[1]Hoja1!B$2:C$33,2,0))</f>
        <v>30</v>
      </c>
      <c r="H2145" t="str">
        <f>+VLOOKUP(CONCATENATE(B2145,C2145),[1]Hoja1!$J:$K,2,0)</f>
        <v>30060</v>
      </c>
      <c r="I2145">
        <f>+COUNTIFS(BaseSAP!U:U,V!H2145,BaseSAP!C:C,V!$G$4)</f>
        <v>0</v>
      </c>
      <c r="L2145" s="12" t="s">
        <v>2132</v>
      </c>
      <c r="M2145">
        <v>0</v>
      </c>
    </row>
    <row r="2146" spans="1:13" x14ac:dyDescent="0.25">
      <c r="A2146" s="33" t="s">
        <v>146</v>
      </c>
      <c r="B2146" s="33" t="s">
        <v>2132</v>
      </c>
      <c r="C2146" s="33" t="s">
        <v>2186</v>
      </c>
      <c r="D2146" s="33">
        <v>0</v>
      </c>
      <c r="E2146" s="75">
        <v>0</v>
      </c>
      <c r="G2146" s="99">
        <f>+VALUE(VLOOKUP(B2146,[1]Hoja1!B$2:C$33,2,0))</f>
        <v>30</v>
      </c>
      <c r="H2146" t="str">
        <f>+VLOOKUP(CONCATENATE(B2146,C2146),[1]Hoja1!$J:$K,2,0)</f>
        <v>30061</v>
      </c>
      <c r="I2146">
        <f>+COUNTIFS(BaseSAP!U:U,V!H2146,BaseSAP!C:C,V!$G$4)</f>
        <v>0</v>
      </c>
      <c r="L2146" s="33" t="s">
        <v>2132</v>
      </c>
      <c r="M2146">
        <v>0</v>
      </c>
    </row>
    <row r="2147" spans="1:13" x14ac:dyDescent="0.25">
      <c r="A2147" s="31" t="s">
        <v>146</v>
      </c>
      <c r="B2147" s="31" t="s">
        <v>2132</v>
      </c>
      <c r="C2147" s="31" t="s">
        <v>2187</v>
      </c>
      <c r="D2147" s="31">
        <v>0</v>
      </c>
      <c r="E2147" s="54">
        <v>0</v>
      </c>
      <c r="G2147" s="99">
        <f>+VALUE(VLOOKUP(B2147,[1]Hoja1!B$2:C$33,2,0))</f>
        <v>30</v>
      </c>
      <c r="H2147" t="str">
        <f>+VLOOKUP(CONCATENATE(B2147,C2147),[1]Hoja1!$J:$K,2,0)</f>
        <v>30062</v>
      </c>
      <c r="I2147">
        <f>+COUNTIFS(BaseSAP!U:U,V!H2147,BaseSAP!C:C,V!$G$4)</f>
        <v>0</v>
      </c>
      <c r="L2147" s="31" t="s">
        <v>2132</v>
      </c>
      <c r="M2147">
        <v>0</v>
      </c>
    </row>
    <row r="2148" spans="1:13" x14ac:dyDescent="0.25">
      <c r="A2148" s="33" t="s">
        <v>146</v>
      </c>
      <c r="B2148" s="33" t="s">
        <v>2132</v>
      </c>
      <c r="C2148" s="33" t="s">
        <v>2188</v>
      </c>
      <c r="D2148" s="33">
        <v>0</v>
      </c>
      <c r="E2148" s="69">
        <v>0</v>
      </c>
      <c r="G2148" s="99">
        <f>+VALUE(VLOOKUP(B2148,[1]Hoja1!B$2:C$33,2,0))</f>
        <v>30</v>
      </c>
      <c r="H2148" t="str">
        <f>+VLOOKUP(CONCATENATE(B2148,C2148),[1]Hoja1!$J:$K,2,0)</f>
        <v>30063</v>
      </c>
      <c r="I2148">
        <f>+COUNTIFS(BaseSAP!U:U,V!H2148,BaseSAP!C:C,V!$G$4)</f>
        <v>0</v>
      </c>
      <c r="L2148" s="33" t="s">
        <v>2132</v>
      </c>
      <c r="M2148">
        <v>0</v>
      </c>
    </row>
    <row r="2149" spans="1:13" x14ac:dyDescent="0.25">
      <c r="A2149" s="12" t="s">
        <v>146</v>
      </c>
      <c r="B2149" s="12" t="s">
        <v>2132</v>
      </c>
      <c r="C2149" s="12" t="s">
        <v>2189</v>
      </c>
      <c r="D2149" s="12">
        <v>0</v>
      </c>
      <c r="E2149" s="70">
        <v>0</v>
      </c>
      <c r="G2149" s="99">
        <f>+VALUE(VLOOKUP(B2149,[1]Hoja1!B$2:C$33,2,0))</f>
        <v>30</v>
      </c>
      <c r="H2149" t="str">
        <f>+VLOOKUP(CONCATENATE(B2149,C2149),[1]Hoja1!$J:$K,2,0)</f>
        <v>30064</v>
      </c>
      <c r="I2149">
        <f>+COUNTIFS(BaseSAP!U:U,V!H2149,BaseSAP!C:C,V!$G$4)</f>
        <v>0</v>
      </c>
      <c r="L2149" s="12" t="s">
        <v>2132</v>
      </c>
      <c r="M2149">
        <v>0</v>
      </c>
    </row>
    <row r="2150" spans="1:13" x14ac:dyDescent="0.25">
      <c r="A2150" s="33" t="s">
        <v>146</v>
      </c>
      <c r="B2150" s="33" t="s">
        <v>2132</v>
      </c>
      <c r="C2150" s="33" t="s">
        <v>601</v>
      </c>
      <c r="D2150" s="33">
        <v>0</v>
      </c>
      <c r="E2150" s="69">
        <v>0</v>
      </c>
      <c r="G2150" s="99">
        <f>+VALUE(VLOOKUP(B2150,[1]Hoja1!B$2:C$33,2,0))</f>
        <v>30</v>
      </c>
      <c r="H2150" t="str">
        <f>+VLOOKUP(CONCATENATE(B2150,C2150),[1]Hoja1!$J:$K,2,0)</f>
        <v>30065</v>
      </c>
      <c r="I2150">
        <f>+COUNTIFS(BaseSAP!U:U,V!H2150,BaseSAP!C:C,V!$G$4)</f>
        <v>0</v>
      </c>
      <c r="L2150" s="33" t="s">
        <v>2132</v>
      </c>
      <c r="M2150">
        <v>0</v>
      </c>
    </row>
    <row r="2151" spans="1:13" x14ac:dyDescent="0.25">
      <c r="A2151" s="12" t="s">
        <v>146</v>
      </c>
      <c r="B2151" s="12" t="s">
        <v>2132</v>
      </c>
      <c r="C2151" s="12" t="s">
        <v>2190</v>
      </c>
      <c r="D2151" s="12">
        <v>0</v>
      </c>
      <c r="E2151" s="70">
        <v>0</v>
      </c>
      <c r="G2151" s="99">
        <f>+VALUE(VLOOKUP(B2151,[1]Hoja1!B$2:C$33,2,0))</f>
        <v>30</v>
      </c>
      <c r="H2151" t="str">
        <f>+VLOOKUP(CONCATENATE(B2151,C2151),[1]Hoja1!$J:$K,2,0)</f>
        <v>30066</v>
      </c>
      <c r="I2151">
        <f>+COUNTIFS(BaseSAP!U:U,V!H2151,BaseSAP!C:C,V!$G$4)</f>
        <v>0</v>
      </c>
      <c r="L2151" s="12" t="s">
        <v>2132</v>
      </c>
      <c r="M2151">
        <v>0</v>
      </c>
    </row>
    <row r="2152" spans="1:13" x14ac:dyDescent="0.25">
      <c r="A2152" s="33" t="s">
        <v>146</v>
      </c>
      <c r="B2152" s="33" t="s">
        <v>2132</v>
      </c>
      <c r="C2152" s="33" t="s">
        <v>2191</v>
      </c>
      <c r="D2152" s="33">
        <v>0</v>
      </c>
      <c r="E2152" s="69">
        <v>0</v>
      </c>
      <c r="G2152" s="99">
        <f>+VALUE(VLOOKUP(B2152,[1]Hoja1!B$2:C$33,2,0))</f>
        <v>30</v>
      </c>
      <c r="H2152" t="str">
        <f>+VLOOKUP(CONCATENATE(B2152,C2152),[1]Hoja1!$J:$K,2,0)</f>
        <v>30067</v>
      </c>
      <c r="I2152">
        <f>+COUNTIFS(BaseSAP!U:U,V!H2152,BaseSAP!C:C,V!$G$4)</f>
        <v>0</v>
      </c>
      <c r="L2152" s="33" t="s">
        <v>2132</v>
      </c>
      <c r="M2152">
        <v>0</v>
      </c>
    </row>
    <row r="2153" spans="1:13" x14ac:dyDescent="0.25">
      <c r="A2153" s="12" t="s">
        <v>146</v>
      </c>
      <c r="B2153" s="12" t="s">
        <v>2132</v>
      </c>
      <c r="C2153" s="12" t="s">
        <v>2192</v>
      </c>
      <c r="D2153" s="12">
        <v>1</v>
      </c>
      <c r="E2153" s="70">
        <v>4.7846889952153108E-3</v>
      </c>
      <c r="G2153" s="99">
        <f>+VALUE(VLOOKUP(B2153,[1]Hoja1!B$2:C$33,2,0))</f>
        <v>30</v>
      </c>
      <c r="H2153" t="str">
        <f>+VLOOKUP(CONCATENATE(B2153,C2153),[1]Hoja1!$J:$K,2,0)</f>
        <v>30068</v>
      </c>
      <c r="I2153">
        <f>+COUNTIFS(BaseSAP!U:U,V!H2153,BaseSAP!C:C,V!$G$4)</f>
        <v>1</v>
      </c>
      <c r="L2153" s="12" t="s">
        <v>2132</v>
      </c>
      <c r="M2153">
        <v>1</v>
      </c>
    </row>
    <row r="2154" spans="1:13" x14ac:dyDescent="0.25">
      <c r="A2154" s="33" t="s">
        <v>146</v>
      </c>
      <c r="B2154" s="33" t="s">
        <v>2132</v>
      </c>
      <c r="C2154" s="33" t="s">
        <v>2193</v>
      </c>
      <c r="D2154" s="33">
        <v>0</v>
      </c>
      <c r="E2154" s="69">
        <v>0</v>
      </c>
      <c r="G2154" s="99">
        <f>+VALUE(VLOOKUP(B2154,[1]Hoja1!B$2:C$33,2,0))</f>
        <v>30</v>
      </c>
      <c r="H2154" t="str">
        <f>+VLOOKUP(CONCATENATE(B2154,C2154),[1]Hoja1!$J:$K,2,0)</f>
        <v>30069</v>
      </c>
      <c r="I2154">
        <f>+COUNTIFS(BaseSAP!U:U,V!H2154,BaseSAP!C:C,V!$G$4)</f>
        <v>0</v>
      </c>
      <c r="L2154" s="33" t="s">
        <v>2132</v>
      </c>
      <c r="M2154">
        <v>0</v>
      </c>
    </row>
    <row r="2155" spans="1:13" x14ac:dyDescent="0.25">
      <c r="A2155" s="31" t="s">
        <v>146</v>
      </c>
      <c r="B2155" s="31" t="s">
        <v>2132</v>
      </c>
      <c r="C2155" s="31" t="s">
        <v>2194</v>
      </c>
      <c r="D2155" s="31">
        <v>0</v>
      </c>
      <c r="E2155" s="54">
        <v>0</v>
      </c>
      <c r="G2155" s="99">
        <f>+VALUE(VLOOKUP(B2155,[1]Hoja1!B$2:C$33,2,0))</f>
        <v>30</v>
      </c>
      <c r="H2155" t="str">
        <f>+VLOOKUP(CONCATENATE(B2155,C2155),[1]Hoja1!$J:$K,2,0)</f>
        <v>30070</v>
      </c>
      <c r="I2155">
        <f>+COUNTIFS(BaseSAP!U:U,V!H2155,BaseSAP!C:C,V!$G$4)</f>
        <v>0</v>
      </c>
      <c r="L2155" s="31" t="s">
        <v>2132</v>
      </c>
      <c r="M2155">
        <v>0</v>
      </c>
    </row>
    <row r="2156" spans="1:13" x14ac:dyDescent="0.25">
      <c r="A2156" s="33" t="s">
        <v>146</v>
      </c>
      <c r="B2156" s="33" t="s">
        <v>2132</v>
      </c>
      <c r="C2156" s="33" t="s">
        <v>2195</v>
      </c>
      <c r="D2156" s="33">
        <v>0</v>
      </c>
      <c r="E2156" s="69">
        <v>0</v>
      </c>
      <c r="G2156" s="99">
        <f>+VALUE(VLOOKUP(B2156,[1]Hoja1!B$2:C$33,2,0))</f>
        <v>30</v>
      </c>
      <c r="H2156" t="str">
        <f>+VLOOKUP(CONCATENATE(B2156,C2156),[1]Hoja1!$J:$K,2,0)</f>
        <v>30071</v>
      </c>
      <c r="I2156">
        <f>+COUNTIFS(BaseSAP!U:U,V!H2156,BaseSAP!C:C,V!$G$4)</f>
        <v>0</v>
      </c>
      <c r="L2156" s="33" t="s">
        <v>2132</v>
      </c>
      <c r="M2156">
        <v>0</v>
      </c>
    </row>
    <row r="2157" spans="1:13" x14ac:dyDescent="0.25">
      <c r="A2157" s="31" t="s">
        <v>146</v>
      </c>
      <c r="B2157" s="31" t="s">
        <v>2132</v>
      </c>
      <c r="C2157" s="31" t="s">
        <v>2196</v>
      </c>
      <c r="D2157" s="31">
        <v>0</v>
      </c>
      <c r="E2157" s="54">
        <v>0</v>
      </c>
      <c r="G2157" s="99">
        <f>+VALUE(VLOOKUP(B2157,[1]Hoja1!B$2:C$33,2,0))</f>
        <v>30</v>
      </c>
      <c r="H2157" t="str">
        <f>+VLOOKUP(CONCATENATE(B2157,C2157),[1]Hoja1!$J:$K,2,0)</f>
        <v>30072</v>
      </c>
      <c r="I2157">
        <f>+COUNTIFS(BaseSAP!U:U,V!H2157,BaseSAP!C:C,V!$G$4)</f>
        <v>0</v>
      </c>
      <c r="L2157" s="31" t="s">
        <v>2132</v>
      </c>
      <c r="M2157">
        <v>0</v>
      </c>
    </row>
    <row r="2158" spans="1:13" x14ac:dyDescent="0.25">
      <c r="A2158" s="33" t="s">
        <v>146</v>
      </c>
      <c r="B2158" s="33" t="s">
        <v>2132</v>
      </c>
      <c r="C2158" s="33" t="s">
        <v>2197</v>
      </c>
      <c r="D2158" s="33">
        <v>0</v>
      </c>
      <c r="E2158" s="69">
        <v>0</v>
      </c>
      <c r="G2158" s="99">
        <f>+VALUE(VLOOKUP(B2158,[1]Hoja1!B$2:C$33,2,0))</f>
        <v>30</v>
      </c>
      <c r="H2158" t="str">
        <f>+VLOOKUP(CONCATENATE(B2158,C2158),[1]Hoja1!$J:$K,2,0)</f>
        <v>30073</v>
      </c>
      <c r="I2158">
        <f>+COUNTIFS(BaseSAP!U:U,V!H2158,BaseSAP!C:C,V!$G$4)</f>
        <v>0</v>
      </c>
      <c r="L2158" s="33" t="s">
        <v>2132</v>
      </c>
      <c r="M2158">
        <v>0</v>
      </c>
    </row>
    <row r="2159" spans="1:13" x14ac:dyDescent="0.25">
      <c r="A2159" s="12" t="s">
        <v>146</v>
      </c>
      <c r="B2159" s="12" t="s">
        <v>2132</v>
      </c>
      <c r="C2159" s="12" t="s">
        <v>2198</v>
      </c>
      <c r="D2159" s="12">
        <v>0</v>
      </c>
      <c r="E2159" s="70">
        <v>0</v>
      </c>
      <c r="G2159" s="99">
        <f>+VALUE(VLOOKUP(B2159,[1]Hoja1!B$2:C$33,2,0))</f>
        <v>30</v>
      </c>
      <c r="H2159" t="str">
        <f>+VLOOKUP(CONCATENATE(B2159,C2159),[1]Hoja1!$J:$K,2,0)</f>
        <v>30074</v>
      </c>
      <c r="I2159">
        <f>+COUNTIFS(BaseSAP!U:U,V!H2159,BaseSAP!C:C,V!$G$4)</f>
        <v>0</v>
      </c>
      <c r="L2159" s="12" t="s">
        <v>2132</v>
      </c>
      <c r="M2159">
        <v>0</v>
      </c>
    </row>
    <row r="2160" spans="1:13" x14ac:dyDescent="0.25">
      <c r="A2160" s="33" t="s">
        <v>146</v>
      </c>
      <c r="B2160" s="33" t="s">
        <v>2132</v>
      </c>
      <c r="C2160" s="33" t="s">
        <v>2199</v>
      </c>
      <c r="D2160" s="33">
        <v>0</v>
      </c>
      <c r="E2160" s="69">
        <v>0</v>
      </c>
      <c r="G2160" s="99">
        <f>+VALUE(VLOOKUP(B2160,[1]Hoja1!B$2:C$33,2,0))</f>
        <v>30</v>
      </c>
      <c r="H2160" t="str">
        <f>+VLOOKUP(CONCATENATE(B2160,C2160),[1]Hoja1!$J:$K,2,0)</f>
        <v>30075</v>
      </c>
      <c r="I2160">
        <f>+COUNTIFS(BaseSAP!U:U,V!H2160,BaseSAP!C:C,V!$G$4)</f>
        <v>0</v>
      </c>
      <c r="L2160" s="33" t="s">
        <v>2132</v>
      </c>
      <c r="M2160">
        <v>0</v>
      </c>
    </row>
    <row r="2161" spans="1:13" x14ac:dyDescent="0.25">
      <c r="A2161" s="12" t="s">
        <v>146</v>
      </c>
      <c r="B2161" s="12" t="s">
        <v>2132</v>
      </c>
      <c r="C2161" s="12" t="s">
        <v>2200</v>
      </c>
      <c r="D2161" s="12">
        <v>0</v>
      </c>
      <c r="E2161" s="70">
        <v>0</v>
      </c>
      <c r="G2161" s="99">
        <f>+VALUE(VLOOKUP(B2161,[1]Hoja1!B$2:C$33,2,0))</f>
        <v>30</v>
      </c>
      <c r="H2161" t="str">
        <f>+VLOOKUP(CONCATENATE(B2161,C2161),[1]Hoja1!$J:$K,2,0)</f>
        <v>30076</v>
      </c>
      <c r="I2161">
        <f>+COUNTIFS(BaseSAP!U:U,V!H2161,BaseSAP!C:C,V!$G$4)</f>
        <v>0</v>
      </c>
      <c r="L2161" s="12" t="s">
        <v>2132</v>
      </c>
      <c r="M2161">
        <v>0</v>
      </c>
    </row>
    <row r="2162" spans="1:13" x14ac:dyDescent="0.25">
      <c r="A2162" s="33" t="s">
        <v>146</v>
      </c>
      <c r="B2162" s="33" t="s">
        <v>2132</v>
      </c>
      <c r="C2162" s="33" t="s">
        <v>2201</v>
      </c>
      <c r="D2162" s="33">
        <v>0</v>
      </c>
      <c r="E2162" s="69">
        <v>0</v>
      </c>
      <c r="G2162" s="99">
        <f>+VALUE(VLOOKUP(B2162,[1]Hoja1!B$2:C$33,2,0))</f>
        <v>30</v>
      </c>
      <c r="H2162" t="str">
        <f>+VLOOKUP(CONCATENATE(B2162,C2162),[1]Hoja1!$J:$K,2,0)</f>
        <v>30077</v>
      </c>
      <c r="I2162">
        <f>+COUNTIFS(BaseSAP!U:U,V!H2162,BaseSAP!C:C,V!$G$4)</f>
        <v>0</v>
      </c>
      <c r="L2162" s="33" t="s">
        <v>2132</v>
      </c>
      <c r="M2162">
        <v>0</v>
      </c>
    </row>
    <row r="2163" spans="1:13" x14ac:dyDescent="0.25">
      <c r="A2163" s="12" t="s">
        <v>146</v>
      </c>
      <c r="B2163" s="12" t="s">
        <v>2132</v>
      </c>
      <c r="C2163" s="12" t="s">
        <v>2202</v>
      </c>
      <c r="D2163" s="12">
        <v>0</v>
      </c>
      <c r="E2163" s="70">
        <v>0</v>
      </c>
      <c r="G2163" s="99">
        <f>+VALUE(VLOOKUP(B2163,[1]Hoja1!B$2:C$33,2,0))</f>
        <v>30</v>
      </c>
      <c r="H2163" t="str">
        <f>+VLOOKUP(CONCATENATE(B2163,C2163),[1]Hoja1!$J:$K,2,0)</f>
        <v>30078</v>
      </c>
      <c r="I2163">
        <f>+COUNTIFS(BaseSAP!U:U,V!H2163,BaseSAP!C:C,V!$G$4)</f>
        <v>0</v>
      </c>
      <c r="L2163" s="12" t="s">
        <v>2132</v>
      </c>
      <c r="M2163">
        <v>0</v>
      </c>
    </row>
    <row r="2164" spans="1:13" x14ac:dyDescent="0.25">
      <c r="A2164" s="33" t="s">
        <v>146</v>
      </c>
      <c r="B2164" s="33" t="s">
        <v>2132</v>
      </c>
      <c r="C2164" s="33" t="s">
        <v>2203</v>
      </c>
      <c r="D2164" s="33">
        <v>0</v>
      </c>
      <c r="E2164" s="69">
        <v>0</v>
      </c>
      <c r="G2164" s="99">
        <f>+VALUE(VLOOKUP(B2164,[1]Hoja1!B$2:C$33,2,0))</f>
        <v>30</v>
      </c>
      <c r="H2164" t="str">
        <f>+VLOOKUP(CONCATENATE(B2164,C2164),[1]Hoja1!$J:$K,2,0)</f>
        <v>30079</v>
      </c>
      <c r="I2164">
        <f>+COUNTIFS(BaseSAP!U:U,V!H2164,BaseSAP!C:C,V!$G$4)</f>
        <v>0</v>
      </c>
      <c r="L2164" s="33" t="s">
        <v>2132</v>
      </c>
      <c r="M2164">
        <v>0</v>
      </c>
    </row>
    <row r="2165" spans="1:13" x14ac:dyDescent="0.25">
      <c r="A2165" s="31" t="s">
        <v>146</v>
      </c>
      <c r="B2165" s="31" t="s">
        <v>2132</v>
      </c>
      <c r="C2165" s="31" t="s">
        <v>2204</v>
      </c>
      <c r="D2165" s="31">
        <v>0</v>
      </c>
      <c r="E2165" s="54">
        <v>0</v>
      </c>
      <c r="G2165" s="99">
        <f>+VALUE(VLOOKUP(B2165,[1]Hoja1!B$2:C$33,2,0))</f>
        <v>30</v>
      </c>
      <c r="H2165" t="str">
        <f>+VLOOKUP(CONCATENATE(B2165,C2165),[1]Hoja1!$J:$K,2,0)</f>
        <v>30080</v>
      </c>
      <c r="I2165">
        <f>+COUNTIFS(BaseSAP!U:U,V!H2165,BaseSAP!C:C,V!$G$4)</f>
        <v>0</v>
      </c>
      <c r="L2165" s="31" t="s">
        <v>2132</v>
      </c>
      <c r="M2165">
        <v>0</v>
      </c>
    </row>
    <row r="2166" spans="1:13" x14ac:dyDescent="0.25">
      <c r="A2166" s="33" t="s">
        <v>146</v>
      </c>
      <c r="B2166" s="33" t="s">
        <v>2132</v>
      </c>
      <c r="C2166" s="33" t="s">
        <v>2205</v>
      </c>
      <c r="D2166" s="33">
        <v>0</v>
      </c>
      <c r="E2166" s="69">
        <v>0</v>
      </c>
      <c r="G2166" s="99">
        <f>+VALUE(VLOOKUP(B2166,[1]Hoja1!B$2:C$33,2,0))</f>
        <v>30</v>
      </c>
      <c r="H2166" t="str">
        <f>+VLOOKUP(CONCATENATE(B2166,C2166),[1]Hoja1!$J:$K,2,0)</f>
        <v>30081</v>
      </c>
      <c r="I2166">
        <f>+COUNTIFS(BaseSAP!U:U,V!H2166,BaseSAP!C:C,V!$G$4)</f>
        <v>0</v>
      </c>
      <c r="L2166" s="33" t="s">
        <v>2132</v>
      </c>
      <c r="M2166">
        <v>0</v>
      </c>
    </row>
    <row r="2167" spans="1:13" x14ac:dyDescent="0.25">
      <c r="A2167" s="12" t="s">
        <v>146</v>
      </c>
      <c r="B2167" s="12" t="s">
        <v>2132</v>
      </c>
      <c r="C2167" s="12" t="s">
        <v>2206</v>
      </c>
      <c r="D2167" s="12">
        <v>0</v>
      </c>
      <c r="E2167" s="70">
        <v>0</v>
      </c>
      <c r="G2167" s="99">
        <f>+VALUE(VLOOKUP(B2167,[1]Hoja1!B$2:C$33,2,0))</f>
        <v>30</v>
      </c>
      <c r="H2167" t="str">
        <f>+VLOOKUP(CONCATENATE(B2167,C2167),[1]Hoja1!$J:$K,2,0)</f>
        <v>30082</v>
      </c>
      <c r="I2167">
        <f>+COUNTIFS(BaseSAP!U:U,V!H2167,BaseSAP!C:C,V!$G$4)</f>
        <v>0</v>
      </c>
      <c r="L2167" s="12" t="s">
        <v>2132</v>
      </c>
      <c r="M2167">
        <v>0</v>
      </c>
    </row>
    <row r="2168" spans="1:13" x14ac:dyDescent="0.25">
      <c r="A2168" s="33" t="s">
        <v>146</v>
      </c>
      <c r="B2168" s="33" t="s">
        <v>2132</v>
      </c>
      <c r="C2168" s="33" t="s">
        <v>2207</v>
      </c>
      <c r="D2168" s="33">
        <v>0</v>
      </c>
      <c r="E2168" s="69">
        <v>0</v>
      </c>
      <c r="G2168" s="99">
        <f>+VALUE(VLOOKUP(B2168,[1]Hoja1!B$2:C$33,2,0))</f>
        <v>30</v>
      </c>
      <c r="H2168" t="str">
        <f>+VLOOKUP(CONCATENATE(B2168,C2168),[1]Hoja1!$J:$K,2,0)</f>
        <v>30083</v>
      </c>
      <c r="I2168">
        <f>+COUNTIFS(BaseSAP!U:U,V!H2168,BaseSAP!C:C,V!$G$4)</f>
        <v>0</v>
      </c>
      <c r="L2168" s="33" t="s">
        <v>2132</v>
      </c>
      <c r="M2168">
        <v>0</v>
      </c>
    </row>
    <row r="2169" spans="1:13" x14ac:dyDescent="0.25">
      <c r="A2169" s="12" t="s">
        <v>146</v>
      </c>
      <c r="B2169" s="12" t="s">
        <v>2132</v>
      </c>
      <c r="C2169" s="12" t="s">
        <v>2208</v>
      </c>
      <c r="D2169" s="12">
        <v>0</v>
      </c>
      <c r="E2169" s="70">
        <v>0</v>
      </c>
      <c r="G2169" s="99">
        <f>+VALUE(VLOOKUP(B2169,[1]Hoja1!B$2:C$33,2,0))</f>
        <v>30</v>
      </c>
      <c r="H2169" t="str">
        <f>+VLOOKUP(CONCATENATE(B2169,C2169),[1]Hoja1!$J:$K,2,0)</f>
        <v>30084</v>
      </c>
      <c r="I2169">
        <f>+COUNTIFS(BaseSAP!U:U,V!H2169,BaseSAP!C:C,V!$G$4)</f>
        <v>0</v>
      </c>
      <c r="L2169" s="12" t="s">
        <v>2132</v>
      </c>
      <c r="M2169">
        <v>0</v>
      </c>
    </row>
    <row r="2170" spans="1:13" x14ac:dyDescent="0.25">
      <c r="A2170" s="33" t="s">
        <v>146</v>
      </c>
      <c r="B2170" s="33" t="s">
        <v>2132</v>
      </c>
      <c r="C2170" s="33" t="s">
        <v>2209</v>
      </c>
      <c r="D2170" s="33">
        <v>0</v>
      </c>
      <c r="E2170" s="69">
        <v>0</v>
      </c>
      <c r="G2170" s="99">
        <f>+VALUE(VLOOKUP(B2170,[1]Hoja1!B$2:C$33,2,0))</f>
        <v>30</v>
      </c>
      <c r="H2170" t="str">
        <f>+VLOOKUP(CONCATENATE(B2170,C2170),[1]Hoja1!$J:$K,2,0)</f>
        <v>30085</v>
      </c>
      <c r="I2170">
        <f>+COUNTIFS(BaseSAP!U:U,V!H2170,BaseSAP!C:C,V!$G$4)</f>
        <v>0</v>
      </c>
      <c r="L2170" s="33" t="s">
        <v>2132</v>
      </c>
      <c r="M2170">
        <v>0</v>
      </c>
    </row>
    <row r="2171" spans="1:13" x14ac:dyDescent="0.25">
      <c r="A2171" s="12" t="s">
        <v>146</v>
      </c>
      <c r="B2171" s="12" t="s">
        <v>2132</v>
      </c>
      <c r="C2171" s="12" t="s">
        <v>2210</v>
      </c>
      <c r="D2171" s="12">
        <v>0</v>
      </c>
      <c r="E2171" s="70">
        <v>0</v>
      </c>
      <c r="G2171" s="99">
        <f>+VALUE(VLOOKUP(B2171,[1]Hoja1!B$2:C$33,2,0))</f>
        <v>30</v>
      </c>
      <c r="H2171" t="str">
        <f>+VLOOKUP(CONCATENATE(B2171,C2171),[1]Hoja1!$J:$K,2,0)</f>
        <v>30086</v>
      </c>
      <c r="I2171">
        <f>+COUNTIFS(BaseSAP!U:U,V!H2171,BaseSAP!C:C,V!$G$4)</f>
        <v>0</v>
      </c>
      <c r="L2171" s="12" t="s">
        <v>2132</v>
      </c>
      <c r="M2171">
        <v>0</v>
      </c>
    </row>
    <row r="2172" spans="1:13" x14ac:dyDescent="0.25">
      <c r="A2172" s="33" t="s">
        <v>146</v>
      </c>
      <c r="B2172" s="33" t="s">
        <v>2132</v>
      </c>
      <c r="C2172" s="33" t="s">
        <v>2211</v>
      </c>
      <c r="D2172" s="33">
        <v>0</v>
      </c>
      <c r="E2172" s="69">
        <v>0</v>
      </c>
      <c r="G2172" s="99">
        <f>+VALUE(VLOOKUP(B2172,[1]Hoja1!B$2:C$33,2,0))</f>
        <v>30</v>
      </c>
      <c r="H2172" t="str">
        <f>+VLOOKUP(CONCATENATE(B2172,C2172),[1]Hoja1!$J:$K,2,0)</f>
        <v>30087</v>
      </c>
      <c r="I2172">
        <f>+COUNTIFS(BaseSAP!U:U,V!H2172,BaseSAP!C:C,V!$G$4)</f>
        <v>0</v>
      </c>
      <c r="L2172" s="33" t="s">
        <v>2132</v>
      </c>
      <c r="M2172">
        <v>0</v>
      </c>
    </row>
    <row r="2173" spans="1:13" x14ac:dyDescent="0.25">
      <c r="A2173" s="31" t="s">
        <v>146</v>
      </c>
      <c r="B2173" s="31" t="s">
        <v>2132</v>
      </c>
      <c r="C2173" s="31" t="s">
        <v>2212</v>
      </c>
      <c r="D2173" s="31">
        <v>0</v>
      </c>
      <c r="E2173" s="54">
        <v>0</v>
      </c>
      <c r="G2173" s="99">
        <f>+VALUE(VLOOKUP(B2173,[1]Hoja1!B$2:C$33,2,0))</f>
        <v>30</v>
      </c>
      <c r="H2173" t="str">
        <f>+VLOOKUP(CONCATENATE(B2173,C2173),[1]Hoja1!$J:$K,2,0)</f>
        <v>30088</v>
      </c>
      <c r="I2173">
        <f>+COUNTIFS(BaseSAP!U:U,V!H2173,BaseSAP!C:C,V!$G$4)</f>
        <v>0</v>
      </c>
      <c r="L2173" s="31" t="s">
        <v>2132</v>
      </c>
      <c r="M2173">
        <v>0</v>
      </c>
    </row>
    <row r="2174" spans="1:13" x14ac:dyDescent="0.25">
      <c r="A2174" s="33" t="s">
        <v>146</v>
      </c>
      <c r="B2174" s="33" t="s">
        <v>2132</v>
      </c>
      <c r="C2174" s="33" t="s">
        <v>2213</v>
      </c>
      <c r="D2174" s="33">
        <v>0</v>
      </c>
      <c r="E2174" s="69">
        <v>0</v>
      </c>
      <c r="G2174" s="99">
        <f>+VALUE(VLOOKUP(B2174,[1]Hoja1!B$2:C$33,2,0))</f>
        <v>30</v>
      </c>
      <c r="H2174" t="str">
        <f>+VLOOKUP(CONCATENATE(B2174,C2174),[1]Hoja1!$J:$K,2,0)</f>
        <v>30089</v>
      </c>
      <c r="I2174">
        <f>+COUNTIFS(BaseSAP!U:U,V!H2174,BaseSAP!C:C,V!$G$4)</f>
        <v>0</v>
      </c>
      <c r="L2174" s="33" t="s">
        <v>2132</v>
      </c>
      <c r="M2174">
        <v>0</v>
      </c>
    </row>
    <row r="2175" spans="1:13" x14ac:dyDescent="0.25">
      <c r="A2175" s="31" t="s">
        <v>146</v>
      </c>
      <c r="B2175" s="31" t="s">
        <v>2132</v>
      </c>
      <c r="C2175" s="31" t="s">
        <v>2214</v>
      </c>
      <c r="D2175" s="31">
        <v>0</v>
      </c>
      <c r="E2175" s="54">
        <v>0</v>
      </c>
      <c r="G2175" s="99">
        <f>+VALUE(VLOOKUP(B2175,[1]Hoja1!B$2:C$33,2,0))</f>
        <v>30</v>
      </c>
      <c r="H2175" t="str">
        <f>+VLOOKUP(CONCATENATE(B2175,C2175),[1]Hoja1!$J:$K,2,0)</f>
        <v>30090</v>
      </c>
      <c r="I2175">
        <f>+COUNTIFS(BaseSAP!U:U,V!H2175,BaseSAP!C:C,V!$G$4)</f>
        <v>0</v>
      </c>
      <c r="L2175" s="31" t="s">
        <v>2132</v>
      </c>
      <c r="M2175">
        <v>0</v>
      </c>
    </row>
    <row r="2176" spans="1:13" x14ac:dyDescent="0.25">
      <c r="A2176" s="33" t="s">
        <v>146</v>
      </c>
      <c r="B2176" s="33" t="s">
        <v>2132</v>
      </c>
      <c r="C2176" s="33" t="s">
        <v>2215</v>
      </c>
      <c r="D2176" s="33">
        <v>0</v>
      </c>
      <c r="E2176" s="69">
        <v>0</v>
      </c>
      <c r="G2176" s="99">
        <f>+VALUE(VLOOKUP(B2176,[1]Hoja1!B$2:C$33,2,0))</f>
        <v>30</v>
      </c>
      <c r="H2176" t="str">
        <f>+VLOOKUP(CONCATENATE(B2176,C2176),[1]Hoja1!$J:$K,2,0)</f>
        <v>30091</v>
      </c>
      <c r="I2176">
        <f>+COUNTIFS(BaseSAP!U:U,V!H2176,BaseSAP!C:C,V!$G$4)</f>
        <v>0</v>
      </c>
      <c r="L2176" s="33" t="s">
        <v>2132</v>
      </c>
      <c r="M2176">
        <v>0</v>
      </c>
    </row>
    <row r="2177" spans="1:13" x14ac:dyDescent="0.25">
      <c r="A2177" s="12" t="s">
        <v>146</v>
      </c>
      <c r="B2177" s="12" t="s">
        <v>2132</v>
      </c>
      <c r="C2177" s="12" t="s">
        <v>2216</v>
      </c>
      <c r="D2177" s="12">
        <v>0</v>
      </c>
      <c r="E2177" s="70">
        <v>0</v>
      </c>
      <c r="G2177" s="99">
        <f>+VALUE(VLOOKUP(B2177,[1]Hoja1!B$2:C$33,2,0))</f>
        <v>30</v>
      </c>
      <c r="H2177" t="str">
        <f>+VLOOKUP(CONCATENATE(B2177,C2177),[1]Hoja1!$J:$K,2,0)</f>
        <v>30092</v>
      </c>
      <c r="I2177">
        <f>+COUNTIFS(BaseSAP!U:U,V!H2177,BaseSAP!C:C,V!$G$4)</f>
        <v>0</v>
      </c>
      <c r="L2177" s="12" t="s">
        <v>2132</v>
      </c>
      <c r="M2177">
        <v>0</v>
      </c>
    </row>
    <row r="2178" spans="1:13" x14ac:dyDescent="0.25">
      <c r="A2178" s="33" t="s">
        <v>146</v>
      </c>
      <c r="B2178" s="33" t="s">
        <v>2132</v>
      </c>
      <c r="C2178" s="33" t="s">
        <v>828</v>
      </c>
      <c r="D2178" s="33">
        <v>0</v>
      </c>
      <c r="E2178" s="69">
        <v>0</v>
      </c>
      <c r="G2178" s="99">
        <f>+VALUE(VLOOKUP(B2178,[1]Hoja1!B$2:C$33,2,0))</f>
        <v>30</v>
      </c>
      <c r="H2178" t="str">
        <f>+VLOOKUP(CONCATENATE(B2178,C2178),[1]Hoja1!$J:$K,2,0)</f>
        <v>30093</v>
      </c>
      <c r="I2178">
        <f>+COUNTIFS(BaseSAP!U:U,V!H2178,BaseSAP!C:C,V!$G$4)</f>
        <v>0</v>
      </c>
      <c r="L2178" s="33" t="s">
        <v>2132</v>
      </c>
      <c r="M2178">
        <v>0</v>
      </c>
    </row>
    <row r="2179" spans="1:13" x14ac:dyDescent="0.25">
      <c r="A2179" s="12" t="s">
        <v>146</v>
      </c>
      <c r="B2179" s="12" t="s">
        <v>2132</v>
      </c>
      <c r="C2179" s="12" t="s">
        <v>2217</v>
      </c>
      <c r="D2179" s="12">
        <v>0</v>
      </c>
      <c r="E2179" s="70">
        <v>0</v>
      </c>
      <c r="G2179" s="99">
        <f>+VALUE(VLOOKUP(B2179,[1]Hoja1!B$2:C$33,2,0))</f>
        <v>30</v>
      </c>
      <c r="H2179" t="str">
        <f>+VLOOKUP(CONCATENATE(B2179,C2179),[1]Hoja1!$J:$K,2,0)</f>
        <v>30094</v>
      </c>
      <c r="I2179">
        <f>+COUNTIFS(BaseSAP!U:U,V!H2179,BaseSAP!C:C,V!$G$4)</f>
        <v>0</v>
      </c>
      <c r="L2179" s="12" t="s">
        <v>2132</v>
      </c>
      <c r="M2179">
        <v>0</v>
      </c>
    </row>
    <row r="2180" spans="1:13" x14ac:dyDescent="0.25">
      <c r="A2180" s="33" t="s">
        <v>146</v>
      </c>
      <c r="B2180" s="33" t="s">
        <v>2132</v>
      </c>
      <c r="C2180" s="33" t="s">
        <v>2218</v>
      </c>
      <c r="D2180" s="33">
        <v>0</v>
      </c>
      <c r="E2180" s="69">
        <v>0</v>
      </c>
      <c r="G2180" s="99">
        <f>+VALUE(VLOOKUP(B2180,[1]Hoja1!B$2:C$33,2,0))</f>
        <v>30</v>
      </c>
      <c r="H2180" t="str">
        <f>+VLOOKUP(CONCATENATE(B2180,C2180),[1]Hoja1!$J:$K,2,0)</f>
        <v>30095</v>
      </c>
      <c r="I2180">
        <f>+COUNTIFS(BaseSAP!U:U,V!H2180,BaseSAP!C:C,V!$G$4)</f>
        <v>0</v>
      </c>
      <c r="L2180" s="33" t="s">
        <v>2132</v>
      </c>
      <c r="M2180">
        <v>0</v>
      </c>
    </row>
    <row r="2181" spans="1:13" x14ac:dyDescent="0.25">
      <c r="A2181" s="12" t="s">
        <v>146</v>
      </c>
      <c r="B2181" s="12" t="s">
        <v>2132</v>
      </c>
      <c r="C2181" s="12" t="s">
        <v>2219</v>
      </c>
      <c r="D2181" s="12">
        <v>0</v>
      </c>
      <c r="E2181" s="70">
        <v>0</v>
      </c>
      <c r="G2181" s="99">
        <f>+VALUE(VLOOKUP(B2181,[1]Hoja1!B$2:C$33,2,0))</f>
        <v>30</v>
      </c>
      <c r="H2181" t="str">
        <f>+VLOOKUP(CONCATENATE(B2181,C2181),[1]Hoja1!$J:$K,2,0)</f>
        <v>30096</v>
      </c>
      <c r="I2181">
        <f>+COUNTIFS(BaseSAP!U:U,V!H2181,BaseSAP!C:C,V!$G$4)</f>
        <v>0</v>
      </c>
      <c r="L2181" s="12" t="s">
        <v>2132</v>
      </c>
      <c r="M2181">
        <v>0</v>
      </c>
    </row>
    <row r="2182" spans="1:13" x14ac:dyDescent="0.25">
      <c r="A2182" s="33" t="s">
        <v>146</v>
      </c>
      <c r="B2182" s="33" t="s">
        <v>2132</v>
      </c>
      <c r="C2182" s="33" t="s">
        <v>2220</v>
      </c>
      <c r="D2182" s="33">
        <v>0</v>
      </c>
      <c r="E2182" s="69">
        <v>0</v>
      </c>
      <c r="G2182" s="99">
        <f>+VALUE(VLOOKUP(B2182,[1]Hoja1!B$2:C$33,2,0))</f>
        <v>30</v>
      </c>
      <c r="H2182" t="str">
        <f>+VLOOKUP(CONCATENATE(B2182,C2182),[1]Hoja1!$J:$K,2,0)</f>
        <v>30097</v>
      </c>
      <c r="I2182">
        <f>+COUNTIFS(BaseSAP!U:U,V!H2182,BaseSAP!C:C,V!$G$4)</f>
        <v>0</v>
      </c>
      <c r="L2182" s="33" t="s">
        <v>2132</v>
      </c>
      <c r="M2182">
        <v>0</v>
      </c>
    </row>
    <row r="2183" spans="1:13" x14ac:dyDescent="0.25">
      <c r="A2183" s="31" t="s">
        <v>146</v>
      </c>
      <c r="B2183" s="31" t="s">
        <v>2132</v>
      </c>
      <c r="C2183" s="31" t="s">
        <v>716</v>
      </c>
      <c r="D2183" s="31">
        <v>0</v>
      </c>
      <c r="E2183" s="54">
        <v>0</v>
      </c>
      <c r="G2183" s="99">
        <f>+VALUE(VLOOKUP(B2183,[1]Hoja1!B$2:C$33,2,0))</f>
        <v>30</v>
      </c>
      <c r="H2183" t="str">
        <f>+VLOOKUP(CONCATENATE(B2183,C2183),[1]Hoja1!$J:$K,2,0)</f>
        <v>30098</v>
      </c>
      <c r="I2183">
        <f>+COUNTIFS(BaseSAP!U:U,V!H2183,BaseSAP!C:C,V!$G$4)</f>
        <v>0</v>
      </c>
      <c r="L2183" s="31" t="s">
        <v>2132</v>
      </c>
      <c r="M2183">
        <v>0</v>
      </c>
    </row>
    <row r="2184" spans="1:13" x14ac:dyDescent="0.25">
      <c r="A2184" s="33" t="s">
        <v>146</v>
      </c>
      <c r="B2184" s="33" t="s">
        <v>2132</v>
      </c>
      <c r="C2184" s="33" t="s">
        <v>2221</v>
      </c>
      <c r="D2184" s="33">
        <v>0</v>
      </c>
      <c r="E2184" s="69">
        <v>0</v>
      </c>
      <c r="G2184" s="99">
        <f>+VALUE(VLOOKUP(B2184,[1]Hoja1!B$2:C$33,2,0))</f>
        <v>30</v>
      </c>
      <c r="H2184" t="str">
        <f>+VLOOKUP(CONCATENATE(B2184,C2184),[1]Hoja1!$J:$K,2,0)</f>
        <v>30099</v>
      </c>
      <c r="I2184">
        <f>+COUNTIFS(BaseSAP!U:U,V!H2184,BaseSAP!C:C,V!$G$4)</f>
        <v>0</v>
      </c>
      <c r="L2184" s="33" t="s">
        <v>2132</v>
      </c>
      <c r="M2184">
        <v>0</v>
      </c>
    </row>
    <row r="2185" spans="1:13" x14ac:dyDescent="0.25">
      <c r="A2185" s="12" t="s">
        <v>146</v>
      </c>
      <c r="B2185" s="12" t="s">
        <v>2132</v>
      </c>
      <c r="C2185" s="12" t="s">
        <v>2222</v>
      </c>
      <c r="D2185" s="12">
        <v>0</v>
      </c>
      <c r="E2185" s="70">
        <v>0</v>
      </c>
      <c r="G2185" s="99">
        <f>+VALUE(VLOOKUP(B2185,[1]Hoja1!B$2:C$33,2,0))</f>
        <v>30</v>
      </c>
      <c r="H2185" t="str">
        <f>+VLOOKUP(CONCATENATE(B2185,C2185),[1]Hoja1!$J:$K,2,0)</f>
        <v>30100</v>
      </c>
      <c r="I2185">
        <f>+COUNTIFS(BaseSAP!U:U,V!H2185,BaseSAP!C:C,V!$G$4)</f>
        <v>0</v>
      </c>
      <c r="L2185" s="12" t="s">
        <v>2132</v>
      </c>
      <c r="M2185">
        <v>0</v>
      </c>
    </row>
    <row r="2186" spans="1:13" x14ac:dyDescent="0.25">
      <c r="A2186" s="33" t="s">
        <v>146</v>
      </c>
      <c r="B2186" s="33" t="s">
        <v>2132</v>
      </c>
      <c r="C2186" s="33" t="s">
        <v>2223</v>
      </c>
      <c r="D2186" s="33">
        <v>0</v>
      </c>
      <c r="E2186" s="69">
        <v>0</v>
      </c>
      <c r="G2186" s="99">
        <f>+VALUE(VLOOKUP(B2186,[1]Hoja1!B$2:C$33,2,0))</f>
        <v>30</v>
      </c>
      <c r="H2186" t="str">
        <f>+VLOOKUP(CONCATENATE(B2186,C2186),[1]Hoja1!$J:$K,2,0)</f>
        <v>30101</v>
      </c>
      <c r="I2186">
        <f>+COUNTIFS(BaseSAP!U:U,V!H2186,BaseSAP!C:C,V!$G$4)</f>
        <v>0</v>
      </c>
      <c r="L2186" s="33" t="s">
        <v>2132</v>
      </c>
      <c r="M2186">
        <v>0</v>
      </c>
    </row>
    <row r="2187" spans="1:13" x14ac:dyDescent="0.25">
      <c r="A2187" s="12" t="s">
        <v>146</v>
      </c>
      <c r="B2187" s="12" t="s">
        <v>2132</v>
      </c>
      <c r="C2187" s="12" t="s">
        <v>2224</v>
      </c>
      <c r="D2187" s="12">
        <v>0</v>
      </c>
      <c r="E2187" s="70">
        <v>0</v>
      </c>
      <c r="G2187" s="99">
        <f>+VALUE(VLOOKUP(B2187,[1]Hoja1!B$2:C$33,2,0))</f>
        <v>30</v>
      </c>
      <c r="H2187" t="str">
        <f>+VLOOKUP(CONCATENATE(B2187,C2187),[1]Hoja1!$J:$K,2,0)</f>
        <v>30102</v>
      </c>
      <c r="I2187">
        <f>+COUNTIFS(BaseSAP!U:U,V!H2187,BaseSAP!C:C,V!$G$4)</f>
        <v>0</v>
      </c>
      <c r="L2187" s="12" t="s">
        <v>2132</v>
      </c>
      <c r="M2187">
        <v>0</v>
      </c>
    </row>
    <row r="2188" spans="1:13" x14ac:dyDescent="0.25">
      <c r="A2188" s="33" t="s">
        <v>146</v>
      </c>
      <c r="B2188" s="33" t="s">
        <v>2132</v>
      </c>
      <c r="C2188" s="33" t="s">
        <v>2225</v>
      </c>
      <c r="D2188" s="33">
        <v>0</v>
      </c>
      <c r="E2188" s="69">
        <v>0</v>
      </c>
      <c r="G2188" s="99">
        <f>+VALUE(VLOOKUP(B2188,[1]Hoja1!B$2:C$33,2,0))</f>
        <v>30</v>
      </c>
      <c r="H2188" t="str">
        <f>+VLOOKUP(CONCATENATE(B2188,C2188),[1]Hoja1!$J:$K,2,0)</f>
        <v>30103</v>
      </c>
      <c r="I2188">
        <f>+COUNTIFS(BaseSAP!U:U,V!H2188,BaseSAP!C:C,V!$G$4)</f>
        <v>0</v>
      </c>
      <c r="L2188" s="33" t="s">
        <v>2132</v>
      </c>
      <c r="M2188">
        <v>0</v>
      </c>
    </row>
    <row r="2189" spans="1:13" x14ac:dyDescent="0.25">
      <c r="A2189" s="12" t="s">
        <v>146</v>
      </c>
      <c r="B2189" s="12" t="s">
        <v>2132</v>
      </c>
      <c r="C2189" s="12" t="s">
        <v>2226</v>
      </c>
      <c r="D2189" s="12">
        <v>0</v>
      </c>
      <c r="E2189" s="70">
        <v>0</v>
      </c>
      <c r="G2189" s="99">
        <f>+VALUE(VLOOKUP(B2189,[1]Hoja1!B$2:C$33,2,0))</f>
        <v>30</v>
      </c>
      <c r="H2189" t="str">
        <f>+VLOOKUP(CONCATENATE(B2189,C2189),[1]Hoja1!$J:$K,2,0)</f>
        <v>30104</v>
      </c>
      <c r="I2189">
        <f>+COUNTIFS(BaseSAP!U:U,V!H2189,BaseSAP!C:C,V!$G$4)</f>
        <v>0</v>
      </c>
      <c r="L2189" s="12" t="s">
        <v>2132</v>
      </c>
      <c r="M2189">
        <v>0</v>
      </c>
    </row>
    <row r="2190" spans="1:13" x14ac:dyDescent="0.25">
      <c r="A2190" s="33" t="s">
        <v>146</v>
      </c>
      <c r="B2190" s="33" t="s">
        <v>2132</v>
      </c>
      <c r="C2190" s="33" t="s">
        <v>2227</v>
      </c>
      <c r="D2190" s="33">
        <v>0</v>
      </c>
      <c r="E2190" s="69">
        <v>0</v>
      </c>
      <c r="G2190" s="99">
        <f>+VALUE(VLOOKUP(B2190,[1]Hoja1!B$2:C$33,2,0))</f>
        <v>30</v>
      </c>
      <c r="H2190" t="str">
        <f>+VLOOKUP(CONCATENATE(B2190,C2190),[1]Hoja1!$J:$K,2,0)</f>
        <v>30105</v>
      </c>
      <c r="I2190">
        <f>+COUNTIFS(BaseSAP!U:U,V!H2190,BaseSAP!C:C,V!$G$4)</f>
        <v>0</v>
      </c>
      <c r="L2190" s="33" t="s">
        <v>2132</v>
      </c>
      <c r="M2190">
        <v>0</v>
      </c>
    </row>
    <row r="2191" spans="1:13" x14ac:dyDescent="0.25">
      <c r="A2191" s="31" t="s">
        <v>146</v>
      </c>
      <c r="B2191" s="31" t="s">
        <v>2132</v>
      </c>
      <c r="C2191" s="31" t="s">
        <v>2228</v>
      </c>
      <c r="D2191" s="31">
        <v>0</v>
      </c>
      <c r="E2191" s="54">
        <v>0</v>
      </c>
      <c r="G2191" s="99">
        <f>+VALUE(VLOOKUP(B2191,[1]Hoja1!B$2:C$33,2,0))</f>
        <v>30</v>
      </c>
      <c r="H2191" t="str">
        <f>+VLOOKUP(CONCATENATE(B2191,C2191),[1]Hoja1!$J:$K,2,0)</f>
        <v>30106</v>
      </c>
      <c r="I2191">
        <f>+COUNTIFS(BaseSAP!U:U,V!H2191,BaseSAP!C:C,V!$G$4)</f>
        <v>0</v>
      </c>
      <c r="L2191" s="31" t="s">
        <v>2132</v>
      </c>
      <c r="M2191">
        <v>0</v>
      </c>
    </row>
    <row r="2192" spans="1:13" x14ac:dyDescent="0.25">
      <c r="A2192" s="33" t="s">
        <v>146</v>
      </c>
      <c r="B2192" s="33" t="s">
        <v>2132</v>
      </c>
      <c r="C2192" s="33" t="s">
        <v>2229</v>
      </c>
      <c r="D2192" s="33">
        <v>0</v>
      </c>
      <c r="E2192" s="69">
        <v>0</v>
      </c>
      <c r="G2192" s="99">
        <f>+VALUE(VLOOKUP(B2192,[1]Hoja1!B$2:C$33,2,0))</f>
        <v>30</v>
      </c>
      <c r="H2192" t="str">
        <f>+VLOOKUP(CONCATENATE(B2192,C2192),[1]Hoja1!$J:$K,2,0)</f>
        <v>30107</v>
      </c>
      <c r="I2192">
        <f>+COUNTIFS(BaseSAP!U:U,V!H2192,BaseSAP!C:C,V!$G$4)</f>
        <v>0</v>
      </c>
      <c r="L2192" s="33" t="s">
        <v>2132</v>
      </c>
      <c r="M2192">
        <v>0</v>
      </c>
    </row>
    <row r="2193" spans="1:13" x14ac:dyDescent="0.25">
      <c r="A2193" s="31" t="s">
        <v>146</v>
      </c>
      <c r="B2193" s="31" t="s">
        <v>2132</v>
      </c>
      <c r="C2193" s="31" t="s">
        <v>227</v>
      </c>
      <c r="D2193" s="31">
        <v>0</v>
      </c>
      <c r="E2193" s="54">
        <v>0</v>
      </c>
      <c r="G2193" s="99">
        <f>+VALUE(VLOOKUP(B2193,[1]Hoja1!B$2:C$33,2,0))</f>
        <v>30</v>
      </c>
      <c r="H2193" t="str">
        <f>+VLOOKUP(CONCATENATE(B2193,C2193),[1]Hoja1!$J:$K,2,0)</f>
        <v>30108</v>
      </c>
      <c r="I2193">
        <f>+COUNTIFS(BaseSAP!U:U,V!H2193,BaseSAP!C:C,V!$G$4)</f>
        <v>0</v>
      </c>
      <c r="L2193" s="31" t="s">
        <v>2132</v>
      </c>
      <c r="M2193">
        <v>0</v>
      </c>
    </row>
    <row r="2194" spans="1:13" x14ac:dyDescent="0.25">
      <c r="A2194" s="33" t="s">
        <v>146</v>
      </c>
      <c r="B2194" s="33" t="s">
        <v>2132</v>
      </c>
      <c r="C2194" s="33" t="s">
        <v>2230</v>
      </c>
      <c r="D2194" s="33">
        <v>0</v>
      </c>
      <c r="E2194" s="69">
        <v>0</v>
      </c>
      <c r="G2194" s="99">
        <f>+VALUE(VLOOKUP(B2194,[1]Hoja1!B$2:C$33,2,0))</f>
        <v>30</v>
      </c>
      <c r="H2194" t="str">
        <f>+VLOOKUP(CONCATENATE(B2194,C2194),[1]Hoja1!$J:$K,2,0)</f>
        <v>30109</v>
      </c>
      <c r="I2194">
        <f>+COUNTIFS(BaseSAP!U:U,V!H2194,BaseSAP!C:C,V!$G$4)</f>
        <v>0</v>
      </c>
      <c r="L2194" s="33" t="s">
        <v>2132</v>
      </c>
      <c r="M2194">
        <v>0</v>
      </c>
    </row>
    <row r="2195" spans="1:13" x14ac:dyDescent="0.25">
      <c r="A2195" s="12" t="s">
        <v>146</v>
      </c>
      <c r="B2195" s="12" t="s">
        <v>2132</v>
      </c>
      <c r="C2195" s="12" t="s">
        <v>2231</v>
      </c>
      <c r="D2195" s="12">
        <v>0</v>
      </c>
      <c r="E2195" s="70">
        <v>0</v>
      </c>
      <c r="G2195" s="99">
        <f>+VALUE(VLOOKUP(B2195,[1]Hoja1!B$2:C$33,2,0))</f>
        <v>30</v>
      </c>
      <c r="H2195" t="str">
        <f>+VLOOKUP(CONCATENATE(B2195,C2195),[1]Hoja1!$J:$K,2,0)</f>
        <v>30110</v>
      </c>
      <c r="I2195">
        <f>+COUNTIFS(BaseSAP!U:U,V!H2195,BaseSAP!C:C,V!$G$4)</f>
        <v>0</v>
      </c>
      <c r="L2195" s="12" t="s">
        <v>2132</v>
      </c>
      <c r="M2195">
        <v>0</v>
      </c>
    </row>
    <row r="2196" spans="1:13" x14ac:dyDescent="0.25">
      <c r="A2196" s="33" t="s">
        <v>146</v>
      </c>
      <c r="B2196" s="33" t="s">
        <v>2132</v>
      </c>
      <c r="C2196" s="33" t="s">
        <v>2232</v>
      </c>
      <c r="D2196" s="33">
        <v>0</v>
      </c>
      <c r="E2196" s="69">
        <v>0</v>
      </c>
      <c r="G2196" s="99">
        <f>+VALUE(VLOOKUP(B2196,[1]Hoja1!B$2:C$33,2,0))</f>
        <v>30</v>
      </c>
      <c r="H2196" t="str">
        <f>+VLOOKUP(CONCATENATE(B2196,C2196),[1]Hoja1!$J:$K,2,0)</f>
        <v>30111</v>
      </c>
      <c r="I2196">
        <f>+COUNTIFS(BaseSAP!U:U,V!H2196,BaseSAP!C:C,V!$G$4)</f>
        <v>0</v>
      </c>
      <c r="L2196" s="33" t="s">
        <v>2132</v>
      </c>
      <c r="M2196">
        <v>0</v>
      </c>
    </row>
    <row r="2197" spans="1:13" x14ac:dyDescent="0.25">
      <c r="A2197" s="12" t="s">
        <v>146</v>
      </c>
      <c r="B2197" s="12" t="s">
        <v>2132</v>
      </c>
      <c r="C2197" s="12" t="s">
        <v>2233</v>
      </c>
      <c r="D2197" s="12">
        <v>0</v>
      </c>
      <c r="E2197" s="70">
        <v>0</v>
      </c>
      <c r="G2197" s="99">
        <f>+VALUE(VLOOKUP(B2197,[1]Hoja1!B$2:C$33,2,0))</f>
        <v>30</v>
      </c>
      <c r="H2197" t="str">
        <f>+VLOOKUP(CONCATENATE(B2197,C2197),[1]Hoja1!$J:$K,2,0)</f>
        <v>30112</v>
      </c>
      <c r="I2197">
        <f>+COUNTIFS(BaseSAP!U:U,V!H2197,BaseSAP!C:C,V!$G$4)</f>
        <v>0</v>
      </c>
      <c r="L2197" s="12" t="s">
        <v>2132</v>
      </c>
      <c r="M2197">
        <v>0</v>
      </c>
    </row>
    <row r="2198" spans="1:13" x14ac:dyDescent="0.25">
      <c r="A2198" s="33" t="s">
        <v>146</v>
      </c>
      <c r="B2198" s="33" t="s">
        <v>2132</v>
      </c>
      <c r="C2198" s="33" t="s">
        <v>2234</v>
      </c>
      <c r="D2198" s="33">
        <v>0</v>
      </c>
      <c r="E2198" s="69">
        <v>0</v>
      </c>
      <c r="G2198" s="99">
        <f>+VALUE(VLOOKUP(B2198,[1]Hoja1!B$2:C$33,2,0))</f>
        <v>30</v>
      </c>
      <c r="H2198" t="str">
        <f>+VLOOKUP(CONCATENATE(B2198,C2198),[1]Hoja1!$J:$K,2,0)</f>
        <v>30113</v>
      </c>
      <c r="I2198">
        <f>+COUNTIFS(BaseSAP!U:U,V!H2198,BaseSAP!C:C,V!$G$4)</f>
        <v>0</v>
      </c>
      <c r="L2198" s="33" t="s">
        <v>2132</v>
      </c>
      <c r="M2198">
        <v>0</v>
      </c>
    </row>
    <row r="2199" spans="1:13" x14ac:dyDescent="0.25">
      <c r="A2199" s="12" t="s">
        <v>146</v>
      </c>
      <c r="B2199" s="12" t="s">
        <v>2132</v>
      </c>
      <c r="C2199" s="12" t="s">
        <v>2235</v>
      </c>
      <c r="D2199" s="12">
        <v>0</v>
      </c>
      <c r="E2199" s="70">
        <v>0</v>
      </c>
      <c r="G2199" s="99">
        <f>+VALUE(VLOOKUP(B2199,[1]Hoja1!B$2:C$33,2,0))</f>
        <v>30</v>
      </c>
      <c r="H2199" t="str">
        <f>+VLOOKUP(CONCATENATE(B2199,C2199),[1]Hoja1!$J:$K,2,0)</f>
        <v>30114</v>
      </c>
      <c r="I2199">
        <f>+COUNTIFS(BaseSAP!U:U,V!H2199,BaseSAP!C:C,V!$G$4)</f>
        <v>0</v>
      </c>
      <c r="L2199" s="12" t="s">
        <v>2132</v>
      </c>
      <c r="M2199">
        <v>0</v>
      </c>
    </row>
    <row r="2200" spans="1:13" x14ac:dyDescent="0.25">
      <c r="A2200" s="33" t="s">
        <v>146</v>
      </c>
      <c r="B2200" s="33" t="s">
        <v>2132</v>
      </c>
      <c r="C2200" s="33" t="s">
        <v>2006</v>
      </c>
      <c r="D2200" s="33">
        <v>0</v>
      </c>
      <c r="E2200" s="69">
        <v>0</v>
      </c>
      <c r="G2200" s="99">
        <f>+VALUE(VLOOKUP(B2200,[1]Hoja1!B$2:C$33,2,0))</f>
        <v>30</v>
      </c>
      <c r="H2200" t="str">
        <f>+VLOOKUP(CONCATENATE(B2200,C2200),[1]Hoja1!$J:$K,2,0)</f>
        <v>30115</v>
      </c>
      <c r="I2200">
        <f>+COUNTIFS(BaseSAP!U:U,V!H2200,BaseSAP!C:C,V!$G$4)</f>
        <v>0</v>
      </c>
      <c r="L2200" s="33" t="s">
        <v>2132</v>
      </c>
      <c r="M2200">
        <v>0</v>
      </c>
    </row>
    <row r="2201" spans="1:13" x14ac:dyDescent="0.25">
      <c r="A2201" s="31" t="s">
        <v>146</v>
      </c>
      <c r="B2201" s="31" t="s">
        <v>2132</v>
      </c>
      <c r="C2201" s="31" t="s">
        <v>2236</v>
      </c>
      <c r="D2201" s="31">
        <v>0</v>
      </c>
      <c r="E2201" s="54">
        <v>0</v>
      </c>
      <c r="G2201" s="99">
        <f>+VALUE(VLOOKUP(B2201,[1]Hoja1!B$2:C$33,2,0))</f>
        <v>30</v>
      </c>
      <c r="H2201" t="str">
        <f>+VLOOKUP(CONCATENATE(B2201,C2201),[1]Hoja1!$J:$K,2,0)</f>
        <v>30116</v>
      </c>
      <c r="I2201">
        <f>+COUNTIFS(BaseSAP!U:U,V!H2201,BaseSAP!C:C,V!$G$4)</f>
        <v>0</v>
      </c>
      <c r="L2201" s="31" t="s">
        <v>2132</v>
      </c>
      <c r="M2201">
        <v>0</v>
      </c>
    </row>
    <row r="2202" spans="1:13" x14ac:dyDescent="0.25">
      <c r="A2202" s="33" t="s">
        <v>146</v>
      </c>
      <c r="B2202" s="33" t="s">
        <v>2132</v>
      </c>
      <c r="C2202" s="33" t="s">
        <v>2237</v>
      </c>
      <c r="D2202" s="33">
        <v>0</v>
      </c>
      <c r="E2202" s="69">
        <v>0</v>
      </c>
      <c r="G2202" s="99">
        <f>+VALUE(VLOOKUP(B2202,[1]Hoja1!B$2:C$33,2,0))</f>
        <v>30</v>
      </c>
      <c r="H2202" t="str">
        <f>+VLOOKUP(CONCATENATE(B2202,C2202),[1]Hoja1!$J:$K,2,0)</f>
        <v>30117</v>
      </c>
      <c r="I2202">
        <f>+COUNTIFS(BaseSAP!U:U,V!H2202,BaseSAP!C:C,V!$G$4)</f>
        <v>0</v>
      </c>
      <c r="L2202" s="33" t="s">
        <v>2132</v>
      </c>
      <c r="M2202">
        <v>0</v>
      </c>
    </row>
    <row r="2203" spans="1:13" x14ac:dyDescent="0.25">
      <c r="A2203" s="12" t="s">
        <v>146</v>
      </c>
      <c r="B2203" s="12" t="s">
        <v>2132</v>
      </c>
      <c r="C2203" s="12" t="s">
        <v>2238</v>
      </c>
      <c r="D2203" s="12">
        <v>0</v>
      </c>
      <c r="E2203" s="70">
        <v>0</v>
      </c>
      <c r="G2203" s="99">
        <f>+VALUE(VLOOKUP(B2203,[1]Hoja1!B$2:C$33,2,0))</f>
        <v>30</v>
      </c>
      <c r="H2203" t="str">
        <f>+VLOOKUP(CONCATENATE(B2203,C2203),[1]Hoja1!$J:$K,2,0)</f>
        <v>30118</v>
      </c>
      <c r="I2203">
        <f>+COUNTIFS(BaseSAP!U:U,V!H2203,BaseSAP!C:C,V!$G$4)</f>
        <v>0</v>
      </c>
      <c r="L2203" s="12" t="s">
        <v>2132</v>
      </c>
      <c r="M2203">
        <v>0</v>
      </c>
    </row>
    <row r="2204" spans="1:13" x14ac:dyDescent="0.25">
      <c r="A2204" s="33" t="s">
        <v>146</v>
      </c>
      <c r="B2204" s="33" t="s">
        <v>2132</v>
      </c>
      <c r="C2204" s="33" t="s">
        <v>2239</v>
      </c>
      <c r="D2204" s="33">
        <v>0</v>
      </c>
      <c r="E2204" s="69">
        <v>0</v>
      </c>
      <c r="G2204" s="99">
        <f>+VALUE(VLOOKUP(B2204,[1]Hoja1!B$2:C$33,2,0))</f>
        <v>30</v>
      </c>
      <c r="H2204" t="str">
        <f>+VLOOKUP(CONCATENATE(B2204,C2204),[1]Hoja1!$J:$K,2,0)</f>
        <v>30119</v>
      </c>
      <c r="I2204">
        <f>+COUNTIFS(BaseSAP!U:U,V!H2204,BaseSAP!C:C,V!$G$4)</f>
        <v>0</v>
      </c>
      <c r="L2204" s="33" t="s">
        <v>2132</v>
      </c>
      <c r="M2204">
        <v>0</v>
      </c>
    </row>
    <row r="2205" spans="1:13" x14ac:dyDescent="0.25">
      <c r="A2205" s="12" t="s">
        <v>146</v>
      </c>
      <c r="B2205" s="12" t="s">
        <v>2132</v>
      </c>
      <c r="C2205" s="12" t="s">
        <v>2240</v>
      </c>
      <c r="D2205" s="12">
        <v>0</v>
      </c>
      <c r="E2205" s="70">
        <v>0</v>
      </c>
      <c r="G2205" s="99">
        <f>+VALUE(VLOOKUP(B2205,[1]Hoja1!B$2:C$33,2,0))</f>
        <v>30</v>
      </c>
      <c r="H2205" t="str">
        <f>+VLOOKUP(CONCATENATE(B2205,C2205),[1]Hoja1!$J:$K,2,0)</f>
        <v>30120</v>
      </c>
      <c r="I2205">
        <f>+COUNTIFS(BaseSAP!U:U,V!H2205,BaseSAP!C:C,V!$G$4)</f>
        <v>0</v>
      </c>
      <c r="L2205" s="12" t="s">
        <v>2132</v>
      </c>
      <c r="M2205">
        <v>0</v>
      </c>
    </row>
    <row r="2206" spans="1:13" x14ac:dyDescent="0.25">
      <c r="A2206" s="33" t="s">
        <v>146</v>
      </c>
      <c r="B2206" s="33" t="s">
        <v>2132</v>
      </c>
      <c r="C2206" s="33" t="s">
        <v>2241</v>
      </c>
      <c r="D2206" s="33">
        <v>0</v>
      </c>
      <c r="E2206" s="69">
        <v>0</v>
      </c>
      <c r="G2206" s="99">
        <f>+VALUE(VLOOKUP(B2206,[1]Hoja1!B$2:C$33,2,0))</f>
        <v>30</v>
      </c>
      <c r="H2206" t="str">
        <f>+VLOOKUP(CONCATENATE(B2206,C2206),[1]Hoja1!$J:$K,2,0)</f>
        <v>30121</v>
      </c>
      <c r="I2206">
        <f>+COUNTIFS(BaseSAP!U:U,V!H2206,BaseSAP!C:C,V!$G$4)</f>
        <v>0</v>
      </c>
      <c r="L2206" s="33" t="s">
        <v>2132</v>
      </c>
      <c r="M2206">
        <v>0</v>
      </c>
    </row>
    <row r="2207" spans="1:13" x14ac:dyDescent="0.25">
      <c r="A2207" s="12" t="s">
        <v>146</v>
      </c>
      <c r="B2207" s="12" t="s">
        <v>2132</v>
      </c>
      <c r="C2207" s="12" t="s">
        <v>2242</v>
      </c>
      <c r="D2207" s="12">
        <v>0</v>
      </c>
      <c r="E2207" s="70">
        <v>0</v>
      </c>
      <c r="G2207" s="99">
        <f>+VALUE(VLOOKUP(B2207,[1]Hoja1!B$2:C$33,2,0))</f>
        <v>30</v>
      </c>
      <c r="H2207" t="str">
        <f>+VLOOKUP(CONCATENATE(B2207,C2207),[1]Hoja1!$J:$K,2,0)</f>
        <v>30122</v>
      </c>
      <c r="I2207">
        <f>+COUNTIFS(BaseSAP!U:U,V!H2207,BaseSAP!C:C,V!$G$4)</f>
        <v>0</v>
      </c>
      <c r="L2207" s="12" t="s">
        <v>2132</v>
      </c>
      <c r="M2207">
        <v>0</v>
      </c>
    </row>
    <row r="2208" spans="1:13" x14ac:dyDescent="0.25">
      <c r="A2208" s="33" t="s">
        <v>146</v>
      </c>
      <c r="B2208" s="33" t="s">
        <v>2132</v>
      </c>
      <c r="C2208" s="33" t="s">
        <v>2243</v>
      </c>
      <c r="D2208" s="33">
        <v>0</v>
      </c>
      <c r="E2208" s="69">
        <v>0</v>
      </c>
      <c r="G2208" s="99">
        <f>+VALUE(VLOOKUP(B2208,[1]Hoja1!B$2:C$33,2,0))</f>
        <v>30</v>
      </c>
      <c r="H2208" t="str">
        <f>+VLOOKUP(CONCATENATE(B2208,C2208),[1]Hoja1!$J:$K,2,0)</f>
        <v>30123</v>
      </c>
      <c r="I2208">
        <f>+COUNTIFS(BaseSAP!U:U,V!H2208,BaseSAP!C:C,V!$G$4)</f>
        <v>0</v>
      </c>
      <c r="L2208" s="33" t="s">
        <v>2132</v>
      </c>
      <c r="M2208">
        <v>0</v>
      </c>
    </row>
    <row r="2209" spans="1:13" x14ac:dyDescent="0.25">
      <c r="A2209" s="31" t="s">
        <v>146</v>
      </c>
      <c r="B2209" s="31" t="s">
        <v>2132</v>
      </c>
      <c r="C2209" s="31" t="s">
        <v>2244</v>
      </c>
      <c r="D2209" s="31">
        <v>0</v>
      </c>
      <c r="E2209" s="54">
        <v>0</v>
      </c>
      <c r="G2209" s="99">
        <f>+VALUE(VLOOKUP(B2209,[1]Hoja1!B$2:C$33,2,0))</f>
        <v>30</v>
      </c>
      <c r="H2209" t="str">
        <f>+VLOOKUP(CONCATENATE(B2209,C2209),[1]Hoja1!$J:$K,2,0)</f>
        <v>30124</v>
      </c>
      <c r="I2209">
        <f>+COUNTIFS(BaseSAP!U:U,V!H2209,BaseSAP!C:C,V!$G$4)</f>
        <v>0</v>
      </c>
      <c r="L2209" s="31" t="s">
        <v>2132</v>
      </c>
      <c r="M2209">
        <v>0</v>
      </c>
    </row>
    <row r="2210" spans="1:13" x14ac:dyDescent="0.25">
      <c r="A2210" s="33" t="s">
        <v>146</v>
      </c>
      <c r="B2210" s="33" t="s">
        <v>2132</v>
      </c>
      <c r="C2210" s="33" t="s">
        <v>2245</v>
      </c>
      <c r="D2210" s="33">
        <v>0</v>
      </c>
      <c r="E2210" s="69">
        <v>0</v>
      </c>
      <c r="G2210" s="99">
        <f>+VALUE(VLOOKUP(B2210,[1]Hoja1!B$2:C$33,2,0))</f>
        <v>30</v>
      </c>
      <c r="H2210" t="str">
        <f>+VLOOKUP(CONCATENATE(B2210,C2210),[1]Hoja1!$J:$K,2,0)</f>
        <v>30125</v>
      </c>
      <c r="I2210">
        <f>+COUNTIFS(BaseSAP!U:U,V!H2210,BaseSAP!C:C,V!$G$4)</f>
        <v>0</v>
      </c>
      <c r="L2210" s="33" t="s">
        <v>2132</v>
      </c>
      <c r="M2210">
        <v>0</v>
      </c>
    </row>
    <row r="2211" spans="1:13" x14ac:dyDescent="0.25">
      <c r="A2211" s="31" t="s">
        <v>146</v>
      </c>
      <c r="B2211" s="31" t="s">
        <v>2132</v>
      </c>
      <c r="C2211" s="31" t="s">
        <v>2246</v>
      </c>
      <c r="D2211" s="31">
        <v>0</v>
      </c>
      <c r="E2211" s="54">
        <v>0</v>
      </c>
      <c r="G2211" s="99">
        <f>+VALUE(VLOOKUP(B2211,[1]Hoja1!B$2:C$33,2,0))</f>
        <v>30</v>
      </c>
      <c r="H2211" t="str">
        <f>+VLOOKUP(CONCATENATE(B2211,C2211),[1]Hoja1!$J:$K,2,0)</f>
        <v>30126</v>
      </c>
      <c r="I2211">
        <f>+COUNTIFS(BaseSAP!U:U,V!H2211,BaseSAP!C:C,V!$G$4)</f>
        <v>0</v>
      </c>
      <c r="L2211" s="31" t="s">
        <v>2132</v>
      </c>
      <c r="M2211">
        <v>0</v>
      </c>
    </row>
    <row r="2212" spans="1:13" x14ac:dyDescent="0.25">
      <c r="A2212" s="33" t="s">
        <v>146</v>
      </c>
      <c r="B2212" s="33" t="s">
        <v>2132</v>
      </c>
      <c r="C2212" s="33" t="s">
        <v>2247</v>
      </c>
      <c r="D2212" s="33">
        <v>0</v>
      </c>
      <c r="E2212" s="69">
        <v>0</v>
      </c>
      <c r="G2212" s="99">
        <f>+VALUE(VLOOKUP(B2212,[1]Hoja1!B$2:C$33,2,0))</f>
        <v>30</v>
      </c>
      <c r="H2212" t="str">
        <f>+VLOOKUP(CONCATENATE(B2212,C2212),[1]Hoja1!$J:$K,2,0)</f>
        <v>30127</v>
      </c>
      <c r="I2212">
        <f>+COUNTIFS(BaseSAP!U:U,V!H2212,BaseSAP!C:C,V!$G$4)</f>
        <v>0</v>
      </c>
      <c r="L2212" s="33" t="s">
        <v>2132</v>
      </c>
      <c r="M2212">
        <v>0</v>
      </c>
    </row>
    <row r="2213" spans="1:13" x14ac:dyDescent="0.25">
      <c r="A2213" s="12" t="s">
        <v>146</v>
      </c>
      <c r="B2213" s="12" t="s">
        <v>2132</v>
      </c>
      <c r="C2213" s="12" t="s">
        <v>2248</v>
      </c>
      <c r="D2213" s="12">
        <v>0</v>
      </c>
      <c r="E2213" s="70">
        <v>0</v>
      </c>
      <c r="G2213" s="99">
        <f>+VALUE(VLOOKUP(B2213,[1]Hoja1!B$2:C$33,2,0))</f>
        <v>30</v>
      </c>
      <c r="H2213" t="str">
        <f>+VLOOKUP(CONCATENATE(B2213,C2213),[1]Hoja1!$J:$K,2,0)</f>
        <v>30128</v>
      </c>
      <c r="I2213">
        <f>+COUNTIFS(BaseSAP!U:U,V!H2213,BaseSAP!C:C,V!$G$4)</f>
        <v>0</v>
      </c>
      <c r="L2213" s="12" t="s">
        <v>2132</v>
      </c>
      <c r="M2213">
        <v>0</v>
      </c>
    </row>
    <row r="2214" spans="1:13" x14ac:dyDescent="0.25">
      <c r="A2214" s="33" t="s">
        <v>146</v>
      </c>
      <c r="B2214" s="33" t="s">
        <v>2132</v>
      </c>
      <c r="C2214" s="33" t="s">
        <v>2249</v>
      </c>
      <c r="D2214" s="33">
        <v>0</v>
      </c>
      <c r="E2214" s="69">
        <v>0</v>
      </c>
      <c r="G2214" s="99">
        <f>+VALUE(VLOOKUP(B2214,[1]Hoja1!B$2:C$33,2,0))</f>
        <v>30</v>
      </c>
      <c r="H2214" t="str">
        <f>+VLOOKUP(CONCATENATE(B2214,C2214),[1]Hoja1!$J:$K,2,0)</f>
        <v>30129</v>
      </c>
      <c r="I2214">
        <f>+COUNTIFS(BaseSAP!U:U,V!H2214,BaseSAP!C:C,V!$G$4)</f>
        <v>0</v>
      </c>
      <c r="L2214" s="33" t="s">
        <v>2132</v>
      </c>
      <c r="M2214">
        <v>0</v>
      </c>
    </row>
    <row r="2215" spans="1:13" x14ac:dyDescent="0.25">
      <c r="A2215" s="12" t="s">
        <v>146</v>
      </c>
      <c r="B2215" s="12" t="s">
        <v>2132</v>
      </c>
      <c r="C2215" s="12" t="s">
        <v>2250</v>
      </c>
      <c r="D2215" s="12">
        <v>0</v>
      </c>
      <c r="E2215" s="70">
        <v>0</v>
      </c>
      <c r="G2215" s="99">
        <f>+VALUE(VLOOKUP(B2215,[1]Hoja1!B$2:C$33,2,0))</f>
        <v>30</v>
      </c>
      <c r="H2215" t="str">
        <f>+VLOOKUP(CONCATENATE(B2215,C2215),[1]Hoja1!$J:$K,2,0)</f>
        <v>30130</v>
      </c>
      <c r="I2215">
        <f>+COUNTIFS(BaseSAP!U:U,V!H2215,BaseSAP!C:C,V!$G$4)</f>
        <v>0</v>
      </c>
      <c r="L2215" s="12" t="s">
        <v>2132</v>
      </c>
      <c r="M2215">
        <v>0</v>
      </c>
    </row>
    <row r="2216" spans="1:13" x14ac:dyDescent="0.25">
      <c r="A2216" s="33" t="s">
        <v>146</v>
      </c>
      <c r="B2216" s="33" t="s">
        <v>2132</v>
      </c>
      <c r="C2216" s="33" t="s">
        <v>2251</v>
      </c>
      <c r="D2216" s="33">
        <v>0</v>
      </c>
      <c r="E2216" s="69">
        <v>0</v>
      </c>
      <c r="G2216" s="99">
        <f>+VALUE(VLOOKUP(B2216,[1]Hoja1!B$2:C$33,2,0))</f>
        <v>30</v>
      </c>
      <c r="H2216" t="str">
        <f>+VLOOKUP(CONCATENATE(B2216,C2216),[1]Hoja1!$J:$K,2,0)</f>
        <v>30131</v>
      </c>
      <c r="I2216">
        <f>+COUNTIFS(BaseSAP!U:U,V!H2216,BaseSAP!C:C,V!$G$4)</f>
        <v>0</v>
      </c>
      <c r="L2216" s="33" t="s">
        <v>2132</v>
      </c>
      <c r="M2216">
        <v>0</v>
      </c>
    </row>
    <row r="2217" spans="1:13" x14ac:dyDescent="0.25">
      <c r="A2217" s="12" t="s">
        <v>146</v>
      </c>
      <c r="B2217" s="12" t="s">
        <v>2132</v>
      </c>
      <c r="C2217" s="12" t="s">
        <v>2252</v>
      </c>
      <c r="D2217" s="12">
        <v>0</v>
      </c>
      <c r="E2217" s="70">
        <v>0</v>
      </c>
      <c r="G2217" s="99">
        <f>+VALUE(VLOOKUP(B2217,[1]Hoja1!B$2:C$33,2,0))</f>
        <v>30</v>
      </c>
      <c r="H2217" t="str">
        <f>+VLOOKUP(CONCATENATE(B2217,C2217),[1]Hoja1!$J:$K,2,0)</f>
        <v>30132</v>
      </c>
      <c r="I2217">
        <f>+COUNTIFS(BaseSAP!U:U,V!H2217,BaseSAP!C:C,V!$G$4)</f>
        <v>0</v>
      </c>
      <c r="L2217" s="12" t="s">
        <v>2132</v>
      </c>
      <c r="M2217">
        <v>0</v>
      </c>
    </row>
    <row r="2218" spans="1:13" x14ac:dyDescent="0.25">
      <c r="A2218" s="33" t="s">
        <v>146</v>
      </c>
      <c r="B2218" s="33" t="s">
        <v>2132</v>
      </c>
      <c r="C2218" s="33" t="s">
        <v>2253</v>
      </c>
      <c r="D2218" s="33">
        <v>0</v>
      </c>
      <c r="E2218" s="69">
        <v>0</v>
      </c>
      <c r="G2218" s="99">
        <f>+VALUE(VLOOKUP(B2218,[1]Hoja1!B$2:C$33,2,0))</f>
        <v>30</v>
      </c>
      <c r="H2218" t="str">
        <f>+VLOOKUP(CONCATENATE(B2218,C2218),[1]Hoja1!$J:$K,2,0)</f>
        <v>30133</v>
      </c>
      <c r="I2218">
        <f>+COUNTIFS(BaseSAP!U:U,V!H2218,BaseSAP!C:C,V!$G$4)</f>
        <v>0</v>
      </c>
      <c r="L2218" s="33" t="s">
        <v>2132</v>
      </c>
      <c r="M2218">
        <v>0</v>
      </c>
    </row>
    <row r="2219" spans="1:13" x14ac:dyDescent="0.25">
      <c r="A2219" s="31" t="s">
        <v>146</v>
      </c>
      <c r="B2219" s="31" t="s">
        <v>2132</v>
      </c>
      <c r="C2219" s="31" t="s">
        <v>2254</v>
      </c>
      <c r="D2219" s="31">
        <v>0</v>
      </c>
      <c r="E2219" s="54">
        <v>0</v>
      </c>
      <c r="G2219" s="99">
        <f>+VALUE(VLOOKUP(B2219,[1]Hoja1!B$2:C$33,2,0))</f>
        <v>30</v>
      </c>
      <c r="H2219" t="str">
        <f>+VLOOKUP(CONCATENATE(B2219,C2219),[1]Hoja1!$J:$K,2,0)</f>
        <v>30134</v>
      </c>
      <c r="I2219">
        <f>+COUNTIFS(BaseSAP!U:U,V!H2219,BaseSAP!C:C,V!$G$4)</f>
        <v>0</v>
      </c>
      <c r="L2219" s="31" t="s">
        <v>2132</v>
      </c>
      <c r="M2219">
        <v>0</v>
      </c>
    </row>
    <row r="2220" spans="1:13" x14ac:dyDescent="0.25">
      <c r="A2220" s="33" t="s">
        <v>146</v>
      </c>
      <c r="B2220" s="33" t="s">
        <v>2132</v>
      </c>
      <c r="C2220" s="33" t="s">
        <v>2255</v>
      </c>
      <c r="D2220" s="33">
        <v>0</v>
      </c>
      <c r="E2220" s="69">
        <v>0</v>
      </c>
      <c r="G2220" s="99">
        <f>+VALUE(VLOOKUP(B2220,[1]Hoja1!B$2:C$33,2,0))</f>
        <v>30</v>
      </c>
      <c r="H2220" t="str">
        <f>+VLOOKUP(CONCATENATE(B2220,C2220),[1]Hoja1!$J:$K,2,0)</f>
        <v>30135</v>
      </c>
      <c r="I2220">
        <f>+COUNTIFS(BaseSAP!U:U,V!H2220,BaseSAP!C:C,V!$G$4)</f>
        <v>0</v>
      </c>
      <c r="L2220" s="33" t="s">
        <v>2132</v>
      </c>
      <c r="M2220">
        <v>0</v>
      </c>
    </row>
    <row r="2221" spans="1:13" x14ac:dyDescent="0.25">
      <c r="A2221" s="12" t="s">
        <v>146</v>
      </c>
      <c r="B2221" s="12" t="s">
        <v>2132</v>
      </c>
      <c r="C2221" s="12" t="s">
        <v>2256</v>
      </c>
      <c r="D2221" s="12">
        <v>0</v>
      </c>
      <c r="E2221" s="70">
        <v>0</v>
      </c>
      <c r="G2221" s="99">
        <f>+VALUE(VLOOKUP(B2221,[1]Hoja1!B$2:C$33,2,0))</f>
        <v>30</v>
      </c>
      <c r="H2221" t="str">
        <f>+VLOOKUP(CONCATENATE(B2221,C2221),[1]Hoja1!$J:$K,2,0)</f>
        <v>30136</v>
      </c>
      <c r="I2221">
        <f>+COUNTIFS(BaseSAP!U:U,V!H2221,BaseSAP!C:C,V!$G$4)</f>
        <v>0</v>
      </c>
      <c r="L2221" s="12" t="s">
        <v>2132</v>
      </c>
      <c r="M2221">
        <v>0</v>
      </c>
    </row>
    <row r="2222" spans="1:13" x14ac:dyDescent="0.25">
      <c r="A2222" s="33" t="s">
        <v>146</v>
      </c>
      <c r="B2222" s="33" t="s">
        <v>2132</v>
      </c>
      <c r="C2222" s="33" t="s">
        <v>971</v>
      </c>
      <c r="D2222" s="33">
        <v>0</v>
      </c>
      <c r="E2222" s="69">
        <v>0</v>
      </c>
      <c r="G2222" s="99">
        <f>+VALUE(VLOOKUP(B2222,[1]Hoja1!B$2:C$33,2,0))</f>
        <v>30</v>
      </c>
      <c r="H2222" t="str">
        <f>+VLOOKUP(CONCATENATE(B2222,C2222),[1]Hoja1!$J:$K,2,0)</f>
        <v>30137</v>
      </c>
      <c r="I2222">
        <f>+COUNTIFS(BaseSAP!U:U,V!H2222,BaseSAP!C:C,V!$G$4)</f>
        <v>0</v>
      </c>
      <c r="L2222" s="33" t="s">
        <v>2132</v>
      </c>
      <c r="M2222">
        <v>0</v>
      </c>
    </row>
    <row r="2223" spans="1:13" x14ac:dyDescent="0.25">
      <c r="A2223" s="12" t="s">
        <v>146</v>
      </c>
      <c r="B2223" s="12" t="s">
        <v>2132</v>
      </c>
      <c r="C2223" s="12" t="s">
        <v>2257</v>
      </c>
      <c r="D2223" s="12">
        <v>0</v>
      </c>
      <c r="E2223" s="70">
        <v>0</v>
      </c>
      <c r="G2223" s="99">
        <f>+VALUE(VLOOKUP(B2223,[1]Hoja1!B$2:C$33,2,0))</f>
        <v>30</v>
      </c>
      <c r="H2223" t="str">
        <f>+VLOOKUP(CONCATENATE(B2223,C2223),[1]Hoja1!$J:$K,2,0)</f>
        <v>30138</v>
      </c>
      <c r="I2223">
        <f>+COUNTIFS(BaseSAP!U:U,V!H2223,BaseSAP!C:C,V!$G$4)</f>
        <v>0</v>
      </c>
      <c r="L2223" s="12" t="s">
        <v>2132</v>
      </c>
      <c r="M2223">
        <v>0</v>
      </c>
    </row>
    <row r="2224" spans="1:13" x14ac:dyDescent="0.25">
      <c r="A2224" s="33" t="s">
        <v>146</v>
      </c>
      <c r="B2224" s="33" t="s">
        <v>2132</v>
      </c>
      <c r="C2224" s="33" t="s">
        <v>2258</v>
      </c>
      <c r="D2224" s="33">
        <v>0</v>
      </c>
      <c r="E2224" s="69">
        <v>0</v>
      </c>
      <c r="G2224" s="99">
        <f>+VALUE(VLOOKUP(B2224,[1]Hoja1!B$2:C$33,2,0))</f>
        <v>30</v>
      </c>
      <c r="H2224" t="str">
        <f>+VLOOKUP(CONCATENATE(B2224,C2224),[1]Hoja1!$J:$K,2,0)</f>
        <v>30139</v>
      </c>
      <c r="I2224">
        <f>+COUNTIFS(BaseSAP!U:U,V!H2224,BaseSAP!C:C,V!$G$4)</f>
        <v>0</v>
      </c>
      <c r="L2224" s="33" t="s">
        <v>2132</v>
      </c>
      <c r="M2224">
        <v>0</v>
      </c>
    </row>
    <row r="2225" spans="1:13" x14ac:dyDescent="0.25">
      <c r="A2225" s="12" t="s">
        <v>146</v>
      </c>
      <c r="B2225" s="12" t="s">
        <v>2132</v>
      </c>
      <c r="C2225" s="12" t="s">
        <v>2259</v>
      </c>
      <c r="D2225" s="12">
        <v>0</v>
      </c>
      <c r="E2225" s="70">
        <v>0</v>
      </c>
      <c r="G2225" s="99">
        <f>+VALUE(VLOOKUP(B2225,[1]Hoja1!B$2:C$33,2,0))</f>
        <v>30</v>
      </c>
      <c r="H2225" t="str">
        <f>+VLOOKUP(CONCATENATE(B2225,C2225),[1]Hoja1!$J:$K,2,0)</f>
        <v>30140</v>
      </c>
      <c r="I2225">
        <f>+COUNTIFS(BaseSAP!U:U,V!H2225,BaseSAP!C:C,V!$G$4)</f>
        <v>0</v>
      </c>
      <c r="L2225" s="12" t="s">
        <v>2132</v>
      </c>
      <c r="M2225">
        <v>0</v>
      </c>
    </row>
    <row r="2226" spans="1:13" x14ac:dyDescent="0.25">
      <c r="A2226" s="33" t="s">
        <v>146</v>
      </c>
      <c r="B2226" s="33" t="s">
        <v>2132</v>
      </c>
      <c r="C2226" s="33" t="s">
        <v>2260</v>
      </c>
      <c r="D2226" s="33">
        <v>0</v>
      </c>
      <c r="E2226" s="69">
        <v>0</v>
      </c>
      <c r="G2226" s="99">
        <f>+VALUE(VLOOKUP(B2226,[1]Hoja1!B$2:C$33,2,0))</f>
        <v>30</v>
      </c>
      <c r="H2226" t="str">
        <f>+VLOOKUP(CONCATENATE(B2226,C2226),[1]Hoja1!$J:$K,2,0)</f>
        <v>30141</v>
      </c>
      <c r="I2226">
        <f>+COUNTIFS(BaseSAP!U:U,V!H2226,BaseSAP!C:C,V!$G$4)</f>
        <v>0</v>
      </c>
      <c r="L2226" s="33" t="s">
        <v>2132</v>
      </c>
      <c r="M2226">
        <v>0</v>
      </c>
    </row>
    <row r="2227" spans="1:13" x14ac:dyDescent="0.25">
      <c r="A2227" s="31" t="s">
        <v>146</v>
      </c>
      <c r="B2227" s="31" t="s">
        <v>2132</v>
      </c>
      <c r="C2227" s="31" t="s">
        <v>2261</v>
      </c>
      <c r="D2227" s="31">
        <v>0</v>
      </c>
      <c r="E2227" s="54">
        <v>0</v>
      </c>
      <c r="G2227" s="99">
        <f>+VALUE(VLOOKUP(B2227,[1]Hoja1!B$2:C$33,2,0))</f>
        <v>30</v>
      </c>
      <c r="H2227" t="str">
        <f>+VLOOKUP(CONCATENATE(B2227,C2227),[1]Hoja1!$J:$K,2,0)</f>
        <v>30142</v>
      </c>
      <c r="I2227">
        <f>+COUNTIFS(BaseSAP!U:U,V!H2227,BaseSAP!C:C,V!$G$4)</f>
        <v>0</v>
      </c>
      <c r="L2227" s="31" t="s">
        <v>2132</v>
      </c>
      <c r="M2227">
        <v>0</v>
      </c>
    </row>
    <row r="2228" spans="1:13" x14ac:dyDescent="0.25">
      <c r="A2228" s="33" t="s">
        <v>146</v>
      </c>
      <c r="B2228" s="33" t="s">
        <v>2132</v>
      </c>
      <c r="C2228" s="33" t="s">
        <v>2262</v>
      </c>
      <c r="D2228" s="33">
        <v>1</v>
      </c>
      <c r="E2228" s="69">
        <v>4.7846889952153108E-3</v>
      </c>
      <c r="G2228" s="99">
        <f>+VALUE(VLOOKUP(B2228,[1]Hoja1!B$2:C$33,2,0))</f>
        <v>30</v>
      </c>
      <c r="H2228" t="str">
        <f>+VLOOKUP(CONCATENATE(B2228,C2228),[1]Hoja1!$J:$K,2,0)</f>
        <v>30143</v>
      </c>
      <c r="I2228">
        <f>+COUNTIFS(BaseSAP!U:U,V!H2228,BaseSAP!C:C,V!$G$4)</f>
        <v>1</v>
      </c>
      <c r="L2228" s="33" t="s">
        <v>2132</v>
      </c>
      <c r="M2228">
        <v>1</v>
      </c>
    </row>
    <row r="2229" spans="1:13" x14ac:dyDescent="0.25">
      <c r="A2229" s="31" t="s">
        <v>146</v>
      </c>
      <c r="B2229" s="31" t="s">
        <v>2132</v>
      </c>
      <c r="C2229" s="31" t="s">
        <v>2263</v>
      </c>
      <c r="D2229" s="31">
        <v>0</v>
      </c>
      <c r="E2229" s="54">
        <v>0</v>
      </c>
      <c r="G2229" s="99">
        <f>+VALUE(VLOOKUP(B2229,[1]Hoja1!B$2:C$33,2,0))</f>
        <v>30</v>
      </c>
      <c r="H2229" t="str">
        <f>+VLOOKUP(CONCATENATE(B2229,C2229),[1]Hoja1!$J:$K,2,0)</f>
        <v>30144</v>
      </c>
      <c r="I2229">
        <f>+COUNTIFS(BaseSAP!U:U,V!H2229,BaseSAP!C:C,V!$G$4)</f>
        <v>0</v>
      </c>
      <c r="L2229" s="31" t="s">
        <v>2132</v>
      </c>
      <c r="M2229">
        <v>0</v>
      </c>
    </row>
    <row r="2230" spans="1:13" x14ac:dyDescent="0.25">
      <c r="A2230" s="33" t="s">
        <v>146</v>
      </c>
      <c r="B2230" s="33" t="s">
        <v>2132</v>
      </c>
      <c r="C2230" s="33" t="s">
        <v>2264</v>
      </c>
      <c r="D2230" s="33">
        <v>0</v>
      </c>
      <c r="E2230" s="69">
        <v>0</v>
      </c>
      <c r="G2230" s="99">
        <f>+VALUE(VLOOKUP(B2230,[1]Hoja1!B$2:C$33,2,0))</f>
        <v>30</v>
      </c>
      <c r="H2230" t="str">
        <f>+VLOOKUP(CONCATENATE(B2230,C2230),[1]Hoja1!$J:$K,2,0)</f>
        <v>30145</v>
      </c>
      <c r="I2230">
        <f>+COUNTIFS(BaseSAP!U:U,V!H2230,BaseSAP!C:C,V!$G$4)</f>
        <v>0</v>
      </c>
      <c r="L2230" s="33" t="s">
        <v>2132</v>
      </c>
      <c r="M2230">
        <v>0</v>
      </c>
    </row>
    <row r="2231" spans="1:13" x14ac:dyDescent="0.25">
      <c r="A2231" s="12" t="s">
        <v>146</v>
      </c>
      <c r="B2231" s="12" t="s">
        <v>2132</v>
      </c>
      <c r="C2231" s="12" t="s">
        <v>2265</v>
      </c>
      <c r="D2231" s="12">
        <v>0</v>
      </c>
      <c r="E2231" s="70">
        <v>0</v>
      </c>
      <c r="G2231" s="99">
        <f>+VALUE(VLOOKUP(B2231,[1]Hoja1!B$2:C$33,2,0))</f>
        <v>30</v>
      </c>
      <c r="H2231" t="str">
        <f>+VLOOKUP(CONCATENATE(B2231,C2231),[1]Hoja1!$J:$K,2,0)</f>
        <v>30146</v>
      </c>
      <c r="I2231">
        <f>+COUNTIFS(BaseSAP!U:U,V!H2231,BaseSAP!C:C,V!$G$4)</f>
        <v>0</v>
      </c>
      <c r="L2231" s="12" t="s">
        <v>2132</v>
      </c>
      <c r="M2231">
        <v>0</v>
      </c>
    </row>
    <row r="2232" spans="1:13" x14ac:dyDescent="0.25">
      <c r="A2232" s="33" t="s">
        <v>146</v>
      </c>
      <c r="B2232" s="33" t="s">
        <v>2132</v>
      </c>
      <c r="C2232" s="33" t="s">
        <v>2266</v>
      </c>
      <c r="D2232" s="33">
        <v>0</v>
      </c>
      <c r="E2232" s="69">
        <v>0</v>
      </c>
      <c r="G2232" s="99">
        <f>+VALUE(VLOOKUP(B2232,[1]Hoja1!B$2:C$33,2,0))</f>
        <v>30</v>
      </c>
      <c r="H2232" t="str">
        <f>+VLOOKUP(CONCATENATE(B2232,C2232),[1]Hoja1!$J:$K,2,0)</f>
        <v>30147</v>
      </c>
      <c r="I2232">
        <f>+COUNTIFS(BaseSAP!U:U,V!H2232,BaseSAP!C:C,V!$G$4)</f>
        <v>0</v>
      </c>
      <c r="L2232" s="33" t="s">
        <v>2132</v>
      </c>
      <c r="M2232">
        <v>0</v>
      </c>
    </row>
    <row r="2233" spans="1:13" x14ac:dyDescent="0.25">
      <c r="A2233" s="12" t="s">
        <v>146</v>
      </c>
      <c r="B2233" s="12" t="s">
        <v>2132</v>
      </c>
      <c r="C2233" s="12" t="s">
        <v>2267</v>
      </c>
      <c r="D2233" s="12">
        <v>0</v>
      </c>
      <c r="E2233" s="70">
        <v>0</v>
      </c>
      <c r="G2233" s="99">
        <f>+VALUE(VLOOKUP(B2233,[1]Hoja1!B$2:C$33,2,0))</f>
        <v>30</v>
      </c>
      <c r="H2233" t="str">
        <f>+VLOOKUP(CONCATENATE(B2233,C2233),[1]Hoja1!$J:$K,2,0)</f>
        <v>30148</v>
      </c>
      <c r="I2233">
        <f>+COUNTIFS(BaseSAP!U:U,V!H2233,BaseSAP!C:C,V!$G$4)</f>
        <v>0</v>
      </c>
      <c r="L2233" s="12" t="s">
        <v>2132</v>
      </c>
      <c r="M2233">
        <v>0</v>
      </c>
    </row>
    <row r="2234" spans="1:13" x14ac:dyDescent="0.25">
      <c r="A2234" s="33" t="s">
        <v>146</v>
      </c>
      <c r="B2234" s="33" t="s">
        <v>2132</v>
      </c>
      <c r="C2234" s="33" t="s">
        <v>2268</v>
      </c>
      <c r="D2234" s="33">
        <v>0</v>
      </c>
      <c r="E2234" s="69">
        <v>0</v>
      </c>
      <c r="G2234" s="99">
        <f>+VALUE(VLOOKUP(B2234,[1]Hoja1!B$2:C$33,2,0))</f>
        <v>30</v>
      </c>
      <c r="H2234" t="str">
        <f>+VLOOKUP(CONCATENATE(B2234,C2234),[1]Hoja1!$J:$K,2,0)</f>
        <v>30149</v>
      </c>
      <c r="I2234">
        <f>+COUNTIFS(BaseSAP!U:U,V!H2234,BaseSAP!C:C,V!$G$4)</f>
        <v>0</v>
      </c>
      <c r="L2234" s="33" t="s">
        <v>2132</v>
      </c>
      <c r="M2234">
        <v>0</v>
      </c>
    </row>
    <row r="2235" spans="1:13" x14ac:dyDescent="0.25">
      <c r="A2235" s="12" t="s">
        <v>146</v>
      </c>
      <c r="B2235" s="12" t="s">
        <v>2132</v>
      </c>
      <c r="C2235" s="12" t="s">
        <v>2269</v>
      </c>
      <c r="D2235" s="12">
        <v>0</v>
      </c>
      <c r="E2235" s="70">
        <v>0</v>
      </c>
      <c r="G2235" s="99">
        <f>+VALUE(VLOOKUP(B2235,[1]Hoja1!B$2:C$33,2,0))</f>
        <v>30</v>
      </c>
      <c r="H2235" t="str">
        <f>+VLOOKUP(CONCATENATE(B2235,C2235),[1]Hoja1!$J:$K,2,0)</f>
        <v>30150</v>
      </c>
      <c r="I2235">
        <f>+COUNTIFS(BaseSAP!U:U,V!H2235,BaseSAP!C:C,V!$G$4)</f>
        <v>0</v>
      </c>
      <c r="L2235" s="12" t="s">
        <v>2132</v>
      </c>
      <c r="M2235">
        <v>0</v>
      </c>
    </row>
    <row r="2236" spans="1:13" x14ac:dyDescent="0.25">
      <c r="A2236" s="33" t="s">
        <v>146</v>
      </c>
      <c r="B2236" s="33" t="s">
        <v>2132</v>
      </c>
      <c r="C2236" s="33" t="s">
        <v>2270</v>
      </c>
      <c r="D2236" s="33">
        <v>0</v>
      </c>
      <c r="E2236" s="69">
        <v>0</v>
      </c>
      <c r="G2236" s="99">
        <f>+VALUE(VLOOKUP(B2236,[1]Hoja1!B$2:C$33,2,0))</f>
        <v>30</v>
      </c>
      <c r="H2236" t="str">
        <f>+VLOOKUP(CONCATENATE(B2236,C2236),[1]Hoja1!$J:$K,2,0)</f>
        <v>30151</v>
      </c>
      <c r="I2236">
        <f>+COUNTIFS(BaseSAP!U:U,V!H2236,BaseSAP!C:C,V!$G$4)</f>
        <v>0</v>
      </c>
      <c r="L2236" s="33" t="s">
        <v>2132</v>
      </c>
      <c r="M2236">
        <v>0</v>
      </c>
    </row>
    <row r="2237" spans="1:13" x14ac:dyDescent="0.25">
      <c r="A2237" s="31" t="s">
        <v>146</v>
      </c>
      <c r="B2237" s="31" t="s">
        <v>2132</v>
      </c>
      <c r="C2237" s="31" t="s">
        <v>2271</v>
      </c>
      <c r="D2237" s="31">
        <v>0</v>
      </c>
      <c r="E2237" s="54">
        <v>0</v>
      </c>
      <c r="G2237" s="99">
        <f>+VALUE(VLOOKUP(B2237,[1]Hoja1!B$2:C$33,2,0))</f>
        <v>30</v>
      </c>
      <c r="H2237" t="str">
        <f>+VLOOKUP(CONCATENATE(B2237,C2237),[1]Hoja1!$J:$K,2,0)</f>
        <v>30152</v>
      </c>
      <c r="I2237">
        <f>+COUNTIFS(BaseSAP!U:U,V!H2237,BaseSAP!C:C,V!$G$4)</f>
        <v>0</v>
      </c>
      <c r="L2237" s="31" t="s">
        <v>2132</v>
      </c>
      <c r="M2237">
        <v>0</v>
      </c>
    </row>
    <row r="2238" spans="1:13" x14ac:dyDescent="0.25">
      <c r="A2238" s="33" t="s">
        <v>146</v>
      </c>
      <c r="B2238" s="33" t="s">
        <v>2132</v>
      </c>
      <c r="C2238" s="33" t="s">
        <v>2272</v>
      </c>
      <c r="D2238" s="33">
        <v>0</v>
      </c>
      <c r="E2238" s="69">
        <v>0</v>
      </c>
      <c r="G2238" s="99">
        <f>+VALUE(VLOOKUP(B2238,[1]Hoja1!B$2:C$33,2,0))</f>
        <v>30</v>
      </c>
      <c r="H2238" t="str">
        <f>+VLOOKUP(CONCATENATE(B2238,C2238),[1]Hoja1!$J:$K,2,0)</f>
        <v>30153</v>
      </c>
      <c r="I2238">
        <f>+COUNTIFS(BaseSAP!U:U,V!H2238,BaseSAP!C:C,V!$G$4)</f>
        <v>0</v>
      </c>
      <c r="L2238" s="33" t="s">
        <v>2132</v>
      </c>
      <c r="M2238">
        <v>0</v>
      </c>
    </row>
    <row r="2239" spans="1:13" x14ac:dyDescent="0.25">
      <c r="A2239" s="12" t="s">
        <v>146</v>
      </c>
      <c r="B2239" s="12" t="s">
        <v>2132</v>
      </c>
      <c r="C2239" s="12" t="s">
        <v>2273</v>
      </c>
      <c r="D2239" s="12">
        <v>0</v>
      </c>
      <c r="E2239" s="70">
        <v>0</v>
      </c>
      <c r="G2239" s="99">
        <f>+VALUE(VLOOKUP(B2239,[1]Hoja1!B$2:C$33,2,0))</f>
        <v>30</v>
      </c>
      <c r="H2239" t="str">
        <f>+VLOOKUP(CONCATENATE(B2239,C2239),[1]Hoja1!$J:$K,2,0)</f>
        <v>30154</v>
      </c>
      <c r="I2239">
        <f>+COUNTIFS(BaseSAP!U:U,V!H2239,BaseSAP!C:C,V!$G$4)</f>
        <v>0</v>
      </c>
      <c r="L2239" s="12" t="s">
        <v>2132</v>
      </c>
      <c r="M2239">
        <v>0</v>
      </c>
    </row>
    <row r="2240" spans="1:13" x14ac:dyDescent="0.25">
      <c r="A2240" s="33" t="s">
        <v>146</v>
      </c>
      <c r="B2240" s="33" t="s">
        <v>2132</v>
      </c>
      <c r="C2240" s="33" t="s">
        <v>2274</v>
      </c>
      <c r="D2240" s="33">
        <v>0</v>
      </c>
      <c r="E2240" s="69">
        <v>0</v>
      </c>
      <c r="G2240" s="99">
        <f>+VALUE(VLOOKUP(B2240,[1]Hoja1!B$2:C$33,2,0))</f>
        <v>30</v>
      </c>
      <c r="H2240" t="str">
        <f>+VLOOKUP(CONCATENATE(B2240,C2240),[1]Hoja1!$J:$K,2,0)</f>
        <v>30155</v>
      </c>
      <c r="I2240">
        <f>+COUNTIFS(BaseSAP!U:U,V!H2240,BaseSAP!C:C,V!$G$4)</f>
        <v>0</v>
      </c>
      <c r="L2240" s="33" t="s">
        <v>2132</v>
      </c>
      <c r="M2240">
        <v>0</v>
      </c>
    </row>
    <row r="2241" spans="1:13" x14ac:dyDescent="0.25">
      <c r="A2241" s="12" t="s">
        <v>146</v>
      </c>
      <c r="B2241" s="12" t="s">
        <v>2132</v>
      </c>
      <c r="C2241" s="12" t="s">
        <v>2275</v>
      </c>
      <c r="D2241" s="12">
        <v>0</v>
      </c>
      <c r="E2241" s="70">
        <v>0</v>
      </c>
      <c r="G2241" s="99">
        <f>+VALUE(VLOOKUP(B2241,[1]Hoja1!B$2:C$33,2,0))</f>
        <v>30</v>
      </c>
      <c r="H2241" t="str">
        <f>+VLOOKUP(CONCATENATE(B2241,C2241),[1]Hoja1!$J:$K,2,0)</f>
        <v>30156</v>
      </c>
      <c r="I2241">
        <f>+COUNTIFS(BaseSAP!U:U,V!H2241,BaseSAP!C:C,V!$G$4)</f>
        <v>0</v>
      </c>
      <c r="L2241" s="12" t="s">
        <v>2132</v>
      </c>
      <c r="M2241">
        <v>0</v>
      </c>
    </row>
    <row r="2242" spans="1:13" x14ac:dyDescent="0.25">
      <c r="A2242" s="33" t="s">
        <v>146</v>
      </c>
      <c r="B2242" s="33" t="s">
        <v>2132</v>
      </c>
      <c r="C2242" s="33" t="s">
        <v>2276</v>
      </c>
      <c r="D2242" s="33">
        <v>0</v>
      </c>
      <c r="E2242" s="69">
        <v>0</v>
      </c>
      <c r="G2242" s="99">
        <f>+VALUE(VLOOKUP(B2242,[1]Hoja1!B$2:C$33,2,0))</f>
        <v>30</v>
      </c>
      <c r="H2242" t="str">
        <f>+VLOOKUP(CONCATENATE(B2242,C2242),[1]Hoja1!$J:$K,2,0)</f>
        <v>30157</v>
      </c>
      <c r="I2242">
        <f>+COUNTIFS(BaseSAP!U:U,V!H2242,BaseSAP!C:C,V!$G$4)</f>
        <v>0</v>
      </c>
      <c r="L2242" s="33" t="s">
        <v>2132</v>
      </c>
      <c r="M2242">
        <v>0</v>
      </c>
    </row>
    <row r="2243" spans="1:13" x14ac:dyDescent="0.25">
      <c r="A2243" s="12" t="s">
        <v>146</v>
      </c>
      <c r="B2243" s="12" t="s">
        <v>2132</v>
      </c>
      <c r="C2243" s="12" t="s">
        <v>2277</v>
      </c>
      <c r="D2243" s="12">
        <v>0</v>
      </c>
      <c r="E2243" s="70">
        <v>0</v>
      </c>
      <c r="G2243" s="99">
        <f>+VALUE(VLOOKUP(B2243,[1]Hoja1!B$2:C$33,2,0))</f>
        <v>30</v>
      </c>
      <c r="H2243" t="str">
        <f>+VLOOKUP(CONCATENATE(B2243,C2243),[1]Hoja1!$J:$K,2,0)</f>
        <v>30158</v>
      </c>
      <c r="I2243">
        <f>+COUNTIFS(BaseSAP!U:U,V!H2243,BaseSAP!C:C,V!$G$4)</f>
        <v>0</v>
      </c>
      <c r="L2243" s="12" t="s">
        <v>2132</v>
      </c>
      <c r="M2243">
        <v>0</v>
      </c>
    </row>
    <row r="2244" spans="1:13" x14ac:dyDescent="0.25">
      <c r="A2244" s="33" t="s">
        <v>146</v>
      </c>
      <c r="B2244" s="33" t="s">
        <v>2132</v>
      </c>
      <c r="C2244" s="33" t="s">
        <v>2278</v>
      </c>
      <c r="D2244" s="33">
        <v>0</v>
      </c>
      <c r="E2244" s="69">
        <v>0</v>
      </c>
      <c r="G2244" s="99">
        <f>+VALUE(VLOOKUP(B2244,[1]Hoja1!B$2:C$33,2,0))</f>
        <v>30</v>
      </c>
      <c r="H2244" t="str">
        <f>+VLOOKUP(CONCATENATE(B2244,C2244),[1]Hoja1!$J:$K,2,0)</f>
        <v>30159</v>
      </c>
      <c r="I2244">
        <f>+COUNTIFS(BaseSAP!U:U,V!H2244,BaseSAP!C:C,V!$G$4)</f>
        <v>0</v>
      </c>
      <c r="L2244" s="33" t="s">
        <v>2132</v>
      </c>
      <c r="M2244">
        <v>0</v>
      </c>
    </row>
    <row r="2245" spans="1:13" x14ac:dyDescent="0.25">
      <c r="A2245" s="31" t="s">
        <v>146</v>
      </c>
      <c r="B2245" s="31" t="s">
        <v>2132</v>
      </c>
      <c r="C2245" s="31" t="s">
        <v>2279</v>
      </c>
      <c r="D2245" s="31">
        <v>0</v>
      </c>
      <c r="E2245" s="54">
        <v>0</v>
      </c>
      <c r="G2245" s="99">
        <f>+VALUE(VLOOKUP(B2245,[1]Hoja1!B$2:C$33,2,0))</f>
        <v>30</v>
      </c>
      <c r="H2245" t="str">
        <f>+VLOOKUP(CONCATENATE(B2245,C2245),[1]Hoja1!$J:$K,2,0)</f>
        <v>30160</v>
      </c>
      <c r="I2245">
        <f>+COUNTIFS(BaseSAP!U:U,V!H2245,BaseSAP!C:C,V!$G$4)</f>
        <v>0</v>
      </c>
      <c r="L2245" s="31" t="s">
        <v>2132</v>
      </c>
      <c r="M2245">
        <v>0</v>
      </c>
    </row>
    <row r="2246" spans="1:13" x14ac:dyDescent="0.25">
      <c r="A2246" s="33" t="s">
        <v>146</v>
      </c>
      <c r="B2246" s="33" t="s">
        <v>2132</v>
      </c>
      <c r="C2246" s="33" t="s">
        <v>2280</v>
      </c>
      <c r="D2246" s="33">
        <v>0</v>
      </c>
      <c r="E2246" s="69">
        <v>0</v>
      </c>
      <c r="G2246" s="99">
        <f>+VALUE(VLOOKUP(B2246,[1]Hoja1!B$2:C$33,2,0))</f>
        <v>30</v>
      </c>
      <c r="H2246" t="str">
        <f>+VLOOKUP(CONCATENATE(B2246,C2246),[1]Hoja1!$J:$K,2,0)</f>
        <v>30161</v>
      </c>
      <c r="I2246">
        <f>+COUNTIFS(BaseSAP!U:U,V!H2246,BaseSAP!C:C,V!$G$4)</f>
        <v>0</v>
      </c>
      <c r="L2246" s="33" t="s">
        <v>2132</v>
      </c>
      <c r="M2246">
        <v>0</v>
      </c>
    </row>
    <row r="2247" spans="1:13" x14ac:dyDescent="0.25">
      <c r="A2247" s="31" t="s">
        <v>146</v>
      </c>
      <c r="B2247" s="31" t="s">
        <v>2132</v>
      </c>
      <c r="C2247" s="31" t="s">
        <v>2281</v>
      </c>
      <c r="D2247" s="31">
        <v>0</v>
      </c>
      <c r="E2247" s="54">
        <v>0</v>
      </c>
      <c r="G2247" s="99">
        <f>+VALUE(VLOOKUP(B2247,[1]Hoja1!B$2:C$33,2,0))</f>
        <v>30</v>
      </c>
      <c r="H2247" t="str">
        <f>+VLOOKUP(CONCATENATE(B2247,C2247),[1]Hoja1!$J:$K,2,0)</f>
        <v>30162</v>
      </c>
      <c r="I2247">
        <f>+COUNTIFS(BaseSAP!U:U,V!H2247,BaseSAP!C:C,V!$G$4)</f>
        <v>0</v>
      </c>
      <c r="L2247" s="31" t="s">
        <v>2132</v>
      </c>
      <c r="M2247">
        <v>0</v>
      </c>
    </row>
    <row r="2248" spans="1:13" x14ac:dyDescent="0.25">
      <c r="A2248" s="33" t="s">
        <v>146</v>
      </c>
      <c r="B2248" s="33" t="s">
        <v>2132</v>
      </c>
      <c r="C2248" s="33" t="s">
        <v>2282</v>
      </c>
      <c r="D2248" s="33">
        <v>0</v>
      </c>
      <c r="E2248" s="69">
        <v>0</v>
      </c>
      <c r="G2248" s="99">
        <f>+VALUE(VLOOKUP(B2248,[1]Hoja1!B$2:C$33,2,0))</f>
        <v>30</v>
      </c>
      <c r="H2248" t="str">
        <f>+VLOOKUP(CONCATENATE(B2248,C2248),[1]Hoja1!$J:$K,2,0)</f>
        <v>30163</v>
      </c>
      <c r="I2248">
        <f>+COUNTIFS(BaseSAP!U:U,V!H2248,BaseSAP!C:C,V!$G$4)</f>
        <v>0</v>
      </c>
      <c r="L2248" s="33" t="s">
        <v>2132</v>
      </c>
      <c r="M2248">
        <v>0</v>
      </c>
    </row>
    <row r="2249" spans="1:13" x14ac:dyDescent="0.25">
      <c r="A2249" s="12" t="s">
        <v>146</v>
      </c>
      <c r="B2249" s="12" t="s">
        <v>2132</v>
      </c>
      <c r="C2249" s="12" t="s">
        <v>2283</v>
      </c>
      <c r="D2249" s="12">
        <v>0</v>
      </c>
      <c r="E2249" s="70">
        <v>0</v>
      </c>
      <c r="G2249" s="99">
        <f>+VALUE(VLOOKUP(B2249,[1]Hoja1!B$2:C$33,2,0))</f>
        <v>30</v>
      </c>
      <c r="H2249" t="str">
        <f>+VLOOKUP(CONCATENATE(B2249,C2249),[1]Hoja1!$J:$K,2,0)</f>
        <v>30164</v>
      </c>
      <c r="I2249">
        <f>+COUNTIFS(BaseSAP!U:U,V!H2249,BaseSAP!C:C,V!$G$4)</f>
        <v>0</v>
      </c>
      <c r="L2249" s="12" t="s">
        <v>2132</v>
      </c>
      <c r="M2249">
        <v>0</v>
      </c>
    </row>
    <row r="2250" spans="1:13" x14ac:dyDescent="0.25">
      <c r="A2250" s="33" t="s">
        <v>146</v>
      </c>
      <c r="B2250" s="33" t="s">
        <v>2132</v>
      </c>
      <c r="C2250" s="33" t="s">
        <v>2284</v>
      </c>
      <c r="D2250" s="33">
        <v>0</v>
      </c>
      <c r="E2250" s="69">
        <v>0</v>
      </c>
      <c r="G2250" s="99">
        <f>+VALUE(VLOOKUP(B2250,[1]Hoja1!B$2:C$33,2,0))</f>
        <v>30</v>
      </c>
      <c r="H2250" t="str">
        <f>+VLOOKUP(CONCATENATE(B2250,C2250),[1]Hoja1!$J:$K,2,0)</f>
        <v>30165</v>
      </c>
      <c r="I2250">
        <f>+COUNTIFS(BaseSAP!U:U,V!H2250,BaseSAP!C:C,V!$G$4)</f>
        <v>0</v>
      </c>
      <c r="L2250" s="33" t="s">
        <v>2132</v>
      </c>
      <c r="M2250">
        <v>0</v>
      </c>
    </row>
    <row r="2251" spans="1:13" x14ac:dyDescent="0.25">
      <c r="A2251" s="12" t="s">
        <v>146</v>
      </c>
      <c r="B2251" s="12" t="s">
        <v>2132</v>
      </c>
      <c r="C2251" s="12" t="s">
        <v>2285</v>
      </c>
      <c r="D2251" s="12">
        <v>0</v>
      </c>
      <c r="E2251" s="70">
        <v>0</v>
      </c>
      <c r="G2251" s="99">
        <f>+VALUE(VLOOKUP(B2251,[1]Hoja1!B$2:C$33,2,0))</f>
        <v>30</v>
      </c>
      <c r="H2251" t="str">
        <f>+VLOOKUP(CONCATENATE(B2251,C2251),[1]Hoja1!$J:$K,2,0)</f>
        <v>30166</v>
      </c>
      <c r="I2251">
        <f>+COUNTIFS(BaseSAP!U:U,V!H2251,BaseSAP!C:C,V!$G$4)</f>
        <v>0</v>
      </c>
      <c r="L2251" s="12" t="s">
        <v>2132</v>
      </c>
      <c r="M2251">
        <v>0</v>
      </c>
    </row>
    <row r="2252" spans="1:13" x14ac:dyDescent="0.25">
      <c r="A2252" s="33" t="s">
        <v>146</v>
      </c>
      <c r="B2252" s="33" t="s">
        <v>2132</v>
      </c>
      <c r="C2252" s="33" t="s">
        <v>1824</v>
      </c>
      <c r="D2252" s="33">
        <v>0</v>
      </c>
      <c r="E2252" s="69">
        <v>0</v>
      </c>
      <c r="G2252" s="99">
        <f>+VALUE(VLOOKUP(B2252,[1]Hoja1!B$2:C$33,2,0))</f>
        <v>30</v>
      </c>
      <c r="H2252" t="str">
        <f>+VLOOKUP(CONCATENATE(B2252,C2252),[1]Hoja1!$J:$K,2,0)</f>
        <v>30167</v>
      </c>
      <c r="I2252">
        <f>+COUNTIFS(BaseSAP!U:U,V!H2252,BaseSAP!C:C,V!$G$4)</f>
        <v>0</v>
      </c>
      <c r="L2252" s="33" t="s">
        <v>2132</v>
      </c>
      <c r="M2252">
        <v>0</v>
      </c>
    </row>
    <row r="2253" spans="1:13" x14ac:dyDescent="0.25">
      <c r="A2253" s="12" t="s">
        <v>146</v>
      </c>
      <c r="B2253" s="12" t="s">
        <v>2132</v>
      </c>
      <c r="C2253" s="12" t="s">
        <v>753</v>
      </c>
      <c r="D2253" s="12">
        <v>0</v>
      </c>
      <c r="E2253" s="70">
        <v>0</v>
      </c>
      <c r="G2253" s="99">
        <f>+VALUE(VLOOKUP(B2253,[1]Hoja1!B$2:C$33,2,0))</f>
        <v>30</v>
      </c>
      <c r="H2253" t="str">
        <f>+VLOOKUP(CONCATENATE(B2253,C2253),[1]Hoja1!$J:$K,2,0)</f>
        <v>30168</v>
      </c>
      <c r="I2253">
        <f>+COUNTIFS(BaseSAP!U:U,V!H2253,BaseSAP!C:C,V!$G$4)</f>
        <v>0</v>
      </c>
      <c r="L2253" s="12" t="s">
        <v>2132</v>
      </c>
      <c r="M2253">
        <v>0</v>
      </c>
    </row>
    <row r="2254" spans="1:13" x14ac:dyDescent="0.25">
      <c r="A2254" s="33" t="s">
        <v>146</v>
      </c>
      <c r="B2254" s="33" t="s">
        <v>2132</v>
      </c>
      <c r="C2254" s="33" t="s">
        <v>2286</v>
      </c>
      <c r="D2254" s="33">
        <v>0</v>
      </c>
      <c r="E2254" s="69">
        <v>0</v>
      </c>
      <c r="G2254" s="99">
        <f>+VALUE(VLOOKUP(B2254,[1]Hoja1!B$2:C$33,2,0))</f>
        <v>30</v>
      </c>
      <c r="H2254" t="str">
        <f>+VLOOKUP(CONCATENATE(B2254,C2254),[1]Hoja1!$J:$K,2,0)</f>
        <v>30169</v>
      </c>
      <c r="I2254">
        <f>+COUNTIFS(BaseSAP!U:U,V!H2254,BaseSAP!C:C,V!$G$4)</f>
        <v>0</v>
      </c>
      <c r="L2254" s="33" t="s">
        <v>2132</v>
      </c>
      <c r="M2254">
        <v>0</v>
      </c>
    </row>
    <row r="2255" spans="1:13" x14ac:dyDescent="0.25">
      <c r="A2255" s="31" t="s">
        <v>146</v>
      </c>
      <c r="B2255" s="31" t="s">
        <v>2132</v>
      </c>
      <c r="C2255" s="31" t="s">
        <v>2287</v>
      </c>
      <c r="D2255" s="31">
        <v>0</v>
      </c>
      <c r="E2255" s="54">
        <v>0</v>
      </c>
      <c r="G2255" s="99">
        <f>+VALUE(VLOOKUP(B2255,[1]Hoja1!B$2:C$33,2,0))</f>
        <v>30</v>
      </c>
      <c r="H2255" t="str">
        <f>+VLOOKUP(CONCATENATE(B2255,C2255),[1]Hoja1!$J:$K,2,0)</f>
        <v>30170</v>
      </c>
      <c r="I2255">
        <f>+COUNTIFS(BaseSAP!U:U,V!H2255,BaseSAP!C:C,V!$G$4)</f>
        <v>0</v>
      </c>
      <c r="L2255" s="31" t="s">
        <v>2132</v>
      </c>
      <c r="M2255">
        <v>0</v>
      </c>
    </row>
    <row r="2256" spans="1:13" x14ac:dyDescent="0.25">
      <c r="A2256" s="33" t="s">
        <v>146</v>
      </c>
      <c r="B2256" s="33" t="s">
        <v>2132</v>
      </c>
      <c r="C2256" s="33" t="s">
        <v>2288</v>
      </c>
      <c r="D2256" s="33">
        <v>0</v>
      </c>
      <c r="E2256" s="69">
        <v>0</v>
      </c>
      <c r="G2256" s="99">
        <f>+VALUE(VLOOKUP(B2256,[1]Hoja1!B$2:C$33,2,0))</f>
        <v>30</v>
      </c>
      <c r="H2256" t="str">
        <f>+VLOOKUP(CONCATENATE(B2256,C2256),[1]Hoja1!$J:$K,2,0)</f>
        <v>30171</v>
      </c>
      <c r="I2256">
        <f>+COUNTIFS(BaseSAP!U:U,V!H2256,BaseSAP!C:C,V!$G$4)</f>
        <v>0</v>
      </c>
      <c r="L2256" s="33" t="s">
        <v>2132</v>
      </c>
      <c r="M2256">
        <v>0</v>
      </c>
    </row>
    <row r="2257" spans="1:13" x14ac:dyDescent="0.25">
      <c r="A2257" s="12" t="s">
        <v>146</v>
      </c>
      <c r="B2257" s="12" t="s">
        <v>2132</v>
      </c>
      <c r="C2257" s="12" t="s">
        <v>2289</v>
      </c>
      <c r="D2257" s="12">
        <v>0</v>
      </c>
      <c r="E2257" s="70">
        <v>0</v>
      </c>
      <c r="G2257" s="99">
        <f>+VALUE(VLOOKUP(B2257,[1]Hoja1!B$2:C$33,2,0))</f>
        <v>30</v>
      </c>
      <c r="H2257" t="str">
        <f>+VLOOKUP(CONCATENATE(B2257,C2257),[1]Hoja1!$J:$K,2,0)</f>
        <v>30172</v>
      </c>
      <c r="I2257">
        <f>+COUNTIFS(BaseSAP!U:U,V!H2257,BaseSAP!C:C,V!$G$4)</f>
        <v>0</v>
      </c>
      <c r="L2257" s="12" t="s">
        <v>2132</v>
      </c>
      <c r="M2257">
        <v>0</v>
      </c>
    </row>
    <row r="2258" spans="1:13" x14ac:dyDescent="0.25">
      <c r="A2258" s="33" t="s">
        <v>146</v>
      </c>
      <c r="B2258" s="33" t="s">
        <v>2132</v>
      </c>
      <c r="C2258" s="33" t="s">
        <v>2290</v>
      </c>
      <c r="D2258" s="33">
        <v>0</v>
      </c>
      <c r="E2258" s="69">
        <v>0</v>
      </c>
      <c r="G2258" s="99">
        <f>+VALUE(VLOOKUP(B2258,[1]Hoja1!B$2:C$33,2,0))</f>
        <v>30</v>
      </c>
      <c r="H2258" t="str">
        <f>+VLOOKUP(CONCATENATE(B2258,C2258),[1]Hoja1!$J:$K,2,0)</f>
        <v>30173</v>
      </c>
      <c r="I2258">
        <f>+COUNTIFS(BaseSAP!U:U,V!H2258,BaseSAP!C:C,V!$G$4)</f>
        <v>0</v>
      </c>
      <c r="L2258" s="33" t="s">
        <v>2132</v>
      </c>
      <c r="M2258">
        <v>0</v>
      </c>
    </row>
    <row r="2259" spans="1:13" x14ac:dyDescent="0.25">
      <c r="A2259" s="12" t="s">
        <v>146</v>
      </c>
      <c r="B2259" s="12" t="s">
        <v>2132</v>
      </c>
      <c r="C2259" s="12" t="s">
        <v>494</v>
      </c>
      <c r="D2259" s="12">
        <v>0</v>
      </c>
      <c r="E2259" s="70">
        <v>0</v>
      </c>
      <c r="G2259" s="99">
        <f>+VALUE(VLOOKUP(B2259,[1]Hoja1!B$2:C$33,2,0))</f>
        <v>30</v>
      </c>
      <c r="H2259" t="str">
        <f>+VLOOKUP(CONCATENATE(B2259,C2259),[1]Hoja1!$J:$K,2,0)</f>
        <v>30174</v>
      </c>
      <c r="I2259">
        <f>+COUNTIFS(BaseSAP!U:U,V!H2259,BaseSAP!C:C,V!$G$4)</f>
        <v>0</v>
      </c>
      <c r="L2259" s="12" t="s">
        <v>2132</v>
      </c>
      <c r="M2259">
        <v>0</v>
      </c>
    </row>
    <row r="2260" spans="1:13" x14ac:dyDescent="0.25">
      <c r="A2260" s="33" t="s">
        <v>146</v>
      </c>
      <c r="B2260" s="33" t="s">
        <v>2132</v>
      </c>
      <c r="C2260" s="33" t="s">
        <v>2291</v>
      </c>
      <c r="D2260" s="33">
        <v>0</v>
      </c>
      <c r="E2260" s="69">
        <v>0</v>
      </c>
      <c r="G2260" s="99">
        <f>+VALUE(VLOOKUP(B2260,[1]Hoja1!B$2:C$33,2,0))</f>
        <v>30</v>
      </c>
      <c r="H2260" t="str">
        <f>+VLOOKUP(CONCATENATE(B2260,C2260),[1]Hoja1!$J:$K,2,0)</f>
        <v>30175</v>
      </c>
      <c r="I2260">
        <f>+COUNTIFS(BaseSAP!U:U,V!H2260,BaseSAP!C:C,V!$G$4)</f>
        <v>0</v>
      </c>
      <c r="L2260" s="33" t="s">
        <v>2132</v>
      </c>
      <c r="M2260">
        <v>0</v>
      </c>
    </row>
    <row r="2261" spans="1:13" x14ac:dyDescent="0.25">
      <c r="A2261" s="12" t="s">
        <v>146</v>
      </c>
      <c r="B2261" s="12" t="s">
        <v>2132</v>
      </c>
      <c r="C2261" s="12" t="s">
        <v>2292</v>
      </c>
      <c r="D2261" s="12">
        <v>0</v>
      </c>
      <c r="E2261" s="70">
        <v>0</v>
      </c>
      <c r="G2261" s="99">
        <f>+VALUE(VLOOKUP(B2261,[1]Hoja1!B$2:C$33,2,0))</f>
        <v>30</v>
      </c>
      <c r="H2261" t="str">
        <f>+VLOOKUP(CONCATENATE(B2261,C2261),[1]Hoja1!$J:$K,2,0)</f>
        <v>30176</v>
      </c>
      <c r="I2261">
        <f>+COUNTIFS(BaseSAP!U:U,V!H2261,BaseSAP!C:C,V!$G$4)</f>
        <v>0</v>
      </c>
      <c r="L2261" s="12" t="s">
        <v>2132</v>
      </c>
      <c r="M2261">
        <v>0</v>
      </c>
    </row>
    <row r="2262" spans="1:13" x14ac:dyDescent="0.25">
      <c r="A2262" s="33" t="s">
        <v>146</v>
      </c>
      <c r="B2262" s="33" t="s">
        <v>2132</v>
      </c>
      <c r="C2262" s="33" t="s">
        <v>2293</v>
      </c>
      <c r="D2262" s="33">
        <v>0</v>
      </c>
      <c r="E2262" s="69">
        <v>0</v>
      </c>
      <c r="G2262" s="99">
        <f>+VALUE(VLOOKUP(B2262,[1]Hoja1!B$2:C$33,2,0))</f>
        <v>30</v>
      </c>
      <c r="H2262" t="str">
        <f>+VLOOKUP(CONCATENATE(B2262,C2262),[1]Hoja1!$J:$K,2,0)</f>
        <v>30177</v>
      </c>
      <c r="I2262">
        <f>+COUNTIFS(BaseSAP!U:U,V!H2262,BaseSAP!C:C,V!$G$4)</f>
        <v>0</v>
      </c>
      <c r="L2262" s="33" t="s">
        <v>2132</v>
      </c>
      <c r="M2262">
        <v>0</v>
      </c>
    </row>
    <row r="2263" spans="1:13" x14ac:dyDescent="0.25">
      <c r="A2263" s="31" t="s">
        <v>146</v>
      </c>
      <c r="B2263" s="31" t="s">
        <v>2132</v>
      </c>
      <c r="C2263" s="31" t="s">
        <v>2294</v>
      </c>
      <c r="D2263" s="31">
        <v>0</v>
      </c>
      <c r="E2263" s="54">
        <v>0</v>
      </c>
      <c r="G2263" s="99">
        <f>+VALUE(VLOOKUP(B2263,[1]Hoja1!B$2:C$33,2,0))</f>
        <v>30</v>
      </c>
      <c r="H2263" t="str">
        <f>+VLOOKUP(CONCATENATE(B2263,C2263),[1]Hoja1!$J:$K,2,0)</f>
        <v>30178</v>
      </c>
      <c r="I2263">
        <f>+COUNTIFS(BaseSAP!U:U,V!H2263,BaseSAP!C:C,V!$G$4)</f>
        <v>0</v>
      </c>
      <c r="L2263" s="31" t="s">
        <v>2132</v>
      </c>
      <c r="M2263">
        <v>0</v>
      </c>
    </row>
    <row r="2264" spans="1:13" x14ac:dyDescent="0.25">
      <c r="A2264" s="33" t="s">
        <v>146</v>
      </c>
      <c r="B2264" s="33" t="s">
        <v>2132</v>
      </c>
      <c r="C2264" s="33" t="s">
        <v>2295</v>
      </c>
      <c r="D2264" s="33">
        <v>0</v>
      </c>
      <c r="E2264" s="69">
        <v>0</v>
      </c>
      <c r="G2264" s="99">
        <f>+VALUE(VLOOKUP(B2264,[1]Hoja1!B$2:C$33,2,0))</f>
        <v>30</v>
      </c>
      <c r="H2264" t="str">
        <f>+VLOOKUP(CONCATENATE(B2264,C2264),[1]Hoja1!$J:$K,2,0)</f>
        <v>30179</v>
      </c>
      <c r="I2264">
        <f>+COUNTIFS(BaseSAP!U:U,V!H2264,BaseSAP!C:C,V!$G$4)</f>
        <v>0</v>
      </c>
      <c r="L2264" s="33" t="s">
        <v>2132</v>
      </c>
      <c r="M2264">
        <v>0</v>
      </c>
    </row>
    <row r="2265" spans="1:13" x14ac:dyDescent="0.25">
      <c r="A2265" s="31" t="s">
        <v>146</v>
      </c>
      <c r="B2265" s="31" t="s">
        <v>2132</v>
      </c>
      <c r="C2265" s="31" t="s">
        <v>2296</v>
      </c>
      <c r="D2265" s="31">
        <v>0</v>
      </c>
      <c r="E2265" s="54">
        <v>0</v>
      </c>
      <c r="G2265" s="99">
        <f>+VALUE(VLOOKUP(B2265,[1]Hoja1!B$2:C$33,2,0))</f>
        <v>30</v>
      </c>
      <c r="H2265" t="str">
        <f>+VLOOKUP(CONCATENATE(B2265,C2265),[1]Hoja1!$J:$K,2,0)</f>
        <v>30180</v>
      </c>
      <c r="I2265">
        <f>+COUNTIFS(BaseSAP!U:U,V!H2265,BaseSAP!C:C,V!$G$4)</f>
        <v>0</v>
      </c>
      <c r="L2265" s="31" t="s">
        <v>2132</v>
      </c>
      <c r="M2265">
        <v>0</v>
      </c>
    </row>
    <row r="2266" spans="1:13" x14ac:dyDescent="0.25">
      <c r="A2266" s="33" t="s">
        <v>146</v>
      </c>
      <c r="B2266" s="33" t="s">
        <v>2132</v>
      </c>
      <c r="C2266" s="33" t="s">
        <v>2297</v>
      </c>
      <c r="D2266" s="33">
        <v>0</v>
      </c>
      <c r="E2266" s="69">
        <v>0</v>
      </c>
      <c r="G2266" s="99">
        <f>+VALUE(VLOOKUP(B2266,[1]Hoja1!B$2:C$33,2,0))</f>
        <v>30</v>
      </c>
      <c r="H2266" t="str">
        <f>+VLOOKUP(CONCATENATE(B2266,C2266),[1]Hoja1!$J:$K,2,0)</f>
        <v>30181</v>
      </c>
      <c r="I2266">
        <f>+COUNTIFS(BaseSAP!U:U,V!H2266,BaseSAP!C:C,V!$G$4)</f>
        <v>0</v>
      </c>
      <c r="L2266" s="33" t="s">
        <v>2132</v>
      </c>
      <c r="M2266">
        <v>0</v>
      </c>
    </row>
    <row r="2267" spans="1:13" x14ac:dyDescent="0.25">
      <c r="A2267" s="12" t="s">
        <v>146</v>
      </c>
      <c r="B2267" s="12" t="s">
        <v>2132</v>
      </c>
      <c r="C2267" s="12" t="s">
        <v>2298</v>
      </c>
      <c r="D2267" s="12">
        <v>0</v>
      </c>
      <c r="E2267" s="70">
        <v>0</v>
      </c>
      <c r="G2267" s="99">
        <f>+VALUE(VLOOKUP(B2267,[1]Hoja1!B$2:C$33,2,0))</f>
        <v>30</v>
      </c>
      <c r="H2267" t="str">
        <f>+VLOOKUP(CONCATENATE(B2267,C2267),[1]Hoja1!$J:$K,2,0)</f>
        <v>30182</v>
      </c>
      <c r="I2267">
        <f>+COUNTIFS(BaseSAP!U:U,V!H2267,BaseSAP!C:C,V!$G$4)</f>
        <v>0</v>
      </c>
      <c r="L2267" s="12" t="s">
        <v>2132</v>
      </c>
      <c r="M2267">
        <v>0</v>
      </c>
    </row>
    <row r="2268" spans="1:13" x14ac:dyDescent="0.25">
      <c r="A2268" s="33" t="s">
        <v>146</v>
      </c>
      <c r="B2268" s="33" t="s">
        <v>2132</v>
      </c>
      <c r="C2268" s="33" t="s">
        <v>2299</v>
      </c>
      <c r="D2268" s="33">
        <v>0</v>
      </c>
      <c r="E2268" s="69">
        <v>0</v>
      </c>
      <c r="G2268" s="99">
        <f>+VALUE(VLOOKUP(B2268,[1]Hoja1!B$2:C$33,2,0))</f>
        <v>30</v>
      </c>
      <c r="H2268" t="str">
        <f>+VLOOKUP(CONCATENATE(B2268,C2268),[1]Hoja1!$J:$K,2,0)</f>
        <v>30183</v>
      </c>
      <c r="I2268">
        <f>+COUNTIFS(BaseSAP!U:U,V!H2268,BaseSAP!C:C,V!$G$4)</f>
        <v>0</v>
      </c>
      <c r="L2268" s="33" t="s">
        <v>2132</v>
      </c>
      <c r="M2268">
        <v>0</v>
      </c>
    </row>
    <row r="2269" spans="1:13" x14ac:dyDescent="0.25">
      <c r="A2269" s="12" t="s">
        <v>146</v>
      </c>
      <c r="B2269" s="12" t="s">
        <v>2132</v>
      </c>
      <c r="C2269" s="12" t="s">
        <v>2300</v>
      </c>
      <c r="D2269" s="12">
        <v>0</v>
      </c>
      <c r="E2269" s="70">
        <v>0</v>
      </c>
      <c r="G2269" s="99">
        <f>+VALUE(VLOOKUP(B2269,[1]Hoja1!B$2:C$33,2,0))</f>
        <v>30</v>
      </c>
      <c r="H2269" t="str">
        <f>+VLOOKUP(CONCATENATE(B2269,C2269),[1]Hoja1!$J:$K,2,0)</f>
        <v>30184</v>
      </c>
      <c r="I2269">
        <f>+COUNTIFS(BaseSAP!U:U,V!H2269,BaseSAP!C:C,V!$G$4)</f>
        <v>0</v>
      </c>
      <c r="L2269" s="12" t="s">
        <v>2132</v>
      </c>
      <c r="M2269">
        <v>0</v>
      </c>
    </row>
    <row r="2270" spans="1:13" x14ac:dyDescent="0.25">
      <c r="A2270" s="33" t="s">
        <v>146</v>
      </c>
      <c r="B2270" s="33" t="s">
        <v>2132</v>
      </c>
      <c r="C2270" s="33" t="s">
        <v>2301</v>
      </c>
      <c r="D2270" s="33">
        <v>0</v>
      </c>
      <c r="E2270" s="69">
        <v>0</v>
      </c>
      <c r="G2270" s="99">
        <f>+VALUE(VLOOKUP(B2270,[1]Hoja1!B$2:C$33,2,0))</f>
        <v>30</v>
      </c>
      <c r="H2270" t="str">
        <f>+VLOOKUP(CONCATENATE(B2270,C2270),[1]Hoja1!$J:$K,2,0)</f>
        <v>30185</v>
      </c>
      <c r="I2270">
        <f>+COUNTIFS(BaseSAP!U:U,V!H2270,BaseSAP!C:C,V!$G$4)</f>
        <v>0</v>
      </c>
      <c r="L2270" s="33" t="s">
        <v>2132</v>
      </c>
      <c r="M2270">
        <v>0</v>
      </c>
    </row>
    <row r="2271" spans="1:13" x14ac:dyDescent="0.25">
      <c r="A2271" s="12" t="s">
        <v>146</v>
      </c>
      <c r="B2271" s="12" t="s">
        <v>2132</v>
      </c>
      <c r="C2271" s="12" t="s">
        <v>759</v>
      </c>
      <c r="D2271" s="12">
        <v>0</v>
      </c>
      <c r="E2271" s="70">
        <v>0</v>
      </c>
      <c r="G2271" s="99">
        <f>+VALUE(VLOOKUP(B2271,[1]Hoja1!B$2:C$33,2,0))</f>
        <v>30</v>
      </c>
      <c r="H2271" t="str">
        <f>+VLOOKUP(CONCATENATE(B2271,C2271),[1]Hoja1!$J:$K,2,0)</f>
        <v>30186</v>
      </c>
      <c r="I2271">
        <f>+COUNTIFS(BaseSAP!U:U,V!H2271,BaseSAP!C:C,V!$G$4)</f>
        <v>0</v>
      </c>
      <c r="L2271" s="12" t="s">
        <v>2132</v>
      </c>
      <c r="M2271">
        <v>0</v>
      </c>
    </row>
    <row r="2272" spans="1:13" x14ac:dyDescent="0.25">
      <c r="A2272" s="33" t="s">
        <v>146</v>
      </c>
      <c r="B2272" s="33" t="s">
        <v>2132</v>
      </c>
      <c r="C2272" s="33" t="s">
        <v>2302</v>
      </c>
      <c r="D2272" s="33">
        <v>0</v>
      </c>
      <c r="E2272" s="69">
        <v>0</v>
      </c>
      <c r="G2272" s="99">
        <f>+VALUE(VLOOKUP(B2272,[1]Hoja1!B$2:C$33,2,0))</f>
        <v>30</v>
      </c>
      <c r="H2272" t="str">
        <f>+VLOOKUP(CONCATENATE(B2272,C2272),[1]Hoja1!$J:$K,2,0)</f>
        <v>30187</v>
      </c>
      <c r="I2272">
        <f>+COUNTIFS(BaseSAP!U:U,V!H2272,BaseSAP!C:C,V!$G$4)</f>
        <v>0</v>
      </c>
      <c r="L2272" s="33" t="s">
        <v>2132</v>
      </c>
      <c r="M2272">
        <v>0</v>
      </c>
    </row>
    <row r="2273" spans="1:13" x14ac:dyDescent="0.25">
      <c r="A2273" s="31" t="s">
        <v>146</v>
      </c>
      <c r="B2273" s="31" t="s">
        <v>2132</v>
      </c>
      <c r="C2273" s="31" t="s">
        <v>2303</v>
      </c>
      <c r="D2273" s="31">
        <v>0</v>
      </c>
      <c r="E2273" s="54">
        <v>0</v>
      </c>
      <c r="G2273" s="99">
        <f>+VALUE(VLOOKUP(B2273,[1]Hoja1!B$2:C$33,2,0))</f>
        <v>30</v>
      </c>
      <c r="H2273" t="str">
        <f>+VLOOKUP(CONCATENATE(B2273,C2273),[1]Hoja1!$J:$K,2,0)</f>
        <v>30188</v>
      </c>
      <c r="I2273">
        <f>+COUNTIFS(BaseSAP!U:U,V!H2273,BaseSAP!C:C,V!$G$4)</f>
        <v>0</v>
      </c>
      <c r="L2273" s="31" t="s">
        <v>2132</v>
      </c>
      <c r="M2273">
        <v>0</v>
      </c>
    </row>
    <row r="2274" spans="1:13" x14ac:dyDescent="0.25">
      <c r="A2274" s="33" t="s">
        <v>146</v>
      </c>
      <c r="B2274" s="33" t="s">
        <v>2132</v>
      </c>
      <c r="C2274" s="33" t="s">
        <v>766</v>
      </c>
      <c r="D2274" s="33">
        <v>0</v>
      </c>
      <c r="E2274" s="69">
        <v>0</v>
      </c>
      <c r="G2274" s="99">
        <f>+VALUE(VLOOKUP(B2274,[1]Hoja1!B$2:C$33,2,0))</f>
        <v>30</v>
      </c>
      <c r="H2274" t="str">
        <f>+VLOOKUP(CONCATENATE(B2274,C2274),[1]Hoja1!$J:$K,2,0)</f>
        <v>30189</v>
      </c>
      <c r="I2274">
        <f>+COUNTIFS(BaseSAP!U:U,V!H2274,BaseSAP!C:C,V!$G$4)</f>
        <v>0</v>
      </c>
      <c r="L2274" s="33" t="s">
        <v>2132</v>
      </c>
      <c r="M2274">
        <v>0</v>
      </c>
    </row>
    <row r="2275" spans="1:13" x14ac:dyDescent="0.25">
      <c r="A2275" s="12" t="s">
        <v>146</v>
      </c>
      <c r="B2275" s="12" t="s">
        <v>2132</v>
      </c>
      <c r="C2275" s="12" t="s">
        <v>2304</v>
      </c>
      <c r="D2275" s="12">
        <v>0</v>
      </c>
      <c r="E2275" s="70">
        <v>0</v>
      </c>
      <c r="G2275" s="99">
        <f>+VALUE(VLOOKUP(B2275,[1]Hoja1!B$2:C$33,2,0))</f>
        <v>30</v>
      </c>
      <c r="H2275" t="str">
        <f>+VLOOKUP(CONCATENATE(B2275,C2275),[1]Hoja1!$J:$K,2,0)</f>
        <v>30190</v>
      </c>
      <c r="I2275">
        <f>+COUNTIFS(BaseSAP!U:U,V!H2275,BaseSAP!C:C,V!$G$4)</f>
        <v>0</v>
      </c>
      <c r="L2275" s="12" t="s">
        <v>2132</v>
      </c>
      <c r="M2275">
        <v>0</v>
      </c>
    </row>
    <row r="2276" spans="1:13" x14ac:dyDescent="0.25">
      <c r="A2276" s="33" t="s">
        <v>146</v>
      </c>
      <c r="B2276" s="33" t="s">
        <v>2132</v>
      </c>
      <c r="C2276" s="33" t="s">
        <v>2305</v>
      </c>
      <c r="D2276" s="33">
        <v>1</v>
      </c>
      <c r="E2276" s="69">
        <v>4.7846889952153108E-3</v>
      </c>
      <c r="G2276" s="99">
        <f>+VALUE(VLOOKUP(B2276,[1]Hoja1!B$2:C$33,2,0))</f>
        <v>30</v>
      </c>
      <c r="H2276" t="str">
        <f>+VLOOKUP(CONCATENATE(B2276,C2276),[1]Hoja1!$J:$K,2,0)</f>
        <v>30191</v>
      </c>
      <c r="I2276">
        <f>+COUNTIFS(BaseSAP!U:U,V!H2276,BaseSAP!C:C,V!$G$4)</f>
        <v>1</v>
      </c>
      <c r="L2276" s="33" t="s">
        <v>2132</v>
      </c>
      <c r="M2276">
        <v>1</v>
      </c>
    </row>
    <row r="2277" spans="1:13" x14ac:dyDescent="0.25">
      <c r="A2277" s="12" t="s">
        <v>146</v>
      </c>
      <c r="B2277" s="12" t="s">
        <v>2132</v>
      </c>
      <c r="C2277" s="12" t="s">
        <v>2306</v>
      </c>
      <c r="D2277" s="12">
        <v>0</v>
      </c>
      <c r="E2277" s="70">
        <v>0</v>
      </c>
      <c r="G2277" s="99">
        <f>+VALUE(VLOOKUP(B2277,[1]Hoja1!B$2:C$33,2,0))</f>
        <v>30</v>
      </c>
      <c r="H2277" t="str">
        <f>+VLOOKUP(CONCATENATE(B2277,C2277),[1]Hoja1!$J:$K,2,0)</f>
        <v>30192</v>
      </c>
      <c r="I2277">
        <f>+COUNTIFS(BaseSAP!U:U,V!H2277,BaseSAP!C:C,V!$G$4)</f>
        <v>0</v>
      </c>
      <c r="L2277" s="12" t="s">
        <v>2132</v>
      </c>
      <c r="M2277">
        <v>0</v>
      </c>
    </row>
    <row r="2278" spans="1:13" x14ac:dyDescent="0.25">
      <c r="A2278" s="33" t="s">
        <v>146</v>
      </c>
      <c r="B2278" s="33" t="s">
        <v>2132</v>
      </c>
      <c r="C2278" s="33" t="s">
        <v>2307</v>
      </c>
      <c r="D2278" s="33">
        <v>0</v>
      </c>
      <c r="E2278" s="69">
        <v>0</v>
      </c>
      <c r="G2278" s="99">
        <f>+VALUE(VLOOKUP(B2278,[1]Hoja1!B$2:C$33,2,0))</f>
        <v>30</v>
      </c>
      <c r="H2278" t="str">
        <f>+VLOOKUP(CONCATENATE(B2278,C2278),[1]Hoja1!$J:$K,2,0)</f>
        <v>30193</v>
      </c>
      <c r="I2278">
        <f>+COUNTIFS(BaseSAP!U:U,V!H2278,BaseSAP!C:C,V!$G$4)</f>
        <v>0</v>
      </c>
      <c r="L2278" s="33" t="s">
        <v>2132</v>
      </c>
      <c r="M2278">
        <v>0</v>
      </c>
    </row>
    <row r="2279" spans="1:13" x14ac:dyDescent="0.25">
      <c r="A2279" s="12" t="s">
        <v>146</v>
      </c>
      <c r="B2279" s="12" t="s">
        <v>2132</v>
      </c>
      <c r="C2279" s="12" t="s">
        <v>2308</v>
      </c>
      <c r="D2279" s="12">
        <v>0</v>
      </c>
      <c r="E2279" s="70">
        <v>0</v>
      </c>
      <c r="G2279" s="99">
        <f>+VALUE(VLOOKUP(B2279,[1]Hoja1!B$2:C$33,2,0))</f>
        <v>30</v>
      </c>
      <c r="H2279" t="str">
        <f>+VLOOKUP(CONCATENATE(B2279,C2279),[1]Hoja1!$J:$K,2,0)</f>
        <v>30194</v>
      </c>
      <c r="I2279">
        <f>+COUNTIFS(BaseSAP!U:U,V!H2279,BaseSAP!C:C,V!$G$4)</f>
        <v>0</v>
      </c>
      <c r="L2279" s="12" t="s">
        <v>2132</v>
      </c>
      <c r="M2279">
        <v>0</v>
      </c>
    </row>
    <row r="2280" spans="1:13" x14ac:dyDescent="0.25">
      <c r="A2280" s="33" t="s">
        <v>146</v>
      </c>
      <c r="B2280" s="33" t="s">
        <v>2132</v>
      </c>
      <c r="C2280" s="33" t="s">
        <v>2309</v>
      </c>
      <c r="D2280" s="33">
        <v>0</v>
      </c>
      <c r="E2280" s="69">
        <v>0</v>
      </c>
      <c r="G2280" s="99">
        <f>+VALUE(VLOOKUP(B2280,[1]Hoja1!B$2:C$33,2,0))</f>
        <v>30</v>
      </c>
      <c r="H2280" t="str">
        <f>+VLOOKUP(CONCATENATE(B2280,C2280),[1]Hoja1!$J:$K,2,0)</f>
        <v>30195</v>
      </c>
      <c r="I2280">
        <f>+COUNTIFS(BaseSAP!U:U,V!H2280,BaseSAP!C:C,V!$G$4)</f>
        <v>0</v>
      </c>
      <c r="L2280" s="33" t="s">
        <v>2132</v>
      </c>
      <c r="M2280">
        <v>0</v>
      </c>
    </row>
    <row r="2281" spans="1:13" x14ac:dyDescent="0.25">
      <c r="A2281" s="31" t="s">
        <v>146</v>
      </c>
      <c r="B2281" s="31" t="s">
        <v>2132</v>
      </c>
      <c r="C2281" s="31" t="s">
        <v>2310</v>
      </c>
      <c r="D2281" s="31">
        <v>0</v>
      </c>
      <c r="E2281" s="54">
        <v>0</v>
      </c>
      <c r="G2281" s="99">
        <f>+VALUE(VLOOKUP(B2281,[1]Hoja1!B$2:C$33,2,0))</f>
        <v>30</v>
      </c>
      <c r="H2281" t="str">
        <f>+VLOOKUP(CONCATENATE(B2281,C2281),[1]Hoja1!$J:$K,2,0)</f>
        <v>30196</v>
      </c>
      <c r="I2281">
        <f>+COUNTIFS(BaseSAP!U:U,V!H2281,BaseSAP!C:C,V!$G$4)</f>
        <v>0</v>
      </c>
      <c r="L2281" s="31" t="s">
        <v>2132</v>
      </c>
      <c r="M2281">
        <v>0</v>
      </c>
    </row>
    <row r="2282" spans="1:13" x14ac:dyDescent="0.25">
      <c r="A2282" s="33" t="s">
        <v>146</v>
      </c>
      <c r="B2282" s="33" t="s">
        <v>2132</v>
      </c>
      <c r="C2282" s="33" t="s">
        <v>2311</v>
      </c>
      <c r="D2282" s="33">
        <v>0</v>
      </c>
      <c r="E2282" s="69">
        <v>0</v>
      </c>
      <c r="G2282" s="99">
        <f>+VALUE(VLOOKUP(B2282,[1]Hoja1!B$2:C$33,2,0))</f>
        <v>30</v>
      </c>
      <c r="H2282" t="str">
        <f>+VLOOKUP(CONCATENATE(B2282,C2282),[1]Hoja1!$J:$K,2,0)</f>
        <v>30197</v>
      </c>
      <c r="I2282">
        <f>+COUNTIFS(BaseSAP!U:U,V!H2282,BaseSAP!C:C,V!$G$4)</f>
        <v>0</v>
      </c>
      <c r="L2282" s="33" t="s">
        <v>2132</v>
      </c>
      <c r="M2282">
        <v>0</v>
      </c>
    </row>
    <row r="2283" spans="1:13" x14ac:dyDescent="0.25">
      <c r="A2283" s="31" t="s">
        <v>146</v>
      </c>
      <c r="B2283" s="31" t="s">
        <v>2132</v>
      </c>
      <c r="C2283" s="31" t="s">
        <v>894</v>
      </c>
      <c r="D2283" s="31">
        <v>0</v>
      </c>
      <c r="E2283" s="54">
        <v>0</v>
      </c>
      <c r="G2283" s="99">
        <f>+VALUE(VLOOKUP(B2283,[1]Hoja1!B$2:C$33,2,0))</f>
        <v>30</v>
      </c>
      <c r="H2283" t="str">
        <f>+VLOOKUP(CONCATENATE(B2283,C2283),[1]Hoja1!$J:$K,2,0)</f>
        <v>30198</v>
      </c>
      <c r="I2283">
        <f>+COUNTIFS(BaseSAP!U:U,V!H2283,BaseSAP!C:C,V!$G$4)</f>
        <v>0</v>
      </c>
      <c r="L2283" s="31" t="s">
        <v>2132</v>
      </c>
      <c r="M2283">
        <v>0</v>
      </c>
    </row>
    <row r="2284" spans="1:13" x14ac:dyDescent="0.25">
      <c r="A2284" s="33" t="s">
        <v>146</v>
      </c>
      <c r="B2284" s="33" t="s">
        <v>2132</v>
      </c>
      <c r="C2284" s="33" t="s">
        <v>219</v>
      </c>
      <c r="D2284" s="33">
        <v>0</v>
      </c>
      <c r="E2284" s="69">
        <v>0</v>
      </c>
      <c r="G2284" s="99">
        <f>+VALUE(VLOOKUP(B2284,[1]Hoja1!B$2:C$33,2,0))</f>
        <v>30</v>
      </c>
      <c r="H2284" t="str">
        <f>+VLOOKUP(CONCATENATE(B2284,C2284),[1]Hoja1!$J:$K,2,0)</f>
        <v>30199</v>
      </c>
      <c r="I2284">
        <f>+COUNTIFS(BaseSAP!U:U,V!H2284,BaseSAP!C:C,V!$G$4)</f>
        <v>0</v>
      </c>
      <c r="L2284" s="33" t="s">
        <v>2132</v>
      </c>
      <c r="M2284">
        <v>0</v>
      </c>
    </row>
    <row r="2285" spans="1:13" x14ac:dyDescent="0.25">
      <c r="A2285" s="12" t="s">
        <v>146</v>
      </c>
      <c r="B2285" s="12" t="s">
        <v>2132</v>
      </c>
      <c r="C2285" s="12" t="s">
        <v>2312</v>
      </c>
      <c r="D2285" s="12">
        <v>0</v>
      </c>
      <c r="E2285" s="70">
        <v>0</v>
      </c>
      <c r="G2285" s="99">
        <f>+VALUE(VLOOKUP(B2285,[1]Hoja1!B$2:C$33,2,0))</f>
        <v>30</v>
      </c>
      <c r="H2285" t="str">
        <f>+VLOOKUP(CONCATENATE(B2285,C2285),[1]Hoja1!$J:$K,2,0)</f>
        <v>30200</v>
      </c>
      <c r="I2285">
        <f>+COUNTIFS(BaseSAP!U:U,V!H2285,BaseSAP!C:C,V!$G$4)</f>
        <v>0</v>
      </c>
      <c r="L2285" s="12" t="s">
        <v>2132</v>
      </c>
      <c r="M2285">
        <v>0</v>
      </c>
    </row>
    <row r="2286" spans="1:13" x14ac:dyDescent="0.25">
      <c r="A2286" s="33" t="s">
        <v>146</v>
      </c>
      <c r="B2286" s="33" t="s">
        <v>2132</v>
      </c>
      <c r="C2286" s="33" t="s">
        <v>2313</v>
      </c>
      <c r="D2286" s="33">
        <v>0</v>
      </c>
      <c r="E2286" s="69">
        <v>0</v>
      </c>
      <c r="G2286" s="99">
        <f>+VALUE(VLOOKUP(B2286,[1]Hoja1!B$2:C$33,2,0))</f>
        <v>30</v>
      </c>
      <c r="H2286" t="str">
        <f>+VLOOKUP(CONCATENATE(B2286,C2286),[1]Hoja1!$J:$K,2,0)</f>
        <v>30201</v>
      </c>
      <c r="I2286">
        <f>+COUNTIFS(BaseSAP!U:U,V!H2286,BaseSAP!C:C,V!$G$4)</f>
        <v>0</v>
      </c>
      <c r="L2286" s="33" t="s">
        <v>2132</v>
      </c>
      <c r="M2286">
        <v>0</v>
      </c>
    </row>
    <row r="2287" spans="1:13" x14ac:dyDescent="0.25">
      <c r="A2287" s="12" t="s">
        <v>146</v>
      </c>
      <c r="B2287" s="12" t="s">
        <v>2132</v>
      </c>
      <c r="C2287" s="12" t="s">
        <v>2314</v>
      </c>
      <c r="D2287" s="12">
        <v>0</v>
      </c>
      <c r="E2287" s="70">
        <v>0</v>
      </c>
      <c r="G2287" s="99">
        <f>+VALUE(VLOOKUP(B2287,[1]Hoja1!B$2:C$33,2,0))</f>
        <v>30</v>
      </c>
      <c r="H2287" t="str">
        <f>+VLOOKUP(CONCATENATE(B2287,C2287),[1]Hoja1!$J:$K,2,0)</f>
        <v>30202</v>
      </c>
      <c r="I2287">
        <f>+COUNTIFS(BaseSAP!U:U,V!H2287,BaseSAP!C:C,V!$G$4)</f>
        <v>0</v>
      </c>
      <c r="L2287" s="12" t="s">
        <v>2132</v>
      </c>
      <c r="M2287">
        <v>0</v>
      </c>
    </row>
    <row r="2288" spans="1:13" x14ac:dyDescent="0.25">
      <c r="A2288" s="33" t="s">
        <v>146</v>
      </c>
      <c r="B2288" s="33" t="s">
        <v>2132</v>
      </c>
      <c r="C2288" s="33" t="s">
        <v>2315</v>
      </c>
      <c r="D2288" s="33">
        <v>0</v>
      </c>
      <c r="E2288" s="69">
        <v>0</v>
      </c>
      <c r="G2288" s="99">
        <f>+VALUE(VLOOKUP(B2288,[1]Hoja1!B$2:C$33,2,0))</f>
        <v>30</v>
      </c>
      <c r="H2288" t="str">
        <f>+VLOOKUP(CONCATENATE(B2288,C2288),[1]Hoja1!$J:$K,2,0)</f>
        <v>30203</v>
      </c>
      <c r="I2288">
        <f>+COUNTIFS(BaseSAP!U:U,V!H2288,BaseSAP!C:C,V!$G$4)</f>
        <v>0</v>
      </c>
      <c r="L2288" s="33" t="s">
        <v>2132</v>
      </c>
      <c r="M2288">
        <v>0</v>
      </c>
    </row>
    <row r="2289" spans="1:13" x14ac:dyDescent="0.25">
      <c r="A2289" s="12" t="s">
        <v>146</v>
      </c>
      <c r="B2289" s="12" t="s">
        <v>2132</v>
      </c>
      <c r="C2289" s="12" t="s">
        <v>2316</v>
      </c>
      <c r="D2289" s="12">
        <v>0</v>
      </c>
      <c r="E2289" s="70">
        <v>0</v>
      </c>
      <c r="G2289" s="99">
        <f>+VALUE(VLOOKUP(B2289,[1]Hoja1!B$2:C$33,2,0))</f>
        <v>30</v>
      </c>
      <c r="H2289" t="str">
        <f>+VLOOKUP(CONCATENATE(B2289,C2289),[1]Hoja1!$J:$K,2,0)</f>
        <v>30204</v>
      </c>
      <c r="I2289">
        <f>+COUNTIFS(BaseSAP!U:U,V!H2289,BaseSAP!C:C,V!$G$4)</f>
        <v>0</v>
      </c>
      <c r="L2289" s="12" t="s">
        <v>2132</v>
      </c>
      <c r="M2289">
        <v>0</v>
      </c>
    </row>
    <row r="2290" spans="1:13" x14ac:dyDescent="0.25">
      <c r="A2290" s="33" t="s">
        <v>146</v>
      </c>
      <c r="B2290" s="33" t="s">
        <v>2132</v>
      </c>
      <c r="C2290" s="33" t="s">
        <v>2317</v>
      </c>
      <c r="D2290" s="33">
        <v>0</v>
      </c>
      <c r="E2290" s="69">
        <v>0</v>
      </c>
      <c r="G2290" s="99">
        <f>+VALUE(VLOOKUP(B2290,[1]Hoja1!B$2:C$33,2,0))</f>
        <v>30</v>
      </c>
      <c r="H2290" t="str">
        <f>+VLOOKUP(CONCATENATE(B2290,C2290),[1]Hoja1!$J:$K,2,0)</f>
        <v>30205</v>
      </c>
      <c r="I2290">
        <f>+COUNTIFS(BaseSAP!U:U,V!H2290,BaseSAP!C:C,V!$G$4)</f>
        <v>0</v>
      </c>
      <c r="L2290" s="33" t="s">
        <v>2132</v>
      </c>
      <c r="M2290">
        <v>0</v>
      </c>
    </row>
    <row r="2291" spans="1:13" x14ac:dyDescent="0.25">
      <c r="A2291" s="31" t="s">
        <v>146</v>
      </c>
      <c r="B2291" s="31" t="s">
        <v>2132</v>
      </c>
      <c r="C2291" s="31" t="s">
        <v>2318</v>
      </c>
      <c r="D2291" s="31">
        <v>0</v>
      </c>
      <c r="E2291" s="54">
        <v>0</v>
      </c>
      <c r="G2291" s="99">
        <f>+VALUE(VLOOKUP(B2291,[1]Hoja1!B$2:C$33,2,0))</f>
        <v>30</v>
      </c>
      <c r="H2291" t="str">
        <f>+VLOOKUP(CONCATENATE(B2291,C2291),[1]Hoja1!$J:$K,2,0)</f>
        <v>30206</v>
      </c>
      <c r="I2291">
        <f>+COUNTIFS(BaseSAP!U:U,V!H2291,BaseSAP!C:C,V!$G$4)</f>
        <v>0</v>
      </c>
      <c r="L2291" s="31" t="s">
        <v>2132</v>
      </c>
      <c r="M2291">
        <v>0</v>
      </c>
    </row>
    <row r="2292" spans="1:13" x14ac:dyDescent="0.25">
      <c r="A2292" s="33" t="s">
        <v>146</v>
      </c>
      <c r="B2292" s="33" t="s">
        <v>2132</v>
      </c>
      <c r="C2292" s="33" t="s">
        <v>2319</v>
      </c>
      <c r="D2292" s="33">
        <v>0</v>
      </c>
      <c r="E2292" s="69">
        <v>0</v>
      </c>
      <c r="G2292" s="99">
        <f>+VALUE(VLOOKUP(B2292,[1]Hoja1!B$2:C$33,2,0))</f>
        <v>30</v>
      </c>
      <c r="H2292" t="str">
        <f>+VLOOKUP(CONCATENATE(B2292,C2292),[1]Hoja1!$J:$K,2,0)</f>
        <v>30207</v>
      </c>
      <c r="I2292">
        <f>+COUNTIFS(BaseSAP!U:U,V!H2292,BaseSAP!C:C,V!$G$4)</f>
        <v>0</v>
      </c>
      <c r="L2292" s="33" t="s">
        <v>2132</v>
      </c>
      <c r="M2292">
        <v>0</v>
      </c>
    </row>
    <row r="2293" spans="1:13" x14ac:dyDescent="0.25">
      <c r="A2293" s="12" t="s">
        <v>146</v>
      </c>
      <c r="B2293" s="12" t="s">
        <v>2132</v>
      </c>
      <c r="C2293" s="12" t="s">
        <v>2320</v>
      </c>
      <c r="D2293" s="12">
        <v>0</v>
      </c>
      <c r="E2293" s="70">
        <v>0</v>
      </c>
      <c r="G2293" s="99">
        <f>+VALUE(VLOOKUP(B2293,[1]Hoja1!B$2:C$33,2,0))</f>
        <v>30</v>
      </c>
      <c r="H2293" t="str">
        <f>+VLOOKUP(CONCATENATE(B2293,C2293),[1]Hoja1!$J:$K,2,0)</f>
        <v>30208</v>
      </c>
      <c r="I2293">
        <f>+COUNTIFS(BaseSAP!U:U,V!H2293,BaseSAP!C:C,V!$G$4)</f>
        <v>0</v>
      </c>
      <c r="L2293" s="12" t="s">
        <v>2132</v>
      </c>
      <c r="M2293">
        <v>0</v>
      </c>
    </row>
    <row r="2294" spans="1:13" x14ac:dyDescent="0.25">
      <c r="A2294" s="33" t="s">
        <v>146</v>
      </c>
      <c r="B2294" s="33" t="s">
        <v>2132</v>
      </c>
      <c r="C2294" s="33" t="s">
        <v>2321</v>
      </c>
      <c r="D2294" s="33">
        <v>0</v>
      </c>
      <c r="E2294" s="69">
        <v>0</v>
      </c>
      <c r="G2294" s="99">
        <f>+VALUE(VLOOKUP(B2294,[1]Hoja1!B$2:C$33,2,0))</f>
        <v>30</v>
      </c>
      <c r="H2294" t="str">
        <f>+VLOOKUP(CONCATENATE(B2294,C2294),[1]Hoja1!$J:$K,2,0)</f>
        <v>30209</v>
      </c>
      <c r="I2294">
        <f>+COUNTIFS(BaseSAP!U:U,V!H2294,BaseSAP!C:C,V!$G$4)</f>
        <v>0</v>
      </c>
      <c r="L2294" s="33" t="s">
        <v>2132</v>
      </c>
      <c r="M2294">
        <v>0</v>
      </c>
    </row>
    <row r="2295" spans="1:13" x14ac:dyDescent="0.25">
      <c r="A2295" s="12" t="s">
        <v>146</v>
      </c>
      <c r="B2295" s="12" t="s">
        <v>2132</v>
      </c>
      <c r="C2295" s="12" t="s">
        <v>2322</v>
      </c>
      <c r="D2295" s="12">
        <v>0</v>
      </c>
      <c r="E2295" s="70">
        <v>0</v>
      </c>
      <c r="G2295" s="99">
        <f>+VALUE(VLOOKUP(B2295,[1]Hoja1!B$2:C$33,2,0))</f>
        <v>30</v>
      </c>
      <c r="H2295" t="str">
        <f>+VLOOKUP(CONCATENATE(B2295,C2295),[1]Hoja1!$J:$K,2,0)</f>
        <v>30210</v>
      </c>
      <c r="I2295">
        <f>+COUNTIFS(BaseSAP!U:U,V!H2295,BaseSAP!C:C,V!$G$4)</f>
        <v>0</v>
      </c>
      <c r="L2295" s="12" t="s">
        <v>2132</v>
      </c>
      <c r="M2295">
        <v>0</v>
      </c>
    </row>
    <row r="2296" spans="1:13" x14ac:dyDescent="0.25">
      <c r="A2296" s="33" t="s">
        <v>146</v>
      </c>
      <c r="B2296" s="33" t="s">
        <v>2132</v>
      </c>
      <c r="C2296" s="33" t="s">
        <v>2323</v>
      </c>
      <c r="D2296" s="33">
        <v>0</v>
      </c>
      <c r="E2296" s="69">
        <v>0</v>
      </c>
      <c r="G2296" s="99">
        <f>+VALUE(VLOOKUP(B2296,[1]Hoja1!B$2:C$33,2,0))</f>
        <v>30</v>
      </c>
      <c r="H2296" t="str">
        <f>+VLOOKUP(CONCATENATE(B2296,C2296),[1]Hoja1!$J:$K,2,0)</f>
        <v>30211</v>
      </c>
      <c r="I2296">
        <f>+COUNTIFS(BaseSAP!U:U,V!H2296,BaseSAP!C:C,V!$G$4)</f>
        <v>0</v>
      </c>
      <c r="L2296" s="33" t="s">
        <v>2132</v>
      </c>
      <c r="M2296">
        <v>0</v>
      </c>
    </row>
    <row r="2297" spans="1:13" x14ac:dyDescent="0.25">
      <c r="A2297" s="12" t="s">
        <v>146</v>
      </c>
      <c r="B2297" s="12" t="s">
        <v>2132</v>
      </c>
      <c r="C2297" s="12" t="s">
        <v>2324</v>
      </c>
      <c r="D2297" s="12">
        <v>0</v>
      </c>
      <c r="E2297" s="70">
        <v>0</v>
      </c>
      <c r="G2297" s="99">
        <f>+VALUE(VLOOKUP(B2297,[1]Hoja1!B$2:C$33,2,0))</f>
        <v>30</v>
      </c>
      <c r="H2297" t="str">
        <f>+VLOOKUP(CONCATENATE(B2297,C2297),[1]Hoja1!$J:$K,2,0)</f>
        <v>30212</v>
      </c>
      <c r="I2297">
        <f>+COUNTIFS(BaseSAP!U:U,V!H2297,BaseSAP!C:C,V!$G$4)</f>
        <v>0</v>
      </c>
      <c r="L2297" s="12" t="s">
        <v>2132</v>
      </c>
      <c r="M2297">
        <v>0</v>
      </c>
    </row>
    <row r="2298" spans="1:13" x14ac:dyDescent="0.25">
      <c r="A2298" s="33" t="s">
        <v>146</v>
      </c>
      <c r="B2298" s="33" t="s">
        <v>2325</v>
      </c>
      <c r="C2298" s="33" t="s">
        <v>2326</v>
      </c>
      <c r="D2298" s="33">
        <v>0</v>
      </c>
      <c r="E2298" s="69">
        <v>0</v>
      </c>
      <c r="G2298" s="99">
        <f>+VALUE(VLOOKUP(B2298,[1]Hoja1!B$2:C$33,2,0))</f>
        <v>31</v>
      </c>
      <c r="H2298" t="str">
        <f>+VLOOKUP(CONCATENATE(B2298,C2298),[1]Hoja1!$J:$K,2,0)</f>
        <v>31001</v>
      </c>
      <c r="I2298">
        <f>+COUNTIFS(BaseSAP!U:U,V!H2298,BaseSAP!C:C,V!$G$4)</f>
        <v>0</v>
      </c>
      <c r="L2298" s="33" t="s">
        <v>2325</v>
      </c>
      <c r="M2298">
        <v>0</v>
      </c>
    </row>
    <row r="2299" spans="1:13" x14ac:dyDescent="0.25">
      <c r="A2299" s="31" t="s">
        <v>146</v>
      </c>
      <c r="B2299" s="31" t="s">
        <v>2325</v>
      </c>
      <c r="C2299" s="31" t="s">
        <v>2327</v>
      </c>
      <c r="D2299" s="31">
        <v>0</v>
      </c>
      <c r="E2299" s="54">
        <v>0</v>
      </c>
      <c r="G2299" s="99">
        <f>+VALUE(VLOOKUP(B2299,[1]Hoja1!B$2:C$33,2,0))</f>
        <v>31</v>
      </c>
      <c r="H2299" t="str">
        <f>+VLOOKUP(CONCATENATE(B2299,C2299),[1]Hoja1!$J:$K,2,0)</f>
        <v>31002</v>
      </c>
      <c r="I2299">
        <f>+COUNTIFS(BaseSAP!U:U,V!H2299,BaseSAP!C:C,V!$G$4)</f>
        <v>0</v>
      </c>
      <c r="L2299" s="31" t="s">
        <v>2325</v>
      </c>
      <c r="M2299">
        <v>0</v>
      </c>
    </row>
    <row r="2300" spans="1:13" x14ac:dyDescent="0.25">
      <c r="A2300" s="33" t="s">
        <v>146</v>
      </c>
      <c r="B2300" s="33" t="s">
        <v>2325</v>
      </c>
      <c r="C2300" s="33" t="s">
        <v>2328</v>
      </c>
      <c r="D2300" s="33">
        <v>0</v>
      </c>
      <c r="E2300" s="69">
        <v>0</v>
      </c>
      <c r="G2300" s="99">
        <f>+VALUE(VLOOKUP(B2300,[1]Hoja1!B$2:C$33,2,0))</f>
        <v>31</v>
      </c>
      <c r="H2300" t="str">
        <f>+VLOOKUP(CONCATENATE(B2300,C2300),[1]Hoja1!$J:$K,2,0)</f>
        <v>31003</v>
      </c>
      <c r="I2300">
        <f>+COUNTIFS(BaseSAP!U:U,V!H2300,BaseSAP!C:C,V!$G$4)</f>
        <v>0</v>
      </c>
      <c r="L2300" s="33" t="s">
        <v>2325</v>
      </c>
      <c r="M2300">
        <v>0</v>
      </c>
    </row>
    <row r="2301" spans="1:13" x14ac:dyDescent="0.25">
      <c r="A2301" s="31" t="s">
        <v>146</v>
      </c>
      <c r="B2301" s="31" t="s">
        <v>2325</v>
      </c>
      <c r="C2301" s="31" t="s">
        <v>2329</v>
      </c>
      <c r="D2301" s="31">
        <v>0</v>
      </c>
      <c r="E2301" s="54">
        <v>0</v>
      </c>
      <c r="G2301" s="99">
        <f>+VALUE(VLOOKUP(B2301,[1]Hoja1!B$2:C$33,2,0))</f>
        <v>31</v>
      </c>
      <c r="H2301" t="str">
        <f>+VLOOKUP(CONCATENATE(B2301,C2301),[1]Hoja1!$J:$K,2,0)</f>
        <v>31004</v>
      </c>
      <c r="I2301">
        <f>+COUNTIFS(BaseSAP!U:U,V!H2301,BaseSAP!C:C,V!$G$4)</f>
        <v>0</v>
      </c>
      <c r="L2301" s="31" t="s">
        <v>2325</v>
      </c>
      <c r="M2301">
        <v>0</v>
      </c>
    </row>
    <row r="2302" spans="1:13" x14ac:dyDescent="0.25">
      <c r="A2302" s="33" t="s">
        <v>146</v>
      </c>
      <c r="B2302" s="33" t="s">
        <v>2325</v>
      </c>
      <c r="C2302" s="33" t="s">
        <v>2330</v>
      </c>
      <c r="D2302" s="33">
        <v>0</v>
      </c>
      <c r="E2302" s="69">
        <v>0</v>
      </c>
      <c r="G2302" s="99">
        <f>+VALUE(VLOOKUP(B2302,[1]Hoja1!B$2:C$33,2,0))</f>
        <v>31</v>
      </c>
      <c r="H2302" t="str">
        <f>+VLOOKUP(CONCATENATE(B2302,C2302),[1]Hoja1!$J:$K,2,0)</f>
        <v>31005</v>
      </c>
      <c r="I2302">
        <f>+COUNTIFS(BaseSAP!U:U,V!H2302,BaseSAP!C:C,V!$G$4)</f>
        <v>0</v>
      </c>
      <c r="L2302" s="33" t="s">
        <v>2325</v>
      </c>
      <c r="M2302">
        <v>0</v>
      </c>
    </row>
    <row r="2303" spans="1:13" x14ac:dyDescent="0.25">
      <c r="A2303" s="12" t="s">
        <v>146</v>
      </c>
      <c r="B2303" s="12" t="s">
        <v>2325</v>
      </c>
      <c r="C2303" s="12" t="s">
        <v>2331</v>
      </c>
      <c r="D2303" s="12">
        <v>0</v>
      </c>
      <c r="E2303" s="70">
        <v>0</v>
      </c>
      <c r="G2303" s="99">
        <f>+VALUE(VLOOKUP(B2303,[1]Hoja1!B$2:C$33,2,0))</f>
        <v>31</v>
      </c>
      <c r="H2303" t="str">
        <f>+VLOOKUP(CONCATENATE(B2303,C2303),[1]Hoja1!$J:$K,2,0)</f>
        <v>31006</v>
      </c>
      <c r="I2303">
        <f>+COUNTIFS(BaseSAP!U:U,V!H2303,BaseSAP!C:C,V!$G$4)</f>
        <v>0</v>
      </c>
      <c r="L2303" s="12" t="s">
        <v>2325</v>
      </c>
      <c r="M2303">
        <v>0</v>
      </c>
    </row>
    <row r="2304" spans="1:13" x14ac:dyDescent="0.25">
      <c r="A2304" s="33" t="s">
        <v>146</v>
      </c>
      <c r="B2304" s="33" t="s">
        <v>2325</v>
      </c>
      <c r="C2304" s="33" t="s">
        <v>2332</v>
      </c>
      <c r="D2304" s="33">
        <v>0</v>
      </c>
      <c r="E2304" s="69">
        <v>0</v>
      </c>
      <c r="G2304" s="99">
        <f>+VALUE(VLOOKUP(B2304,[1]Hoja1!B$2:C$33,2,0))</f>
        <v>31</v>
      </c>
      <c r="H2304" t="str">
        <f>+VLOOKUP(CONCATENATE(B2304,C2304),[1]Hoja1!$J:$K,2,0)</f>
        <v>31007</v>
      </c>
      <c r="I2304">
        <f>+COUNTIFS(BaseSAP!U:U,V!H2304,BaseSAP!C:C,V!$G$4)</f>
        <v>0</v>
      </c>
      <c r="L2304" s="33" t="s">
        <v>2325</v>
      </c>
      <c r="M2304">
        <v>0</v>
      </c>
    </row>
    <row r="2305" spans="1:13" x14ac:dyDescent="0.25">
      <c r="A2305" s="12" t="s">
        <v>146</v>
      </c>
      <c r="B2305" s="12" t="s">
        <v>2325</v>
      </c>
      <c r="C2305" s="12" t="s">
        <v>2333</v>
      </c>
      <c r="D2305" s="12">
        <v>0</v>
      </c>
      <c r="E2305" s="70">
        <v>0</v>
      </c>
      <c r="G2305" s="99">
        <f>+VALUE(VLOOKUP(B2305,[1]Hoja1!B$2:C$33,2,0))</f>
        <v>31</v>
      </c>
      <c r="H2305" t="str">
        <f>+VLOOKUP(CONCATENATE(B2305,C2305),[1]Hoja1!$J:$K,2,0)</f>
        <v>31008</v>
      </c>
      <c r="I2305">
        <f>+COUNTIFS(BaseSAP!U:U,V!H2305,BaseSAP!C:C,V!$G$4)</f>
        <v>0</v>
      </c>
      <c r="L2305" s="12" t="s">
        <v>2325</v>
      </c>
      <c r="M2305">
        <v>0</v>
      </c>
    </row>
    <row r="2306" spans="1:13" x14ac:dyDescent="0.25">
      <c r="A2306" s="33" t="s">
        <v>146</v>
      </c>
      <c r="B2306" s="33" t="s">
        <v>2325</v>
      </c>
      <c r="C2306" s="33" t="s">
        <v>2334</v>
      </c>
      <c r="D2306" s="33">
        <v>0</v>
      </c>
      <c r="E2306" s="69">
        <v>0</v>
      </c>
      <c r="G2306" s="99">
        <f>+VALUE(VLOOKUP(B2306,[1]Hoja1!B$2:C$33,2,0))</f>
        <v>31</v>
      </c>
      <c r="H2306" t="str">
        <f>+VLOOKUP(CONCATENATE(B2306,C2306),[1]Hoja1!$J:$K,2,0)</f>
        <v>31009</v>
      </c>
      <c r="I2306">
        <f>+COUNTIFS(BaseSAP!U:U,V!H2306,BaseSAP!C:C,V!$G$4)</f>
        <v>0</v>
      </c>
      <c r="L2306" s="33" t="s">
        <v>2325</v>
      </c>
      <c r="M2306">
        <v>0</v>
      </c>
    </row>
    <row r="2307" spans="1:13" x14ac:dyDescent="0.25">
      <c r="A2307" s="12" t="s">
        <v>146</v>
      </c>
      <c r="B2307" s="12" t="s">
        <v>2325</v>
      </c>
      <c r="C2307" s="12" t="s">
        <v>2335</v>
      </c>
      <c r="D2307" s="12">
        <v>0</v>
      </c>
      <c r="E2307" s="70">
        <v>0</v>
      </c>
      <c r="G2307" s="99">
        <f>+VALUE(VLOOKUP(B2307,[1]Hoja1!B$2:C$33,2,0))</f>
        <v>31</v>
      </c>
      <c r="H2307" t="str">
        <f>+VLOOKUP(CONCATENATE(B2307,C2307),[1]Hoja1!$J:$K,2,0)</f>
        <v>31010</v>
      </c>
      <c r="I2307">
        <f>+COUNTIFS(BaseSAP!U:U,V!H2307,BaseSAP!C:C,V!$G$4)</f>
        <v>0</v>
      </c>
      <c r="L2307" s="12" t="s">
        <v>2325</v>
      </c>
      <c r="M2307">
        <v>0</v>
      </c>
    </row>
    <row r="2308" spans="1:13" x14ac:dyDescent="0.25">
      <c r="A2308" s="33" t="s">
        <v>146</v>
      </c>
      <c r="B2308" s="33" t="s">
        <v>2325</v>
      </c>
      <c r="C2308" s="33" t="s">
        <v>2336</v>
      </c>
      <c r="D2308" s="33">
        <v>0</v>
      </c>
      <c r="E2308" s="69">
        <v>0</v>
      </c>
      <c r="G2308" s="99">
        <f>+VALUE(VLOOKUP(B2308,[1]Hoja1!B$2:C$33,2,0))</f>
        <v>31</v>
      </c>
      <c r="H2308" t="str">
        <f>+VLOOKUP(CONCATENATE(B2308,C2308),[1]Hoja1!$J:$K,2,0)</f>
        <v>31011</v>
      </c>
      <c r="I2308">
        <f>+COUNTIFS(BaseSAP!U:U,V!H2308,BaseSAP!C:C,V!$G$4)</f>
        <v>0</v>
      </c>
      <c r="L2308" s="33" t="s">
        <v>2325</v>
      </c>
      <c r="M2308">
        <v>0</v>
      </c>
    </row>
    <row r="2309" spans="1:13" x14ac:dyDescent="0.25">
      <c r="A2309" s="31" t="s">
        <v>146</v>
      </c>
      <c r="B2309" s="31" t="s">
        <v>2325</v>
      </c>
      <c r="C2309" s="31" t="s">
        <v>2337</v>
      </c>
      <c r="D2309" s="31">
        <v>0</v>
      </c>
      <c r="E2309" s="54">
        <v>0</v>
      </c>
      <c r="G2309" s="99">
        <f>+VALUE(VLOOKUP(B2309,[1]Hoja1!B$2:C$33,2,0))</f>
        <v>31</v>
      </c>
      <c r="H2309" t="str">
        <f>+VLOOKUP(CONCATENATE(B2309,C2309),[1]Hoja1!$J:$K,2,0)</f>
        <v>31012</v>
      </c>
      <c r="I2309">
        <f>+COUNTIFS(BaseSAP!U:U,V!H2309,BaseSAP!C:C,V!$G$4)</f>
        <v>0</v>
      </c>
      <c r="L2309" s="31" t="s">
        <v>2325</v>
      </c>
      <c r="M2309">
        <v>0</v>
      </c>
    </row>
    <row r="2310" spans="1:13" x14ac:dyDescent="0.25">
      <c r="A2310" s="33" t="s">
        <v>146</v>
      </c>
      <c r="B2310" s="33" t="s">
        <v>2325</v>
      </c>
      <c r="C2310" s="33" t="s">
        <v>2338</v>
      </c>
      <c r="D2310" s="33">
        <v>0</v>
      </c>
      <c r="E2310" s="69">
        <v>0</v>
      </c>
      <c r="G2310" s="99">
        <f>+VALUE(VLOOKUP(B2310,[1]Hoja1!B$2:C$33,2,0))</f>
        <v>31</v>
      </c>
      <c r="H2310" t="str">
        <f>+VLOOKUP(CONCATENATE(B2310,C2310),[1]Hoja1!$J:$K,2,0)</f>
        <v>31013</v>
      </c>
      <c r="I2310">
        <f>+COUNTIFS(BaseSAP!U:U,V!H2310,BaseSAP!C:C,V!$G$4)</f>
        <v>0</v>
      </c>
      <c r="L2310" s="33" t="s">
        <v>2325</v>
      </c>
      <c r="M2310">
        <v>0</v>
      </c>
    </row>
    <row r="2311" spans="1:13" x14ac:dyDescent="0.25">
      <c r="A2311" s="12" t="s">
        <v>146</v>
      </c>
      <c r="B2311" s="12" t="s">
        <v>2325</v>
      </c>
      <c r="C2311" s="12" t="s">
        <v>2339</v>
      </c>
      <c r="D2311" s="12">
        <v>0</v>
      </c>
      <c r="E2311" s="70">
        <v>0</v>
      </c>
      <c r="G2311" s="99">
        <f>+VALUE(VLOOKUP(B2311,[1]Hoja1!B$2:C$33,2,0))</f>
        <v>31</v>
      </c>
      <c r="H2311" t="str">
        <f>+VLOOKUP(CONCATENATE(B2311,C2311),[1]Hoja1!$J:$K,2,0)</f>
        <v>31014</v>
      </c>
      <c r="I2311">
        <f>+COUNTIFS(BaseSAP!U:U,V!H2311,BaseSAP!C:C,V!$G$4)</f>
        <v>0</v>
      </c>
      <c r="L2311" s="12" t="s">
        <v>2325</v>
      </c>
      <c r="M2311">
        <v>0</v>
      </c>
    </row>
    <row r="2312" spans="1:13" x14ac:dyDescent="0.25">
      <c r="A2312" s="33" t="s">
        <v>146</v>
      </c>
      <c r="B2312" s="33" t="s">
        <v>2325</v>
      </c>
      <c r="C2312" s="33" t="s">
        <v>2340</v>
      </c>
      <c r="D2312" s="33">
        <v>0</v>
      </c>
      <c r="E2312" s="69">
        <v>0</v>
      </c>
      <c r="G2312" s="99">
        <f>+VALUE(VLOOKUP(B2312,[1]Hoja1!B$2:C$33,2,0))</f>
        <v>31</v>
      </c>
      <c r="H2312" t="str">
        <f>+VLOOKUP(CONCATENATE(B2312,C2312),[1]Hoja1!$J:$K,2,0)</f>
        <v>31015</v>
      </c>
      <c r="I2312">
        <f>+COUNTIFS(BaseSAP!U:U,V!H2312,BaseSAP!C:C,V!$G$4)</f>
        <v>0</v>
      </c>
      <c r="L2312" s="33" t="s">
        <v>2325</v>
      </c>
      <c r="M2312">
        <v>0</v>
      </c>
    </row>
    <row r="2313" spans="1:13" x14ac:dyDescent="0.25">
      <c r="A2313" s="12" t="s">
        <v>146</v>
      </c>
      <c r="B2313" s="12" t="s">
        <v>2325</v>
      </c>
      <c r="C2313" s="12" t="s">
        <v>2341</v>
      </c>
      <c r="D2313" s="12">
        <v>0</v>
      </c>
      <c r="E2313" s="70">
        <v>0</v>
      </c>
      <c r="G2313" s="99">
        <f>+VALUE(VLOOKUP(B2313,[1]Hoja1!B$2:C$33,2,0))</f>
        <v>31</v>
      </c>
      <c r="H2313" t="str">
        <f>+VLOOKUP(CONCATENATE(B2313,C2313),[1]Hoja1!$J:$K,2,0)</f>
        <v>31016</v>
      </c>
      <c r="I2313">
        <f>+COUNTIFS(BaseSAP!U:U,V!H2313,BaseSAP!C:C,V!$G$4)</f>
        <v>0</v>
      </c>
      <c r="L2313" s="12" t="s">
        <v>2325</v>
      </c>
      <c r="M2313">
        <v>0</v>
      </c>
    </row>
    <row r="2314" spans="1:13" x14ac:dyDescent="0.25">
      <c r="A2314" s="33" t="s">
        <v>146</v>
      </c>
      <c r="B2314" s="33" t="s">
        <v>2325</v>
      </c>
      <c r="C2314" s="33" t="s">
        <v>2342</v>
      </c>
      <c r="D2314" s="33">
        <v>0</v>
      </c>
      <c r="E2314" s="69">
        <v>0</v>
      </c>
      <c r="G2314" s="99">
        <f>+VALUE(VLOOKUP(B2314,[1]Hoja1!B$2:C$33,2,0))</f>
        <v>31</v>
      </c>
      <c r="H2314" t="str">
        <f>+VLOOKUP(CONCATENATE(B2314,C2314),[1]Hoja1!$J:$K,2,0)</f>
        <v>31017</v>
      </c>
      <c r="I2314">
        <f>+COUNTIFS(BaseSAP!U:U,V!H2314,BaseSAP!C:C,V!$G$4)</f>
        <v>0</v>
      </c>
      <c r="L2314" s="33" t="s">
        <v>2325</v>
      </c>
      <c r="M2314">
        <v>0</v>
      </c>
    </row>
    <row r="2315" spans="1:13" x14ac:dyDescent="0.25">
      <c r="A2315" s="12" t="s">
        <v>146</v>
      </c>
      <c r="B2315" s="12" t="s">
        <v>2325</v>
      </c>
      <c r="C2315" s="12" t="s">
        <v>2343</v>
      </c>
      <c r="D2315" s="12">
        <v>0</v>
      </c>
      <c r="E2315" s="70">
        <v>0</v>
      </c>
      <c r="G2315" s="99">
        <f>+VALUE(VLOOKUP(B2315,[1]Hoja1!B$2:C$33,2,0))</f>
        <v>31</v>
      </c>
      <c r="H2315" t="str">
        <f>+VLOOKUP(CONCATENATE(B2315,C2315),[1]Hoja1!$J:$K,2,0)</f>
        <v>31018</v>
      </c>
      <c r="I2315">
        <f>+COUNTIFS(BaseSAP!U:U,V!H2315,BaseSAP!C:C,V!$G$4)</f>
        <v>0</v>
      </c>
      <c r="L2315" s="12" t="s">
        <v>2325</v>
      </c>
      <c r="M2315">
        <v>0</v>
      </c>
    </row>
    <row r="2316" spans="1:13" x14ac:dyDescent="0.25">
      <c r="A2316" s="33" t="s">
        <v>146</v>
      </c>
      <c r="B2316" s="33" t="s">
        <v>2325</v>
      </c>
      <c r="C2316" s="33" t="s">
        <v>2344</v>
      </c>
      <c r="D2316" s="33">
        <v>0</v>
      </c>
      <c r="E2316" s="69">
        <v>0</v>
      </c>
      <c r="G2316" s="99">
        <f>+VALUE(VLOOKUP(B2316,[1]Hoja1!B$2:C$33,2,0))</f>
        <v>31</v>
      </c>
      <c r="H2316" t="str">
        <f>+VLOOKUP(CONCATENATE(B2316,C2316),[1]Hoja1!$J:$K,2,0)</f>
        <v>31019</v>
      </c>
      <c r="I2316">
        <f>+COUNTIFS(BaseSAP!U:U,V!H2316,BaseSAP!C:C,V!$G$4)</f>
        <v>0</v>
      </c>
      <c r="L2316" s="33" t="s">
        <v>2325</v>
      </c>
      <c r="M2316">
        <v>0</v>
      </c>
    </row>
    <row r="2317" spans="1:13" x14ac:dyDescent="0.25">
      <c r="A2317" s="31" t="s">
        <v>146</v>
      </c>
      <c r="B2317" s="31" t="s">
        <v>2325</v>
      </c>
      <c r="C2317" s="31" t="s">
        <v>2345</v>
      </c>
      <c r="D2317" s="31">
        <v>0</v>
      </c>
      <c r="E2317" s="54">
        <v>0</v>
      </c>
      <c r="G2317" s="99">
        <f>+VALUE(VLOOKUP(B2317,[1]Hoja1!B$2:C$33,2,0))</f>
        <v>31</v>
      </c>
      <c r="H2317" t="str">
        <f>+VLOOKUP(CONCATENATE(B2317,C2317),[1]Hoja1!$J:$K,2,0)</f>
        <v>31020</v>
      </c>
      <c r="I2317">
        <f>+COUNTIFS(BaseSAP!U:U,V!H2317,BaseSAP!C:C,V!$G$4)</f>
        <v>0</v>
      </c>
      <c r="L2317" s="31" t="s">
        <v>2325</v>
      </c>
      <c r="M2317">
        <v>0</v>
      </c>
    </row>
    <row r="2318" spans="1:13" x14ac:dyDescent="0.25">
      <c r="A2318" s="33" t="s">
        <v>146</v>
      </c>
      <c r="B2318" s="33" t="s">
        <v>2325</v>
      </c>
      <c r="C2318" s="33" t="s">
        <v>2346</v>
      </c>
      <c r="D2318" s="33">
        <v>0</v>
      </c>
      <c r="E2318" s="69">
        <v>0</v>
      </c>
      <c r="G2318" s="99">
        <f>+VALUE(VLOOKUP(B2318,[1]Hoja1!B$2:C$33,2,0))</f>
        <v>31</v>
      </c>
      <c r="H2318" t="str">
        <f>+VLOOKUP(CONCATENATE(B2318,C2318),[1]Hoja1!$J:$K,2,0)</f>
        <v>31021</v>
      </c>
      <c r="I2318">
        <f>+COUNTIFS(BaseSAP!U:U,V!H2318,BaseSAP!C:C,V!$G$4)</f>
        <v>0</v>
      </c>
      <c r="L2318" s="33" t="s">
        <v>2325</v>
      </c>
      <c r="M2318">
        <v>0</v>
      </c>
    </row>
    <row r="2319" spans="1:13" x14ac:dyDescent="0.25">
      <c r="A2319" s="31" t="s">
        <v>146</v>
      </c>
      <c r="B2319" s="31" t="s">
        <v>2325</v>
      </c>
      <c r="C2319" s="31" t="s">
        <v>2347</v>
      </c>
      <c r="D2319" s="31">
        <v>0</v>
      </c>
      <c r="E2319" s="54">
        <v>0</v>
      </c>
      <c r="G2319" s="99">
        <f>+VALUE(VLOOKUP(B2319,[1]Hoja1!B$2:C$33,2,0))</f>
        <v>31</v>
      </c>
      <c r="H2319" t="str">
        <f>+VLOOKUP(CONCATENATE(B2319,C2319),[1]Hoja1!$J:$K,2,0)</f>
        <v>31022</v>
      </c>
      <c r="I2319">
        <f>+COUNTIFS(BaseSAP!U:U,V!H2319,BaseSAP!C:C,V!$G$4)</f>
        <v>0</v>
      </c>
      <c r="L2319" s="31" t="s">
        <v>2325</v>
      </c>
      <c r="M2319">
        <v>0</v>
      </c>
    </row>
    <row r="2320" spans="1:13" x14ac:dyDescent="0.25">
      <c r="A2320" s="33" t="s">
        <v>146</v>
      </c>
      <c r="B2320" s="33" t="s">
        <v>2325</v>
      </c>
      <c r="C2320" s="33" t="s">
        <v>2348</v>
      </c>
      <c r="D2320" s="33">
        <v>0</v>
      </c>
      <c r="E2320" s="69">
        <v>0</v>
      </c>
      <c r="G2320" s="99">
        <f>+VALUE(VLOOKUP(B2320,[1]Hoja1!B$2:C$33,2,0))</f>
        <v>31</v>
      </c>
      <c r="H2320" t="str">
        <f>+VLOOKUP(CONCATENATE(B2320,C2320),[1]Hoja1!$J:$K,2,0)</f>
        <v>31023</v>
      </c>
      <c r="I2320">
        <f>+COUNTIFS(BaseSAP!U:U,V!H2320,BaseSAP!C:C,V!$G$4)</f>
        <v>0</v>
      </c>
      <c r="L2320" s="33" t="s">
        <v>2325</v>
      </c>
      <c r="M2320">
        <v>0</v>
      </c>
    </row>
    <row r="2321" spans="1:13" x14ac:dyDescent="0.25">
      <c r="A2321" s="12" t="s">
        <v>146</v>
      </c>
      <c r="B2321" s="12" t="s">
        <v>2325</v>
      </c>
      <c r="C2321" s="12" t="s">
        <v>2349</v>
      </c>
      <c r="D2321" s="12">
        <v>0</v>
      </c>
      <c r="E2321" s="70">
        <v>0</v>
      </c>
      <c r="G2321" s="99">
        <f>+VALUE(VLOOKUP(B2321,[1]Hoja1!B$2:C$33,2,0))</f>
        <v>31</v>
      </c>
      <c r="H2321" t="str">
        <f>+VLOOKUP(CONCATENATE(B2321,C2321),[1]Hoja1!$J:$K,2,0)</f>
        <v>31024</v>
      </c>
      <c r="I2321">
        <f>+COUNTIFS(BaseSAP!U:U,V!H2321,BaseSAP!C:C,V!$G$4)</f>
        <v>0</v>
      </c>
      <c r="L2321" s="12" t="s">
        <v>2325</v>
      </c>
      <c r="M2321">
        <v>0</v>
      </c>
    </row>
    <row r="2322" spans="1:13" x14ac:dyDescent="0.25">
      <c r="A2322" s="33" t="s">
        <v>146</v>
      </c>
      <c r="B2322" s="33" t="s">
        <v>2325</v>
      </c>
      <c r="C2322" s="33" t="s">
        <v>2350</v>
      </c>
      <c r="D2322" s="33">
        <v>0</v>
      </c>
      <c r="E2322" s="69">
        <v>0</v>
      </c>
      <c r="G2322" s="99">
        <f>+VALUE(VLOOKUP(B2322,[1]Hoja1!B$2:C$33,2,0))</f>
        <v>31</v>
      </c>
      <c r="H2322" t="str">
        <f>+VLOOKUP(CONCATENATE(B2322,C2322),[1]Hoja1!$J:$K,2,0)</f>
        <v>31025</v>
      </c>
      <c r="I2322">
        <f>+COUNTIFS(BaseSAP!U:U,V!H2322,BaseSAP!C:C,V!$G$4)</f>
        <v>0</v>
      </c>
      <c r="L2322" s="33" t="s">
        <v>2325</v>
      </c>
      <c r="M2322">
        <v>0</v>
      </c>
    </row>
    <row r="2323" spans="1:13" x14ac:dyDescent="0.25">
      <c r="A2323" s="12" t="s">
        <v>146</v>
      </c>
      <c r="B2323" s="12" t="s">
        <v>2325</v>
      </c>
      <c r="C2323" s="12" t="s">
        <v>2351</v>
      </c>
      <c r="D2323" s="12">
        <v>0</v>
      </c>
      <c r="E2323" s="70">
        <v>0</v>
      </c>
      <c r="G2323" s="99">
        <f>+VALUE(VLOOKUP(B2323,[1]Hoja1!B$2:C$33,2,0))</f>
        <v>31</v>
      </c>
      <c r="H2323" t="str">
        <f>+VLOOKUP(CONCATENATE(B2323,C2323),[1]Hoja1!$J:$K,2,0)</f>
        <v>31026</v>
      </c>
      <c r="I2323">
        <f>+COUNTIFS(BaseSAP!U:U,V!H2323,BaseSAP!C:C,V!$G$4)</f>
        <v>0</v>
      </c>
      <c r="L2323" s="12" t="s">
        <v>2325</v>
      </c>
      <c r="M2323">
        <v>0</v>
      </c>
    </row>
    <row r="2324" spans="1:13" x14ac:dyDescent="0.25">
      <c r="A2324" s="33" t="s">
        <v>146</v>
      </c>
      <c r="B2324" s="33" t="s">
        <v>2325</v>
      </c>
      <c r="C2324" s="33" t="s">
        <v>2352</v>
      </c>
      <c r="D2324" s="33">
        <v>0</v>
      </c>
      <c r="E2324" s="69">
        <v>0</v>
      </c>
      <c r="G2324" s="99">
        <f>+VALUE(VLOOKUP(B2324,[1]Hoja1!B$2:C$33,2,0))</f>
        <v>31</v>
      </c>
      <c r="H2324" t="str">
        <f>+VLOOKUP(CONCATENATE(B2324,C2324),[1]Hoja1!$J:$K,2,0)</f>
        <v>31027</v>
      </c>
      <c r="I2324">
        <f>+COUNTIFS(BaseSAP!U:U,V!H2324,BaseSAP!C:C,V!$G$4)</f>
        <v>0</v>
      </c>
      <c r="L2324" s="33" t="s">
        <v>2325</v>
      </c>
      <c r="M2324">
        <v>0</v>
      </c>
    </row>
    <row r="2325" spans="1:13" x14ac:dyDescent="0.25">
      <c r="A2325" s="12" t="s">
        <v>146</v>
      </c>
      <c r="B2325" s="12" t="s">
        <v>2325</v>
      </c>
      <c r="C2325" s="12" t="s">
        <v>2353</v>
      </c>
      <c r="D2325" s="12">
        <v>0</v>
      </c>
      <c r="E2325" s="70">
        <v>0</v>
      </c>
      <c r="G2325" s="99">
        <f>+VALUE(VLOOKUP(B2325,[1]Hoja1!B$2:C$33,2,0))</f>
        <v>31</v>
      </c>
      <c r="H2325" t="str">
        <f>+VLOOKUP(CONCATENATE(B2325,C2325),[1]Hoja1!$J:$K,2,0)</f>
        <v>31028</v>
      </c>
      <c r="I2325">
        <f>+COUNTIFS(BaseSAP!U:U,V!H2325,BaseSAP!C:C,V!$G$4)</f>
        <v>0</v>
      </c>
      <c r="L2325" s="12" t="s">
        <v>2325</v>
      </c>
      <c r="M2325">
        <v>0</v>
      </c>
    </row>
    <row r="2326" spans="1:13" x14ac:dyDescent="0.25">
      <c r="A2326" s="33" t="s">
        <v>146</v>
      </c>
      <c r="B2326" s="33" t="s">
        <v>2325</v>
      </c>
      <c r="C2326" s="33" t="s">
        <v>2354</v>
      </c>
      <c r="D2326" s="33">
        <v>0</v>
      </c>
      <c r="E2326" s="69">
        <v>0</v>
      </c>
      <c r="G2326" s="99">
        <f>+VALUE(VLOOKUP(B2326,[1]Hoja1!B$2:C$33,2,0))</f>
        <v>31</v>
      </c>
      <c r="H2326" t="str">
        <f>+VLOOKUP(CONCATENATE(B2326,C2326),[1]Hoja1!$J:$K,2,0)</f>
        <v>31029</v>
      </c>
      <c r="I2326">
        <f>+COUNTIFS(BaseSAP!U:U,V!H2326,BaseSAP!C:C,V!$G$4)</f>
        <v>0</v>
      </c>
      <c r="L2326" s="33" t="s">
        <v>2325</v>
      </c>
      <c r="M2326">
        <v>0</v>
      </c>
    </row>
    <row r="2327" spans="1:13" x14ac:dyDescent="0.25">
      <c r="A2327" s="31" t="s">
        <v>146</v>
      </c>
      <c r="B2327" s="31" t="s">
        <v>2325</v>
      </c>
      <c r="C2327" s="31" t="s">
        <v>2355</v>
      </c>
      <c r="D2327" s="31">
        <v>0</v>
      </c>
      <c r="E2327" s="54">
        <v>0</v>
      </c>
      <c r="G2327" s="99">
        <f>+VALUE(VLOOKUP(B2327,[1]Hoja1!B$2:C$33,2,0))</f>
        <v>31</v>
      </c>
      <c r="H2327" t="str">
        <f>+VLOOKUP(CONCATENATE(B2327,C2327),[1]Hoja1!$J:$K,2,0)</f>
        <v>31030</v>
      </c>
      <c r="I2327">
        <f>+COUNTIFS(BaseSAP!U:U,V!H2327,BaseSAP!C:C,V!$G$4)</f>
        <v>0</v>
      </c>
      <c r="L2327" s="31" t="s">
        <v>2325</v>
      </c>
      <c r="M2327">
        <v>0</v>
      </c>
    </row>
    <row r="2328" spans="1:13" x14ac:dyDescent="0.25">
      <c r="A2328" s="33" t="s">
        <v>146</v>
      </c>
      <c r="B2328" s="33" t="s">
        <v>2325</v>
      </c>
      <c r="C2328" s="33" t="s">
        <v>2356</v>
      </c>
      <c r="D2328" s="33">
        <v>0</v>
      </c>
      <c r="E2328" s="69">
        <v>0</v>
      </c>
      <c r="G2328" s="99">
        <f>+VALUE(VLOOKUP(B2328,[1]Hoja1!B$2:C$33,2,0))</f>
        <v>31</v>
      </c>
      <c r="H2328" t="str">
        <f>+VLOOKUP(CONCATENATE(B2328,C2328),[1]Hoja1!$J:$K,2,0)</f>
        <v>31031</v>
      </c>
      <c r="I2328">
        <f>+COUNTIFS(BaseSAP!U:U,V!H2328,BaseSAP!C:C,V!$G$4)</f>
        <v>0</v>
      </c>
      <c r="L2328" s="33" t="s">
        <v>2325</v>
      </c>
      <c r="M2328">
        <v>0</v>
      </c>
    </row>
    <row r="2329" spans="1:13" x14ac:dyDescent="0.25">
      <c r="A2329" s="12" t="s">
        <v>146</v>
      </c>
      <c r="B2329" s="12" t="s">
        <v>2325</v>
      </c>
      <c r="C2329" s="12" t="s">
        <v>2357</v>
      </c>
      <c r="D2329" s="12">
        <v>0</v>
      </c>
      <c r="E2329" s="70">
        <v>0</v>
      </c>
      <c r="G2329" s="99">
        <f>+VALUE(VLOOKUP(B2329,[1]Hoja1!B$2:C$33,2,0))</f>
        <v>31</v>
      </c>
      <c r="H2329" t="str">
        <f>+VLOOKUP(CONCATENATE(B2329,C2329),[1]Hoja1!$J:$K,2,0)</f>
        <v>31032</v>
      </c>
      <c r="I2329">
        <f>+COUNTIFS(BaseSAP!U:U,V!H2329,BaseSAP!C:C,V!$G$4)</f>
        <v>0</v>
      </c>
      <c r="L2329" s="12" t="s">
        <v>2325</v>
      </c>
      <c r="M2329">
        <v>0</v>
      </c>
    </row>
    <row r="2330" spans="1:13" x14ac:dyDescent="0.25">
      <c r="A2330" s="33" t="s">
        <v>146</v>
      </c>
      <c r="B2330" s="33" t="s">
        <v>2325</v>
      </c>
      <c r="C2330" s="33" t="s">
        <v>2358</v>
      </c>
      <c r="D2330" s="33">
        <v>0</v>
      </c>
      <c r="E2330" s="69">
        <v>0</v>
      </c>
      <c r="G2330" s="99">
        <f>+VALUE(VLOOKUP(B2330,[1]Hoja1!B$2:C$33,2,0))</f>
        <v>31</v>
      </c>
      <c r="H2330" t="str">
        <f>+VLOOKUP(CONCATENATE(B2330,C2330),[1]Hoja1!$J:$K,2,0)</f>
        <v>31033</v>
      </c>
      <c r="I2330">
        <f>+COUNTIFS(BaseSAP!U:U,V!H2330,BaseSAP!C:C,V!$G$4)</f>
        <v>0</v>
      </c>
      <c r="L2330" s="33" t="s">
        <v>2325</v>
      </c>
      <c r="M2330">
        <v>0</v>
      </c>
    </row>
    <row r="2331" spans="1:13" x14ac:dyDescent="0.25">
      <c r="A2331" s="12" t="s">
        <v>146</v>
      </c>
      <c r="B2331" s="12" t="s">
        <v>2325</v>
      </c>
      <c r="C2331" s="12" t="s">
        <v>2359</v>
      </c>
      <c r="D2331" s="12">
        <v>0</v>
      </c>
      <c r="E2331" s="70">
        <v>0</v>
      </c>
      <c r="G2331" s="99">
        <f>+VALUE(VLOOKUP(B2331,[1]Hoja1!B$2:C$33,2,0))</f>
        <v>31</v>
      </c>
      <c r="H2331" t="str">
        <f>+VLOOKUP(CONCATENATE(B2331,C2331),[1]Hoja1!$J:$K,2,0)</f>
        <v>31034</v>
      </c>
      <c r="I2331">
        <f>+COUNTIFS(BaseSAP!U:U,V!H2331,BaseSAP!C:C,V!$G$4)</f>
        <v>0</v>
      </c>
      <c r="L2331" s="12" t="s">
        <v>2325</v>
      </c>
      <c r="M2331">
        <v>0</v>
      </c>
    </row>
    <row r="2332" spans="1:13" x14ac:dyDescent="0.25">
      <c r="A2332" s="33" t="s">
        <v>146</v>
      </c>
      <c r="B2332" s="33" t="s">
        <v>2325</v>
      </c>
      <c r="C2332" s="33" t="s">
        <v>2360</v>
      </c>
      <c r="D2332" s="33">
        <v>0</v>
      </c>
      <c r="E2332" s="69">
        <v>0</v>
      </c>
      <c r="G2332" s="99">
        <f>+VALUE(VLOOKUP(B2332,[1]Hoja1!B$2:C$33,2,0))</f>
        <v>31</v>
      </c>
      <c r="H2332" t="str">
        <f>+VLOOKUP(CONCATENATE(B2332,C2332),[1]Hoja1!$J:$K,2,0)</f>
        <v>31035</v>
      </c>
      <c r="I2332">
        <f>+COUNTIFS(BaseSAP!U:U,V!H2332,BaseSAP!C:C,V!$G$4)</f>
        <v>0</v>
      </c>
      <c r="L2332" s="33" t="s">
        <v>2325</v>
      </c>
      <c r="M2332">
        <v>0</v>
      </c>
    </row>
    <row r="2333" spans="1:13" x14ac:dyDescent="0.25">
      <c r="A2333" s="12" t="s">
        <v>146</v>
      </c>
      <c r="B2333" s="12" t="s">
        <v>2325</v>
      </c>
      <c r="C2333" s="12" t="s">
        <v>2361</v>
      </c>
      <c r="D2333" s="12">
        <v>0</v>
      </c>
      <c r="E2333" s="70">
        <v>0</v>
      </c>
      <c r="G2333" s="99">
        <f>+VALUE(VLOOKUP(B2333,[1]Hoja1!B$2:C$33,2,0))</f>
        <v>31</v>
      </c>
      <c r="H2333" t="str">
        <f>+VLOOKUP(CONCATENATE(B2333,C2333),[1]Hoja1!$J:$K,2,0)</f>
        <v>31036</v>
      </c>
      <c r="I2333">
        <f>+COUNTIFS(BaseSAP!U:U,V!H2333,BaseSAP!C:C,V!$G$4)</f>
        <v>0</v>
      </c>
      <c r="L2333" s="12" t="s">
        <v>2325</v>
      </c>
      <c r="M2333">
        <v>0</v>
      </c>
    </row>
    <row r="2334" spans="1:13" x14ac:dyDescent="0.25">
      <c r="A2334" s="33" t="s">
        <v>146</v>
      </c>
      <c r="B2334" s="33" t="s">
        <v>2325</v>
      </c>
      <c r="C2334" s="33" t="s">
        <v>2362</v>
      </c>
      <c r="D2334" s="33">
        <v>0</v>
      </c>
      <c r="E2334" s="69">
        <v>0</v>
      </c>
      <c r="G2334" s="99">
        <f>+VALUE(VLOOKUP(B2334,[1]Hoja1!B$2:C$33,2,0))</f>
        <v>31</v>
      </c>
      <c r="H2334" t="str">
        <f>+VLOOKUP(CONCATENATE(B2334,C2334),[1]Hoja1!$J:$K,2,0)</f>
        <v>31037</v>
      </c>
      <c r="I2334">
        <f>+COUNTIFS(BaseSAP!U:U,V!H2334,BaseSAP!C:C,V!$G$4)</f>
        <v>0</v>
      </c>
      <c r="L2334" s="33" t="s">
        <v>2325</v>
      </c>
      <c r="M2334">
        <v>0</v>
      </c>
    </row>
    <row r="2335" spans="1:13" x14ac:dyDescent="0.25">
      <c r="A2335" s="31" t="s">
        <v>146</v>
      </c>
      <c r="B2335" s="31" t="s">
        <v>2325</v>
      </c>
      <c r="C2335" s="31" t="s">
        <v>2363</v>
      </c>
      <c r="D2335" s="31">
        <v>0</v>
      </c>
      <c r="E2335" s="54">
        <v>0</v>
      </c>
      <c r="G2335" s="99">
        <f>+VALUE(VLOOKUP(B2335,[1]Hoja1!B$2:C$33,2,0))</f>
        <v>31</v>
      </c>
      <c r="H2335" t="str">
        <f>+VLOOKUP(CONCATENATE(B2335,C2335),[1]Hoja1!$J:$K,2,0)</f>
        <v>31038</v>
      </c>
      <c r="I2335">
        <f>+COUNTIFS(BaseSAP!U:U,V!H2335,BaseSAP!C:C,V!$G$4)</f>
        <v>0</v>
      </c>
      <c r="L2335" s="31" t="s">
        <v>2325</v>
      </c>
      <c r="M2335">
        <v>0</v>
      </c>
    </row>
    <row r="2336" spans="1:13" x14ac:dyDescent="0.25">
      <c r="A2336" s="33" t="s">
        <v>146</v>
      </c>
      <c r="B2336" s="33" t="s">
        <v>2325</v>
      </c>
      <c r="C2336" s="33" t="s">
        <v>2364</v>
      </c>
      <c r="D2336" s="33">
        <v>0</v>
      </c>
      <c r="E2336" s="69">
        <v>0</v>
      </c>
      <c r="G2336" s="99">
        <f>+VALUE(VLOOKUP(B2336,[1]Hoja1!B$2:C$33,2,0))</f>
        <v>31</v>
      </c>
      <c r="H2336" t="str">
        <f>+VLOOKUP(CONCATENATE(B2336,C2336),[1]Hoja1!$J:$K,2,0)</f>
        <v>31039</v>
      </c>
      <c r="I2336">
        <f>+COUNTIFS(BaseSAP!U:U,V!H2336,BaseSAP!C:C,V!$G$4)</f>
        <v>0</v>
      </c>
      <c r="L2336" s="33" t="s">
        <v>2325</v>
      </c>
      <c r="M2336">
        <v>0</v>
      </c>
    </row>
    <row r="2337" spans="1:13" x14ac:dyDescent="0.25">
      <c r="A2337" s="31" t="s">
        <v>146</v>
      </c>
      <c r="B2337" s="31" t="s">
        <v>2325</v>
      </c>
      <c r="C2337" s="31" t="s">
        <v>2365</v>
      </c>
      <c r="D2337" s="31">
        <v>0</v>
      </c>
      <c r="E2337" s="54">
        <v>0</v>
      </c>
      <c r="G2337" s="99">
        <f>+VALUE(VLOOKUP(B2337,[1]Hoja1!B$2:C$33,2,0))</f>
        <v>31</v>
      </c>
      <c r="H2337" t="str">
        <f>+VLOOKUP(CONCATENATE(B2337,C2337),[1]Hoja1!$J:$K,2,0)</f>
        <v>31040</v>
      </c>
      <c r="I2337">
        <f>+COUNTIFS(BaseSAP!U:U,V!H2337,BaseSAP!C:C,V!$G$4)</f>
        <v>0</v>
      </c>
      <c r="L2337" s="31" t="s">
        <v>2325</v>
      </c>
      <c r="M2337">
        <v>0</v>
      </c>
    </row>
    <row r="2338" spans="1:13" x14ac:dyDescent="0.25">
      <c r="A2338" s="33" t="s">
        <v>146</v>
      </c>
      <c r="B2338" s="33" t="s">
        <v>2325</v>
      </c>
      <c r="C2338" s="33" t="s">
        <v>2366</v>
      </c>
      <c r="D2338" s="33">
        <v>0</v>
      </c>
      <c r="E2338" s="69">
        <v>0</v>
      </c>
      <c r="G2338" s="99">
        <f>+VALUE(VLOOKUP(B2338,[1]Hoja1!B$2:C$33,2,0))</f>
        <v>31</v>
      </c>
      <c r="H2338" t="str">
        <f>+VLOOKUP(CONCATENATE(B2338,C2338),[1]Hoja1!$J:$K,2,0)</f>
        <v>31041</v>
      </c>
      <c r="I2338">
        <f>+COUNTIFS(BaseSAP!U:U,V!H2338,BaseSAP!C:C,V!$G$4)</f>
        <v>0</v>
      </c>
      <c r="L2338" s="33" t="s">
        <v>2325</v>
      </c>
      <c r="M2338">
        <v>0</v>
      </c>
    </row>
    <row r="2339" spans="1:13" x14ac:dyDescent="0.25">
      <c r="A2339" s="12" t="s">
        <v>146</v>
      </c>
      <c r="B2339" s="12" t="s">
        <v>2325</v>
      </c>
      <c r="C2339" s="12" t="s">
        <v>2367</v>
      </c>
      <c r="D2339" s="12">
        <v>0</v>
      </c>
      <c r="E2339" s="70">
        <v>0</v>
      </c>
      <c r="G2339" s="99">
        <f>+VALUE(VLOOKUP(B2339,[1]Hoja1!B$2:C$33,2,0))</f>
        <v>31</v>
      </c>
      <c r="H2339" t="str">
        <f>+VLOOKUP(CONCATENATE(B2339,C2339),[1]Hoja1!$J:$K,2,0)</f>
        <v>31042</v>
      </c>
      <c r="I2339">
        <f>+COUNTIFS(BaseSAP!U:U,V!H2339,BaseSAP!C:C,V!$G$4)</f>
        <v>0</v>
      </c>
      <c r="L2339" s="12" t="s">
        <v>2325</v>
      </c>
      <c r="M2339">
        <v>0</v>
      </c>
    </row>
    <row r="2340" spans="1:13" x14ac:dyDescent="0.25">
      <c r="A2340" s="33" t="s">
        <v>146</v>
      </c>
      <c r="B2340" s="33" t="s">
        <v>2325</v>
      </c>
      <c r="C2340" s="33" t="s">
        <v>2368</v>
      </c>
      <c r="D2340" s="33">
        <v>0</v>
      </c>
      <c r="E2340" s="69">
        <v>0</v>
      </c>
      <c r="G2340" s="99">
        <f>+VALUE(VLOOKUP(B2340,[1]Hoja1!B$2:C$33,2,0))</f>
        <v>31</v>
      </c>
      <c r="H2340" t="str">
        <f>+VLOOKUP(CONCATENATE(B2340,C2340),[1]Hoja1!$J:$K,2,0)</f>
        <v>31043</v>
      </c>
      <c r="I2340">
        <f>+COUNTIFS(BaseSAP!U:U,V!H2340,BaseSAP!C:C,V!$G$4)</f>
        <v>0</v>
      </c>
      <c r="L2340" s="33" t="s">
        <v>2325</v>
      </c>
      <c r="M2340">
        <v>0</v>
      </c>
    </row>
    <row r="2341" spans="1:13" x14ac:dyDescent="0.25">
      <c r="A2341" s="12" t="s">
        <v>146</v>
      </c>
      <c r="B2341" s="12" t="s">
        <v>2325</v>
      </c>
      <c r="C2341" s="12" t="s">
        <v>2369</v>
      </c>
      <c r="D2341" s="12">
        <v>0</v>
      </c>
      <c r="E2341" s="70">
        <v>0</v>
      </c>
      <c r="G2341" s="99">
        <f>+VALUE(VLOOKUP(B2341,[1]Hoja1!B$2:C$33,2,0))</f>
        <v>31</v>
      </c>
      <c r="H2341" t="str">
        <f>+VLOOKUP(CONCATENATE(B2341,C2341),[1]Hoja1!$J:$K,2,0)</f>
        <v>31044</v>
      </c>
      <c r="I2341">
        <f>+COUNTIFS(BaseSAP!U:U,V!H2341,BaseSAP!C:C,V!$G$4)</f>
        <v>0</v>
      </c>
      <c r="L2341" s="12" t="s">
        <v>2325</v>
      </c>
      <c r="M2341">
        <v>0</v>
      </c>
    </row>
    <row r="2342" spans="1:13" x14ac:dyDescent="0.25">
      <c r="A2342" s="33" t="s">
        <v>146</v>
      </c>
      <c r="B2342" s="33" t="s">
        <v>2325</v>
      </c>
      <c r="C2342" s="33" t="s">
        <v>2370</v>
      </c>
      <c r="D2342" s="33">
        <v>0</v>
      </c>
      <c r="E2342" s="69">
        <v>0</v>
      </c>
      <c r="G2342" s="99">
        <f>+VALUE(VLOOKUP(B2342,[1]Hoja1!B$2:C$33,2,0))</f>
        <v>31</v>
      </c>
      <c r="H2342" t="str">
        <f>+VLOOKUP(CONCATENATE(B2342,C2342),[1]Hoja1!$J:$K,2,0)</f>
        <v>31045</v>
      </c>
      <c r="I2342">
        <f>+COUNTIFS(BaseSAP!U:U,V!H2342,BaseSAP!C:C,V!$G$4)</f>
        <v>0</v>
      </c>
      <c r="L2342" s="33" t="s">
        <v>2325</v>
      </c>
      <c r="M2342">
        <v>0</v>
      </c>
    </row>
    <row r="2343" spans="1:13" x14ac:dyDescent="0.25">
      <c r="A2343" s="12" t="s">
        <v>146</v>
      </c>
      <c r="B2343" s="12" t="s">
        <v>2325</v>
      </c>
      <c r="C2343" s="12" t="s">
        <v>2371</v>
      </c>
      <c r="D2343" s="12">
        <v>0</v>
      </c>
      <c r="E2343" s="70">
        <v>0</v>
      </c>
      <c r="G2343" s="99">
        <f>+VALUE(VLOOKUP(B2343,[1]Hoja1!B$2:C$33,2,0))</f>
        <v>31</v>
      </c>
      <c r="H2343" t="str">
        <f>+VLOOKUP(CONCATENATE(B2343,C2343),[1]Hoja1!$J:$K,2,0)</f>
        <v>31046</v>
      </c>
      <c r="I2343">
        <f>+COUNTIFS(BaseSAP!U:U,V!H2343,BaseSAP!C:C,V!$G$4)</f>
        <v>0</v>
      </c>
      <c r="L2343" s="12" t="s">
        <v>2325</v>
      </c>
      <c r="M2343">
        <v>0</v>
      </c>
    </row>
    <row r="2344" spans="1:13" x14ac:dyDescent="0.25">
      <c r="A2344" s="33" t="s">
        <v>146</v>
      </c>
      <c r="B2344" s="33" t="s">
        <v>2325</v>
      </c>
      <c r="C2344" s="33" t="s">
        <v>2372</v>
      </c>
      <c r="D2344" s="33">
        <v>0</v>
      </c>
      <c r="E2344" s="69">
        <v>0</v>
      </c>
      <c r="G2344" s="99">
        <f>+VALUE(VLOOKUP(B2344,[1]Hoja1!B$2:C$33,2,0))</f>
        <v>31</v>
      </c>
      <c r="H2344" t="str">
        <f>+VLOOKUP(CONCATENATE(B2344,C2344),[1]Hoja1!$J:$K,2,0)</f>
        <v>31047</v>
      </c>
      <c r="I2344">
        <f>+COUNTIFS(BaseSAP!U:U,V!H2344,BaseSAP!C:C,V!$G$4)</f>
        <v>0</v>
      </c>
      <c r="L2344" s="33" t="s">
        <v>2325</v>
      </c>
      <c r="M2344">
        <v>0</v>
      </c>
    </row>
    <row r="2345" spans="1:13" x14ac:dyDescent="0.25">
      <c r="A2345" s="31" t="s">
        <v>146</v>
      </c>
      <c r="B2345" s="31" t="s">
        <v>2325</v>
      </c>
      <c r="C2345" s="31" t="s">
        <v>2373</v>
      </c>
      <c r="D2345" s="31">
        <v>0</v>
      </c>
      <c r="E2345" s="54">
        <v>0</v>
      </c>
      <c r="G2345" s="99">
        <f>+VALUE(VLOOKUP(B2345,[1]Hoja1!B$2:C$33,2,0))</f>
        <v>31</v>
      </c>
      <c r="H2345" t="str">
        <f>+VLOOKUP(CONCATENATE(B2345,C2345),[1]Hoja1!$J:$K,2,0)</f>
        <v>31048</v>
      </c>
      <c r="I2345">
        <f>+COUNTIFS(BaseSAP!U:U,V!H2345,BaseSAP!C:C,V!$G$4)</f>
        <v>0</v>
      </c>
      <c r="L2345" s="31" t="s">
        <v>2325</v>
      </c>
      <c r="M2345">
        <v>0</v>
      </c>
    </row>
    <row r="2346" spans="1:13" x14ac:dyDescent="0.25">
      <c r="A2346" s="33" t="s">
        <v>146</v>
      </c>
      <c r="B2346" s="33" t="s">
        <v>2325</v>
      </c>
      <c r="C2346" s="33" t="s">
        <v>2374</v>
      </c>
      <c r="D2346" s="33">
        <v>0</v>
      </c>
      <c r="E2346" s="69">
        <v>0</v>
      </c>
      <c r="G2346" s="99">
        <f>+VALUE(VLOOKUP(B2346,[1]Hoja1!B$2:C$33,2,0))</f>
        <v>31</v>
      </c>
      <c r="H2346" t="str">
        <f>+VLOOKUP(CONCATENATE(B2346,C2346),[1]Hoja1!$J:$K,2,0)</f>
        <v>31049</v>
      </c>
      <c r="I2346">
        <f>+COUNTIFS(BaseSAP!U:U,V!H2346,BaseSAP!C:C,V!$G$4)</f>
        <v>0</v>
      </c>
      <c r="L2346" s="33" t="s">
        <v>2325</v>
      </c>
      <c r="M2346">
        <v>0</v>
      </c>
    </row>
    <row r="2347" spans="1:13" x14ac:dyDescent="0.25">
      <c r="A2347" s="12" t="s">
        <v>146</v>
      </c>
      <c r="B2347" s="12" t="s">
        <v>2325</v>
      </c>
      <c r="C2347" s="12" t="s">
        <v>2375</v>
      </c>
      <c r="D2347" s="12">
        <v>3</v>
      </c>
      <c r="E2347" s="70">
        <v>1.4354066985645933E-2</v>
      </c>
      <c r="G2347" s="99">
        <f>+VALUE(VLOOKUP(B2347,[1]Hoja1!B$2:C$33,2,0))</f>
        <v>31</v>
      </c>
      <c r="H2347" t="str">
        <f>+VLOOKUP(CONCATENATE(B2347,C2347),[1]Hoja1!$J:$K,2,0)</f>
        <v>31050</v>
      </c>
      <c r="I2347">
        <f>+COUNTIFS(BaseSAP!U:U,V!H2347,BaseSAP!C:C,V!$G$4)</f>
        <v>3</v>
      </c>
      <c r="L2347" s="12" t="s">
        <v>2325</v>
      </c>
      <c r="M2347">
        <v>3</v>
      </c>
    </row>
    <row r="2348" spans="1:13" x14ac:dyDescent="0.25">
      <c r="A2348" s="33" t="s">
        <v>146</v>
      </c>
      <c r="B2348" s="33" t="s">
        <v>2325</v>
      </c>
      <c r="C2348" s="33" t="s">
        <v>2376</v>
      </c>
      <c r="D2348" s="33">
        <v>0</v>
      </c>
      <c r="E2348" s="69">
        <v>0</v>
      </c>
      <c r="G2348" s="99">
        <f>+VALUE(VLOOKUP(B2348,[1]Hoja1!B$2:C$33,2,0))</f>
        <v>31</v>
      </c>
      <c r="H2348" t="str">
        <f>+VLOOKUP(CONCATENATE(B2348,C2348),[1]Hoja1!$J:$K,2,0)</f>
        <v>31051</v>
      </c>
      <c r="I2348">
        <f>+COUNTIFS(BaseSAP!U:U,V!H2348,BaseSAP!C:C,V!$G$4)</f>
        <v>0</v>
      </c>
      <c r="L2348" s="33" t="s">
        <v>2325</v>
      </c>
      <c r="M2348">
        <v>0</v>
      </c>
    </row>
    <row r="2349" spans="1:13" x14ac:dyDescent="0.25">
      <c r="A2349" s="12" t="s">
        <v>146</v>
      </c>
      <c r="B2349" s="12" t="s">
        <v>2325</v>
      </c>
      <c r="C2349" s="12" t="s">
        <v>2377</v>
      </c>
      <c r="D2349" s="12">
        <v>0</v>
      </c>
      <c r="E2349" s="70">
        <v>0</v>
      </c>
      <c r="G2349" s="99">
        <f>+VALUE(VLOOKUP(B2349,[1]Hoja1!B$2:C$33,2,0))</f>
        <v>31</v>
      </c>
      <c r="H2349" t="str">
        <f>+VLOOKUP(CONCATENATE(B2349,C2349),[1]Hoja1!$J:$K,2,0)</f>
        <v>31052</v>
      </c>
      <c r="I2349">
        <f>+COUNTIFS(BaseSAP!U:U,V!H2349,BaseSAP!C:C,V!$G$4)</f>
        <v>0</v>
      </c>
      <c r="L2349" s="12" t="s">
        <v>2325</v>
      </c>
      <c r="M2349">
        <v>0</v>
      </c>
    </row>
    <row r="2350" spans="1:13" x14ac:dyDescent="0.25">
      <c r="A2350" s="33" t="s">
        <v>146</v>
      </c>
      <c r="B2350" s="33" t="s">
        <v>2325</v>
      </c>
      <c r="C2350" s="33" t="s">
        <v>2378</v>
      </c>
      <c r="D2350" s="33">
        <v>0</v>
      </c>
      <c r="E2350" s="69">
        <v>0</v>
      </c>
      <c r="G2350" s="99">
        <f>+VALUE(VLOOKUP(B2350,[1]Hoja1!B$2:C$33,2,0))</f>
        <v>31</v>
      </c>
      <c r="H2350" t="str">
        <f>+VLOOKUP(CONCATENATE(B2350,C2350),[1]Hoja1!$J:$K,2,0)</f>
        <v>31053</v>
      </c>
      <c r="I2350">
        <f>+COUNTIFS(BaseSAP!U:U,V!H2350,BaseSAP!C:C,V!$G$4)</f>
        <v>0</v>
      </c>
      <c r="L2350" s="33" t="s">
        <v>2325</v>
      </c>
      <c r="M2350">
        <v>0</v>
      </c>
    </row>
    <row r="2351" spans="1:13" x14ac:dyDescent="0.25">
      <c r="A2351" s="12" t="s">
        <v>146</v>
      </c>
      <c r="B2351" s="12" t="s">
        <v>2325</v>
      </c>
      <c r="C2351" s="12" t="s">
        <v>2379</v>
      </c>
      <c r="D2351" s="12">
        <v>0</v>
      </c>
      <c r="E2351" s="70">
        <v>0</v>
      </c>
      <c r="G2351" s="99">
        <f>+VALUE(VLOOKUP(B2351,[1]Hoja1!B$2:C$33,2,0))</f>
        <v>31</v>
      </c>
      <c r="H2351" t="str">
        <f>+VLOOKUP(CONCATENATE(B2351,C2351),[1]Hoja1!$J:$K,2,0)</f>
        <v>31054</v>
      </c>
      <c r="I2351">
        <f>+COUNTIFS(BaseSAP!U:U,V!H2351,BaseSAP!C:C,V!$G$4)</f>
        <v>0</v>
      </c>
      <c r="L2351" s="12" t="s">
        <v>2325</v>
      </c>
      <c r="M2351">
        <v>0</v>
      </c>
    </row>
    <row r="2352" spans="1:13" x14ac:dyDescent="0.25">
      <c r="A2352" s="33" t="s">
        <v>146</v>
      </c>
      <c r="B2352" s="33" t="s">
        <v>2325</v>
      </c>
      <c r="C2352" s="33" t="s">
        <v>2380</v>
      </c>
      <c r="D2352" s="33">
        <v>0</v>
      </c>
      <c r="E2352" s="69">
        <v>0</v>
      </c>
      <c r="G2352" s="99">
        <f>+VALUE(VLOOKUP(B2352,[1]Hoja1!B$2:C$33,2,0))</f>
        <v>31</v>
      </c>
      <c r="H2352" t="str">
        <f>+VLOOKUP(CONCATENATE(B2352,C2352),[1]Hoja1!$J:$K,2,0)</f>
        <v>31055</v>
      </c>
      <c r="I2352">
        <f>+COUNTIFS(BaseSAP!U:U,V!H2352,BaseSAP!C:C,V!$G$4)</f>
        <v>0</v>
      </c>
      <c r="L2352" s="33" t="s">
        <v>2325</v>
      </c>
      <c r="M2352">
        <v>0</v>
      </c>
    </row>
    <row r="2353" spans="1:13" x14ac:dyDescent="0.25">
      <c r="A2353" s="31" t="s">
        <v>146</v>
      </c>
      <c r="B2353" s="31" t="s">
        <v>2325</v>
      </c>
      <c r="C2353" s="31" t="s">
        <v>2381</v>
      </c>
      <c r="D2353" s="31">
        <v>0</v>
      </c>
      <c r="E2353" s="54">
        <v>0</v>
      </c>
      <c r="G2353" s="99">
        <f>+VALUE(VLOOKUP(B2353,[1]Hoja1!B$2:C$33,2,0))</f>
        <v>31</v>
      </c>
      <c r="H2353" t="str">
        <f>+VLOOKUP(CONCATENATE(B2353,C2353),[1]Hoja1!$J:$K,2,0)</f>
        <v>31056</v>
      </c>
      <c r="I2353">
        <f>+COUNTIFS(BaseSAP!U:U,V!H2353,BaseSAP!C:C,V!$G$4)</f>
        <v>0</v>
      </c>
      <c r="L2353" s="31" t="s">
        <v>2325</v>
      </c>
      <c r="M2353">
        <v>0</v>
      </c>
    </row>
    <row r="2354" spans="1:13" x14ac:dyDescent="0.25">
      <c r="A2354" s="33" t="s">
        <v>146</v>
      </c>
      <c r="B2354" s="33" t="s">
        <v>2325</v>
      </c>
      <c r="C2354" s="33" t="s">
        <v>2382</v>
      </c>
      <c r="D2354" s="33">
        <v>0</v>
      </c>
      <c r="E2354" s="69">
        <v>0</v>
      </c>
      <c r="G2354" s="99">
        <f>+VALUE(VLOOKUP(B2354,[1]Hoja1!B$2:C$33,2,0))</f>
        <v>31</v>
      </c>
      <c r="H2354" t="str">
        <f>+VLOOKUP(CONCATENATE(B2354,C2354),[1]Hoja1!$J:$K,2,0)</f>
        <v>31057</v>
      </c>
      <c r="I2354">
        <f>+COUNTIFS(BaseSAP!U:U,V!H2354,BaseSAP!C:C,V!$G$4)</f>
        <v>0</v>
      </c>
      <c r="L2354" s="33" t="s">
        <v>2325</v>
      </c>
      <c r="M2354">
        <v>0</v>
      </c>
    </row>
    <row r="2355" spans="1:13" x14ac:dyDescent="0.25">
      <c r="A2355" s="31" t="s">
        <v>146</v>
      </c>
      <c r="B2355" s="31" t="s">
        <v>2325</v>
      </c>
      <c r="C2355" s="31" t="s">
        <v>2383</v>
      </c>
      <c r="D2355" s="31">
        <v>0</v>
      </c>
      <c r="E2355" s="54">
        <v>0</v>
      </c>
      <c r="G2355" s="99">
        <f>+VALUE(VLOOKUP(B2355,[1]Hoja1!B$2:C$33,2,0))</f>
        <v>31</v>
      </c>
      <c r="H2355" t="str">
        <f>+VLOOKUP(CONCATENATE(B2355,C2355),[1]Hoja1!$J:$K,2,0)</f>
        <v>31058</v>
      </c>
      <c r="I2355">
        <f>+COUNTIFS(BaseSAP!U:U,V!H2355,BaseSAP!C:C,V!$G$4)</f>
        <v>0</v>
      </c>
      <c r="L2355" s="31" t="s">
        <v>2325</v>
      </c>
      <c r="M2355">
        <v>0</v>
      </c>
    </row>
    <row r="2356" spans="1:13" x14ac:dyDescent="0.25">
      <c r="A2356" s="33" t="s">
        <v>146</v>
      </c>
      <c r="B2356" s="33" t="s">
        <v>2325</v>
      </c>
      <c r="C2356" s="33" t="s">
        <v>207</v>
      </c>
      <c r="D2356" s="33">
        <v>0</v>
      </c>
      <c r="E2356" s="69">
        <v>0</v>
      </c>
      <c r="G2356" s="99">
        <f>+VALUE(VLOOKUP(B2356,[1]Hoja1!B$2:C$33,2,0))</f>
        <v>31</v>
      </c>
      <c r="H2356" t="str">
        <f>+VLOOKUP(CONCATENATE(B2356,C2356),[1]Hoja1!$J:$K,2,0)</f>
        <v>31059</v>
      </c>
      <c r="I2356">
        <f>+COUNTIFS(BaseSAP!U:U,V!H2356,BaseSAP!C:C,V!$G$4)</f>
        <v>0</v>
      </c>
      <c r="L2356" s="33" t="s">
        <v>2325</v>
      </c>
      <c r="M2356">
        <v>0</v>
      </c>
    </row>
    <row r="2357" spans="1:13" x14ac:dyDescent="0.25">
      <c r="A2357" s="12" t="s">
        <v>146</v>
      </c>
      <c r="B2357" s="12" t="s">
        <v>2325</v>
      </c>
      <c r="C2357" s="12" t="s">
        <v>1888</v>
      </c>
      <c r="D2357" s="12">
        <v>0</v>
      </c>
      <c r="E2357" s="70">
        <v>0</v>
      </c>
      <c r="G2357" s="99">
        <f>+VALUE(VLOOKUP(B2357,[1]Hoja1!B$2:C$33,2,0))</f>
        <v>31</v>
      </c>
      <c r="H2357" t="str">
        <f>+VLOOKUP(CONCATENATE(B2357,C2357),[1]Hoja1!$J:$K,2,0)</f>
        <v>31060</v>
      </c>
      <c r="I2357">
        <f>+COUNTIFS(BaseSAP!U:U,V!H2357,BaseSAP!C:C,V!$G$4)</f>
        <v>0</v>
      </c>
      <c r="L2357" s="12" t="s">
        <v>2325</v>
      </c>
      <c r="M2357">
        <v>0</v>
      </c>
    </row>
    <row r="2358" spans="1:13" x14ac:dyDescent="0.25">
      <c r="A2358" s="33" t="s">
        <v>146</v>
      </c>
      <c r="B2358" s="33" t="s">
        <v>2325</v>
      </c>
      <c r="C2358" s="33" t="s">
        <v>2384</v>
      </c>
      <c r="D2358" s="33">
        <v>0</v>
      </c>
      <c r="E2358" s="69">
        <v>0</v>
      </c>
      <c r="G2358" s="99">
        <f>+VALUE(VLOOKUP(B2358,[1]Hoja1!B$2:C$33,2,0))</f>
        <v>31</v>
      </c>
      <c r="H2358" t="str">
        <f>+VLOOKUP(CONCATENATE(B2358,C2358),[1]Hoja1!$J:$K,2,0)</f>
        <v>31061</v>
      </c>
      <c r="I2358">
        <f>+COUNTIFS(BaseSAP!U:U,V!H2358,BaseSAP!C:C,V!$G$4)</f>
        <v>0</v>
      </c>
      <c r="L2358" s="33" t="s">
        <v>2325</v>
      </c>
      <c r="M2358">
        <v>0</v>
      </c>
    </row>
    <row r="2359" spans="1:13" x14ac:dyDescent="0.25">
      <c r="A2359" s="12" t="s">
        <v>146</v>
      </c>
      <c r="B2359" s="12" t="s">
        <v>2325</v>
      </c>
      <c r="C2359" s="12" t="s">
        <v>2385</v>
      </c>
      <c r="D2359" s="12">
        <v>0</v>
      </c>
      <c r="E2359" s="70">
        <v>0</v>
      </c>
      <c r="G2359" s="99">
        <f>+VALUE(VLOOKUP(B2359,[1]Hoja1!B$2:C$33,2,0))</f>
        <v>31</v>
      </c>
      <c r="H2359" t="str">
        <f>+VLOOKUP(CONCATENATE(B2359,C2359),[1]Hoja1!$J:$K,2,0)</f>
        <v>31062</v>
      </c>
      <c r="I2359">
        <f>+COUNTIFS(BaseSAP!U:U,V!H2359,BaseSAP!C:C,V!$G$4)</f>
        <v>0</v>
      </c>
      <c r="L2359" s="12" t="s">
        <v>2325</v>
      </c>
      <c r="M2359">
        <v>0</v>
      </c>
    </row>
    <row r="2360" spans="1:13" x14ac:dyDescent="0.25">
      <c r="A2360" s="33" t="s">
        <v>146</v>
      </c>
      <c r="B2360" s="33" t="s">
        <v>2325</v>
      </c>
      <c r="C2360" s="33" t="s">
        <v>2386</v>
      </c>
      <c r="D2360" s="33">
        <v>0</v>
      </c>
      <c r="E2360" s="69">
        <v>0</v>
      </c>
      <c r="G2360" s="99">
        <f>+VALUE(VLOOKUP(B2360,[1]Hoja1!B$2:C$33,2,0))</f>
        <v>31</v>
      </c>
      <c r="H2360" t="str">
        <f>+VLOOKUP(CONCATENATE(B2360,C2360),[1]Hoja1!$J:$K,2,0)</f>
        <v>31063</v>
      </c>
      <c r="I2360">
        <f>+COUNTIFS(BaseSAP!U:U,V!H2360,BaseSAP!C:C,V!$G$4)</f>
        <v>0</v>
      </c>
      <c r="L2360" s="33" t="s">
        <v>2325</v>
      </c>
      <c r="M2360">
        <v>0</v>
      </c>
    </row>
    <row r="2361" spans="1:13" x14ac:dyDescent="0.25">
      <c r="A2361" s="12" t="s">
        <v>146</v>
      </c>
      <c r="B2361" s="12" t="s">
        <v>2325</v>
      </c>
      <c r="C2361" s="12" t="s">
        <v>2387</v>
      </c>
      <c r="D2361" s="12">
        <v>0</v>
      </c>
      <c r="E2361" s="70">
        <v>0</v>
      </c>
      <c r="G2361" s="99">
        <f>+VALUE(VLOOKUP(B2361,[1]Hoja1!B$2:C$33,2,0))</f>
        <v>31</v>
      </c>
      <c r="H2361" t="str">
        <f>+VLOOKUP(CONCATENATE(B2361,C2361),[1]Hoja1!$J:$K,2,0)</f>
        <v>31064</v>
      </c>
      <c r="I2361">
        <f>+COUNTIFS(BaseSAP!U:U,V!H2361,BaseSAP!C:C,V!$G$4)</f>
        <v>0</v>
      </c>
      <c r="L2361" s="12" t="s">
        <v>2325</v>
      </c>
      <c r="M2361">
        <v>0</v>
      </c>
    </row>
    <row r="2362" spans="1:13" x14ac:dyDescent="0.25">
      <c r="A2362" s="33" t="s">
        <v>146</v>
      </c>
      <c r="B2362" s="33" t="s">
        <v>2325</v>
      </c>
      <c r="C2362" s="33" t="s">
        <v>484</v>
      </c>
      <c r="D2362" s="33">
        <v>0</v>
      </c>
      <c r="E2362" s="69">
        <v>0</v>
      </c>
      <c r="G2362" s="99">
        <f>+VALUE(VLOOKUP(B2362,[1]Hoja1!B$2:C$33,2,0))</f>
        <v>31</v>
      </c>
      <c r="H2362" t="str">
        <f>+VLOOKUP(CONCATENATE(B2362,C2362),[1]Hoja1!$J:$K,2,0)</f>
        <v>31065</v>
      </c>
      <c r="I2362">
        <f>+COUNTIFS(BaseSAP!U:U,V!H2362,BaseSAP!C:C,V!$G$4)</f>
        <v>0</v>
      </c>
      <c r="L2362" s="33" t="s">
        <v>2325</v>
      </c>
      <c r="M2362">
        <v>0</v>
      </c>
    </row>
    <row r="2363" spans="1:13" x14ac:dyDescent="0.25">
      <c r="A2363" s="31" t="s">
        <v>146</v>
      </c>
      <c r="B2363" s="31" t="s">
        <v>2325</v>
      </c>
      <c r="C2363" s="31" t="s">
        <v>2388</v>
      </c>
      <c r="D2363" s="31">
        <v>0</v>
      </c>
      <c r="E2363" s="54">
        <v>0</v>
      </c>
      <c r="G2363" s="99">
        <f>+VALUE(VLOOKUP(B2363,[1]Hoja1!B$2:C$33,2,0))</f>
        <v>31</v>
      </c>
      <c r="H2363" t="str">
        <f>+VLOOKUP(CONCATENATE(B2363,C2363),[1]Hoja1!$J:$K,2,0)</f>
        <v>31066</v>
      </c>
      <c r="I2363">
        <f>+COUNTIFS(BaseSAP!U:U,V!H2363,BaseSAP!C:C,V!$G$4)</f>
        <v>0</v>
      </c>
      <c r="L2363" s="31" t="s">
        <v>2325</v>
      </c>
      <c r="M2363">
        <v>0</v>
      </c>
    </row>
    <row r="2364" spans="1:13" x14ac:dyDescent="0.25">
      <c r="A2364" s="33" t="s">
        <v>146</v>
      </c>
      <c r="B2364" s="33" t="s">
        <v>2325</v>
      </c>
      <c r="C2364" s="33" t="s">
        <v>2389</v>
      </c>
      <c r="D2364" s="33">
        <v>0</v>
      </c>
      <c r="E2364" s="69">
        <v>0</v>
      </c>
      <c r="G2364" s="99">
        <f>+VALUE(VLOOKUP(B2364,[1]Hoja1!B$2:C$33,2,0))</f>
        <v>31</v>
      </c>
      <c r="H2364" t="str">
        <f>+VLOOKUP(CONCATENATE(B2364,C2364),[1]Hoja1!$J:$K,2,0)</f>
        <v>31067</v>
      </c>
      <c r="I2364">
        <f>+COUNTIFS(BaseSAP!U:U,V!H2364,BaseSAP!C:C,V!$G$4)</f>
        <v>0</v>
      </c>
      <c r="L2364" s="33" t="s">
        <v>2325</v>
      </c>
      <c r="M2364">
        <v>0</v>
      </c>
    </row>
    <row r="2365" spans="1:13" x14ac:dyDescent="0.25">
      <c r="A2365" s="12" t="s">
        <v>146</v>
      </c>
      <c r="B2365" s="12" t="s">
        <v>2325</v>
      </c>
      <c r="C2365" s="12" t="s">
        <v>2390</v>
      </c>
      <c r="D2365" s="12">
        <v>0</v>
      </c>
      <c r="E2365" s="70">
        <v>0</v>
      </c>
      <c r="G2365" s="99">
        <f>+VALUE(VLOOKUP(B2365,[1]Hoja1!B$2:C$33,2,0))</f>
        <v>31</v>
      </c>
      <c r="H2365" t="str">
        <f>+VLOOKUP(CONCATENATE(B2365,C2365),[1]Hoja1!$J:$K,2,0)</f>
        <v>31068</v>
      </c>
      <c r="I2365">
        <f>+COUNTIFS(BaseSAP!U:U,V!H2365,BaseSAP!C:C,V!$G$4)</f>
        <v>0</v>
      </c>
      <c r="L2365" s="12" t="s">
        <v>2325</v>
      </c>
      <c r="M2365">
        <v>0</v>
      </c>
    </row>
    <row r="2366" spans="1:13" x14ac:dyDescent="0.25">
      <c r="A2366" s="33" t="s">
        <v>146</v>
      </c>
      <c r="B2366" s="33" t="s">
        <v>2325</v>
      </c>
      <c r="C2366" s="33" t="s">
        <v>2391</v>
      </c>
      <c r="D2366" s="33">
        <v>0</v>
      </c>
      <c r="E2366" s="69">
        <v>0</v>
      </c>
      <c r="G2366" s="99">
        <f>+VALUE(VLOOKUP(B2366,[1]Hoja1!B$2:C$33,2,0))</f>
        <v>31</v>
      </c>
      <c r="H2366" t="str">
        <f>+VLOOKUP(CONCATENATE(B2366,C2366),[1]Hoja1!$J:$K,2,0)</f>
        <v>31069</v>
      </c>
      <c r="I2366">
        <f>+COUNTIFS(BaseSAP!U:U,V!H2366,BaseSAP!C:C,V!$G$4)</f>
        <v>0</v>
      </c>
      <c r="L2366" s="33" t="s">
        <v>2325</v>
      </c>
      <c r="M2366">
        <v>0</v>
      </c>
    </row>
    <row r="2367" spans="1:13" x14ac:dyDescent="0.25">
      <c r="A2367" s="12" t="s">
        <v>146</v>
      </c>
      <c r="B2367" s="12" t="s">
        <v>2325</v>
      </c>
      <c r="C2367" s="12" t="s">
        <v>2392</v>
      </c>
      <c r="D2367" s="12">
        <v>0</v>
      </c>
      <c r="E2367" s="70">
        <v>0</v>
      </c>
      <c r="G2367" s="99">
        <f>+VALUE(VLOOKUP(B2367,[1]Hoja1!B$2:C$33,2,0))</f>
        <v>31</v>
      </c>
      <c r="H2367" t="str">
        <f>+VLOOKUP(CONCATENATE(B2367,C2367),[1]Hoja1!$J:$K,2,0)</f>
        <v>31070</v>
      </c>
      <c r="I2367">
        <f>+COUNTIFS(BaseSAP!U:U,V!H2367,BaseSAP!C:C,V!$G$4)</f>
        <v>0</v>
      </c>
      <c r="L2367" s="12" t="s">
        <v>2325</v>
      </c>
      <c r="M2367">
        <v>0</v>
      </c>
    </row>
    <row r="2368" spans="1:13" x14ac:dyDescent="0.25">
      <c r="A2368" s="33" t="s">
        <v>146</v>
      </c>
      <c r="B2368" s="33" t="s">
        <v>2325</v>
      </c>
      <c r="C2368" s="33" t="s">
        <v>2393</v>
      </c>
      <c r="D2368" s="33">
        <v>0</v>
      </c>
      <c r="E2368" s="69">
        <v>0</v>
      </c>
      <c r="G2368" s="99">
        <f>+VALUE(VLOOKUP(B2368,[1]Hoja1!B$2:C$33,2,0))</f>
        <v>31</v>
      </c>
      <c r="H2368" t="str">
        <f>+VLOOKUP(CONCATENATE(B2368,C2368),[1]Hoja1!$J:$K,2,0)</f>
        <v>31071</v>
      </c>
      <c r="I2368">
        <f>+COUNTIFS(BaseSAP!U:U,V!H2368,BaseSAP!C:C,V!$G$4)</f>
        <v>0</v>
      </c>
      <c r="L2368" s="33" t="s">
        <v>2325</v>
      </c>
      <c r="M2368">
        <v>0</v>
      </c>
    </row>
    <row r="2369" spans="1:13" x14ac:dyDescent="0.25">
      <c r="A2369" s="12" t="s">
        <v>146</v>
      </c>
      <c r="B2369" s="12" t="s">
        <v>2325</v>
      </c>
      <c r="C2369" s="12" t="s">
        <v>2394</v>
      </c>
      <c r="D2369" s="12">
        <v>0</v>
      </c>
      <c r="E2369" s="70">
        <v>0</v>
      </c>
      <c r="G2369" s="99">
        <f>+VALUE(VLOOKUP(B2369,[1]Hoja1!B$2:C$33,2,0))</f>
        <v>31</v>
      </c>
      <c r="H2369" t="str">
        <f>+VLOOKUP(CONCATENATE(B2369,C2369),[1]Hoja1!$J:$K,2,0)</f>
        <v>31072</v>
      </c>
      <c r="I2369">
        <f>+COUNTIFS(BaseSAP!U:U,V!H2369,BaseSAP!C:C,V!$G$4)</f>
        <v>0</v>
      </c>
      <c r="L2369" s="12" t="s">
        <v>2325</v>
      </c>
      <c r="M2369">
        <v>0</v>
      </c>
    </row>
    <row r="2370" spans="1:13" x14ac:dyDescent="0.25">
      <c r="A2370" s="33" t="s">
        <v>146</v>
      </c>
      <c r="B2370" s="33" t="s">
        <v>2325</v>
      </c>
      <c r="C2370" s="33" t="s">
        <v>2395</v>
      </c>
      <c r="D2370" s="33">
        <v>0</v>
      </c>
      <c r="E2370" s="69">
        <v>0</v>
      </c>
      <c r="G2370" s="99">
        <f>+VALUE(VLOOKUP(B2370,[1]Hoja1!B$2:C$33,2,0))</f>
        <v>31</v>
      </c>
      <c r="H2370" t="str">
        <f>+VLOOKUP(CONCATENATE(B2370,C2370),[1]Hoja1!$J:$K,2,0)</f>
        <v>31073</v>
      </c>
      <c r="I2370">
        <f>+COUNTIFS(BaseSAP!U:U,V!H2370,BaseSAP!C:C,V!$G$4)</f>
        <v>0</v>
      </c>
      <c r="L2370" s="33" t="s">
        <v>2325</v>
      </c>
      <c r="M2370">
        <v>0</v>
      </c>
    </row>
    <row r="2371" spans="1:13" x14ac:dyDescent="0.25">
      <c r="A2371" s="31" t="s">
        <v>146</v>
      </c>
      <c r="B2371" s="31" t="s">
        <v>2325</v>
      </c>
      <c r="C2371" s="31" t="s">
        <v>2396</v>
      </c>
      <c r="D2371" s="31">
        <v>0</v>
      </c>
      <c r="E2371" s="54">
        <v>0</v>
      </c>
      <c r="G2371" s="99">
        <f>+VALUE(VLOOKUP(B2371,[1]Hoja1!B$2:C$33,2,0))</f>
        <v>31</v>
      </c>
      <c r="H2371" t="str">
        <f>+VLOOKUP(CONCATENATE(B2371,C2371),[1]Hoja1!$J:$K,2,0)</f>
        <v>31074</v>
      </c>
      <c r="I2371">
        <f>+COUNTIFS(BaseSAP!U:U,V!H2371,BaseSAP!C:C,V!$G$4)</f>
        <v>0</v>
      </c>
      <c r="L2371" s="31" t="s">
        <v>2325</v>
      </c>
      <c r="M2371">
        <v>0</v>
      </c>
    </row>
    <row r="2372" spans="1:13" x14ac:dyDescent="0.25">
      <c r="A2372" s="33" t="s">
        <v>146</v>
      </c>
      <c r="B2372" s="33" t="s">
        <v>2325</v>
      </c>
      <c r="C2372" s="33" t="s">
        <v>2397</v>
      </c>
      <c r="D2372" s="33">
        <v>0</v>
      </c>
      <c r="E2372" s="69">
        <v>0</v>
      </c>
      <c r="G2372" s="99">
        <f>+VALUE(VLOOKUP(B2372,[1]Hoja1!B$2:C$33,2,0))</f>
        <v>31</v>
      </c>
      <c r="H2372" t="str">
        <f>+VLOOKUP(CONCATENATE(B2372,C2372),[1]Hoja1!$J:$K,2,0)</f>
        <v>31075</v>
      </c>
      <c r="I2372">
        <f>+COUNTIFS(BaseSAP!U:U,V!H2372,BaseSAP!C:C,V!$G$4)</f>
        <v>0</v>
      </c>
      <c r="L2372" s="33" t="s">
        <v>2325</v>
      </c>
      <c r="M2372">
        <v>0</v>
      </c>
    </row>
    <row r="2373" spans="1:13" x14ac:dyDescent="0.25">
      <c r="A2373" s="31" t="s">
        <v>146</v>
      </c>
      <c r="B2373" s="31" t="s">
        <v>2325</v>
      </c>
      <c r="C2373" s="31" t="s">
        <v>2398</v>
      </c>
      <c r="D2373" s="31">
        <v>0</v>
      </c>
      <c r="E2373" s="54">
        <v>0</v>
      </c>
      <c r="G2373" s="99">
        <f>+VALUE(VLOOKUP(B2373,[1]Hoja1!B$2:C$33,2,0))</f>
        <v>31</v>
      </c>
      <c r="H2373" t="str">
        <f>+VLOOKUP(CONCATENATE(B2373,C2373),[1]Hoja1!$J:$K,2,0)</f>
        <v>31076</v>
      </c>
      <c r="I2373">
        <f>+COUNTIFS(BaseSAP!U:U,V!H2373,BaseSAP!C:C,V!$G$4)</f>
        <v>0</v>
      </c>
      <c r="L2373" s="31" t="s">
        <v>2325</v>
      </c>
      <c r="M2373">
        <v>0</v>
      </c>
    </row>
    <row r="2374" spans="1:13" x14ac:dyDescent="0.25">
      <c r="A2374" s="33" t="s">
        <v>146</v>
      </c>
      <c r="B2374" s="33" t="s">
        <v>2325</v>
      </c>
      <c r="C2374" s="33" t="s">
        <v>2399</v>
      </c>
      <c r="D2374" s="33">
        <v>0</v>
      </c>
      <c r="E2374" s="69">
        <v>0</v>
      </c>
      <c r="G2374" s="99">
        <f>+VALUE(VLOOKUP(B2374,[1]Hoja1!B$2:C$33,2,0))</f>
        <v>31</v>
      </c>
      <c r="H2374" t="str">
        <f>+VLOOKUP(CONCATENATE(B2374,C2374),[1]Hoja1!$J:$K,2,0)</f>
        <v>31077</v>
      </c>
      <c r="I2374">
        <f>+COUNTIFS(BaseSAP!U:U,V!H2374,BaseSAP!C:C,V!$G$4)</f>
        <v>0</v>
      </c>
      <c r="L2374" s="33" t="s">
        <v>2325</v>
      </c>
      <c r="M2374">
        <v>0</v>
      </c>
    </row>
    <row r="2375" spans="1:13" x14ac:dyDescent="0.25">
      <c r="A2375" s="12" t="s">
        <v>146</v>
      </c>
      <c r="B2375" s="12" t="s">
        <v>2325</v>
      </c>
      <c r="C2375" s="12" t="s">
        <v>2400</v>
      </c>
      <c r="D2375" s="12">
        <v>0</v>
      </c>
      <c r="E2375" s="70">
        <v>0</v>
      </c>
      <c r="G2375" s="99">
        <f>+VALUE(VLOOKUP(B2375,[1]Hoja1!B$2:C$33,2,0))</f>
        <v>31</v>
      </c>
      <c r="H2375" t="str">
        <f>+VLOOKUP(CONCATENATE(B2375,C2375),[1]Hoja1!$J:$K,2,0)</f>
        <v>31078</v>
      </c>
      <c r="I2375">
        <f>+COUNTIFS(BaseSAP!U:U,V!H2375,BaseSAP!C:C,V!$G$4)</f>
        <v>0</v>
      </c>
      <c r="L2375" s="12" t="s">
        <v>2325</v>
      </c>
      <c r="M2375">
        <v>0</v>
      </c>
    </row>
    <row r="2376" spans="1:13" x14ac:dyDescent="0.25">
      <c r="A2376" s="33" t="s">
        <v>146</v>
      </c>
      <c r="B2376" s="33" t="s">
        <v>2325</v>
      </c>
      <c r="C2376" s="33" t="s">
        <v>2401</v>
      </c>
      <c r="D2376" s="33">
        <v>0</v>
      </c>
      <c r="E2376" s="69">
        <v>0</v>
      </c>
      <c r="G2376" s="99">
        <f>+VALUE(VLOOKUP(B2376,[1]Hoja1!B$2:C$33,2,0))</f>
        <v>31</v>
      </c>
      <c r="H2376" t="str">
        <f>+VLOOKUP(CONCATENATE(B2376,C2376),[1]Hoja1!$J:$K,2,0)</f>
        <v>31079</v>
      </c>
      <c r="I2376">
        <f>+COUNTIFS(BaseSAP!U:U,V!H2376,BaseSAP!C:C,V!$G$4)</f>
        <v>0</v>
      </c>
      <c r="L2376" s="33" t="s">
        <v>2325</v>
      </c>
      <c r="M2376">
        <v>0</v>
      </c>
    </row>
    <row r="2377" spans="1:13" x14ac:dyDescent="0.25">
      <c r="A2377" s="12" t="s">
        <v>146</v>
      </c>
      <c r="B2377" s="12" t="s">
        <v>2325</v>
      </c>
      <c r="C2377" s="12" t="s">
        <v>2402</v>
      </c>
      <c r="D2377" s="12">
        <v>0</v>
      </c>
      <c r="E2377" s="70">
        <v>0</v>
      </c>
      <c r="G2377" s="99">
        <f>+VALUE(VLOOKUP(B2377,[1]Hoja1!B$2:C$33,2,0))</f>
        <v>31</v>
      </c>
      <c r="H2377" t="str">
        <f>+VLOOKUP(CONCATENATE(B2377,C2377),[1]Hoja1!$J:$K,2,0)</f>
        <v>31080</v>
      </c>
      <c r="I2377">
        <f>+COUNTIFS(BaseSAP!U:U,V!H2377,BaseSAP!C:C,V!$G$4)</f>
        <v>0</v>
      </c>
      <c r="L2377" s="12" t="s">
        <v>2325</v>
      </c>
      <c r="M2377">
        <v>0</v>
      </c>
    </row>
    <row r="2378" spans="1:13" x14ac:dyDescent="0.25">
      <c r="A2378" s="33" t="s">
        <v>146</v>
      </c>
      <c r="B2378" s="33" t="s">
        <v>2325</v>
      </c>
      <c r="C2378" s="33" t="s">
        <v>2403</v>
      </c>
      <c r="D2378" s="33">
        <v>0</v>
      </c>
      <c r="E2378" s="69">
        <v>0</v>
      </c>
      <c r="G2378" s="99">
        <f>+VALUE(VLOOKUP(B2378,[1]Hoja1!B$2:C$33,2,0))</f>
        <v>31</v>
      </c>
      <c r="H2378" t="str">
        <f>+VLOOKUP(CONCATENATE(B2378,C2378),[1]Hoja1!$J:$K,2,0)</f>
        <v>31081</v>
      </c>
      <c r="I2378">
        <f>+COUNTIFS(BaseSAP!U:U,V!H2378,BaseSAP!C:C,V!$G$4)</f>
        <v>0</v>
      </c>
      <c r="L2378" s="33" t="s">
        <v>2325</v>
      </c>
      <c r="M2378">
        <v>0</v>
      </c>
    </row>
    <row r="2379" spans="1:13" x14ac:dyDescent="0.25">
      <c r="A2379" s="12" t="s">
        <v>146</v>
      </c>
      <c r="B2379" s="12" t="s">
        <v>2325</v>
      </c>
      <c r="C2379" s="12" t="s">
        <v>2404</v>
      </c>
      <c r="D2379" s="12">
        <v>0</v>
      </c>
      <c r="E2379" s="70">
        <v>0</v>
      </c>
      <c r="G2379" s="99">
        <f>+VALUE(VLOOKUP(B2379,[1]Hoja1!B$2:C$33,2,0))</f>
        <v>31</v>
      </c>
      <c r="H2379" t="str">
        <f>+VLOOKUP(CONCATENATE(B2379,C2379),[1]Hoja1!$J:$K,2,0)</f>
        <v>31082</v>
      </c>
      <c r="I2379">
        <f>+COUNTIFS(BaseSAP!U:U,V!H2379,BaseSAP!C:C,V!$G$4)</f>
        <v>0</v>
      </c>
      <c r="L2379" s="12" t="s">
        <v>2325</v>
      </c>
      <c r="M2379">
        <v>0</v>
      </c>
    </row>
    <row r="2380" spans="1:13" x14ac:dyDescent="0.25">
      <c r="A2380" s="33" t="s">
        <v>146</v>
      </c>
      <c r="B2380" s="33" t="s">
        <v>2325</v>
      </c>
      <c r="C2380" s="33" t="s">
        <v>2405</v>
      </c>
      <c r="D2380" s="33">
        <v>0</v>
      </c>
      <c r="E2380" s="69">
        <v>0</v>
      </c>
      <c r="G2380" s="99">
        <f>+VALUE(VLOOKUP(B2380,[1]Hoja1!B$2:C$33,2,0))</f>
        <v>31</v>
      </c>
      <c r="H2380" t="str">
        <f>+VLOOKUP(CONCATENATE(B2380,C2380),[1]Hoja1!$J:$K,2,0)</f>
        <v>31083</v>
      </c>
      <c r="I2380">
        <f>+COUNTIFS(BaseSAP!U:U,V!H2380,BaseSAP!C:C,V!$G$4)</f>
        <v>0</v>
      </c>
      <c r="L2380" s="33" t="s">
        <v>2325</v>
      </c>
      <c r="M2380">
        <v>0</v>
      </c>
    </row>
    <row r="2381" spans="1:13" x14ac:dyDescent="0.25">
      <c r="A2381" s="31" t="s">
        <v>146</v>
      </c>
      <c r="B2381" s="31" t="s">
        <v>2325</v>
      </c>
      <c r="C2381" s="31" t="s">
        <v>2406</v>
      </c>
      <c r="D2381" s="31">
        <v>0</v>
      </c>
      <c r="E2381" s="54">
        <v>0</v>
      </c>
      <c r="G2381" s="99">
        <f>+VALUE(VLOOKUP(B2381,[1]Hoja1!B$2:C$33,2,0))</f>
        <v>31</v>
      </c>
      <c r="H2381" t="str">
        <f>+VLOOKUP(CONCATENATE(B2381,C2381),[1]Hoja1!$J:$K,2,0)</f>
        <v>31084</v>
      </c>
      <c r="I2381">
        <f>+COUNTIFS(BaseSAP!U:U,V!H2381,BaseSAP!C:C,V!$G$4)</f>
        <v>0</v>
      </c>
      <c r="L2381" s="31" t="s">
        <v>2325</v>
      </c>
      <c r="M2381">
        <v>0</v>
      </c>
    </row>
    <row r="2382" spans="1:13" x14ac:dyDescent="0.25">
      <c r="A2382" s="33" t="s">
        <v>146</v>
      </c>
      <c r="B2382" s="33" t="s">
        <v>2325</v>
      </c>
      <c r="C2382" s="33" t="s">
        <v>2407</v>
      </c>
      <c r="D2382" s="33">
        <v>0</v>
      </c>
      <c r="E2382" s="69">
        <v>0</v>
      </c>
      <c r="G2382" s="99">
        <f>+VALUE(VLOOKUP(B2382,[1]Hoja1!B$2:C$33,2,0))</f>
        <v>31</v>
      </c>
      <c r="H2382" t="str">
        <f>+VLOOKUP(CONCATENATE(B2382,C2382),[1]Hoja1!$J:$K,2,0)</f>
        <v>31085</v>
      </c>
      <c r="I2382">
        <f>+COUNTIFS(BaseSAP!U:U,V!H2382,BaseSAP!C:C,V!$G$4)</f>
        <v>0</v>
      </c>
      <c r="L2382" s="33" t="s">
        <v>2325</v>
      </c>
      <c r="M2382">
        <v>0</v>
      </c>
    </row>
    <row r="2383" spans="1:13" x14ac:dyDescent="0.25">
      <c r="A2383" s="12" t="s">
        <v>146</v>
      </c>
      <c r="B2383" s="12" t="s">
        <v>2325</v>
      </c>
      <c r="C2383" s="12" t="s">
        <v>2408</v>
      </c>
      <c r="D2383" s="12">
        <v>0</v>
      </c>
      <c r="E2383" s="70">
        <v>0</v>
      </c>
      <c r="G2383" s="99">
        <f>+VALUE(VLOOKUP(B2383,[1]Hoja1!B$2:C$33,2,0))</f>
        <v>31</v>
      </c>
      <c r="H2383" t="str">
        <f>+VLOOKUP(CONCATENATE(B2383,C2383),[1]Hoja1!$J:$K,2,0)</f>
        <v>31086</v>
      </c>
      <c r="I2383">
        <f>+COUNTIFS(BaseSAP!U:U,V!H2383,BaseSAP!C:C,V!$G$4)</f>
        <v>0</v>
      </c>
      <c r="L2383" s="12" t="s">
        <v>2325</v>
      </c>
      <c r="M2383">
        <v>0</v>
      </c>
    </row>
    <row r="2384" spans="1:13" x14ac:dyDescent="0.25">
      <c r="A2384" s="33" t="s">
        <v>146</v>
      </c>
      <c r="B2384" s="33" t="s">
        <v>2325</v>
      </c>
      <c r="C2384" s="33" t="s">
        <v>2409</v>
      </c>
      <c r="D2384" s="33">
        <v>0</v>
      </c>
      <c r="E2384" s="69">
        <v>0</v>
      </c>
      <c r="G2384" s="99">
        <f>+VALUE(VLOOKUP(B2384,[1]Hoja1!B$2:C$33,2,0))</f>
        <v>31</v>
      </c>
      <c r="H2384" t="str">
        <f>+VLOOKUP(CONCATENATE(B2384,C2384),[1]Hoja1!$J:$K,2,0)</f>
        <v>31087</v>
      </c>
      <c r="I2384">
        <f>+COUNTIFS(BaseSAP!U:U,V!H2384,BaseSAP!C:C,V!$G$4)</f>
        <v>0</v>
      </c>
      <c r="L2384" s="33" t="s">
        <v>2325</v>
      </c>
      <c r="M2384">
        <v>0</v>
      </c>
    </row>
    <row r="2385" spans="1:13" x14ac:dyDescent="0.25">
      <c r="A2385" s="12" t="s">
        <v>146</v>
      </c>
      <c r="B2385" s="12" t="s">
        <v>2325</v>
      </c>
      <c r="C2385" s="12" t="s">
        <v>2410</v>
      </c>
      <c r="D2385" s="12">
        <v>0</v>
      </c>
      <c r="E2385" s="70">
        <v>0</v>
      </c>
      <c r="G2385" s="99">
        <f>+VALUE(VLOOKUP(B2385,[1]Hoja1!B$2:C$33,2,0))</f>
        <v>31</v>
      </c>
      <c r="H2385" t="str">
        <f>+VLOOKUP(CONCATENATE(B2385,C2385),[1]Hoja1!$J:$K,2,0)</f>
        <v>31088</v>
      </c>
      <c r="I2385">
        <f>+COUNTIFS(BaseSAP!U:U,V!H2385,BaseSAP!C:C,V!$G$4)</f>
        <v>0</v>
      </c>
      <c r="L2385" s="12" t="s">
        <v>2325</v>
      </c>
      <c r="M2385">
        <v>0</v>
      </c>
    </row>
    <row r="2386" spans="1:13" x14ac:dyDescent="0.25">
      <c r="A2386" s="33" t="s">
        <v>146</v>
      </c>
      <c r="B2386" s="33" t="s">
        <v>2325</v>
      </c>
      <c r="C2386" s="33" t="s">
        <v>2411</v>
      </c>
      <c r="D2386" s="33">
        <v>0</v>
      </c>
      <c r="E2386" s="69">
        <v>0</v>
      </c>
      <c r="G2386" s="99">
        <f>+VALUE(VLOOKUP(B2386,[1]Hoja1!B$2:C$33,2,0))</f>
        <v>31</v>
      </c>
      <c r="H2386" t="str">
        <f>+VLOOKUP(CONCATENATE(B2386,C2386),[1]Hoja1!$J:$K,2,0)</f>
        <v>31089</v>
      </c>
      <c r="I2386">
        <f>+COUNTIFS(BaseSAP!U:U,V!H2386,BaseSAP!C:C,V!$G$4)</f>
        <v>0</v>
      </c>
      <c r="L2386" s="33" t="s">
        <v>2325</v>
      </c>
      <c r="M2386">
        <v>0</v>
      </c>
    </row>
    <row r="2387" spans="1:13" x14ac:dyDescent="0.25">
      <c r="A2387" s="12" t="s">
        <v>146</v>
      </c>
      <c r="B2387" s="12" t="s">
        <v>2325</v>
      </c>
      <c r="C2387" s="12" t="s">
        <v>2412</v>
      </c>
      <c r="D2387" s="12">
        <v>0</v>
      </c>
      <c r="E2387" s="70">
        <v>0</v>
      </c>
      <c r="G2387" s="99">
        <f>+VALUE(VLOOKUP(B2387,[1]Hoja1!B$2:C$33,2,0))</f>
        <v>31</v>
      </c>
      <c r="H2387" t="str">
        <f>+VLOOKUP(CONCATENATE(B2387,C2387),[1]Hoja1!$J:$K,2,0)</f>
        <v>31090</v>
      </c>
      <c r="I2387">
        <f>+COUNTIFS(BaseSAP!U:U,V!H2387,BaseSAP!C:C,V!$G$4)</f>
        <v>0</v>
      </c>
      <c r="L2387" s="12" t="s">
        <v>2325</v>
      </c>
      <c r="M2387">
        <v>0</v>
      </c>
    </row>
    <row r="2388" spans="1:13" x14ac:dyDescent="0.25">
      <c r="A2388" s="33" t="s">
        <v>146</v>
      </c>
      <c r="B2388" s="33" t="s">
        <v>2325</v>
      </c>
      <c r="C2388" s="33" t="s">
        <v>2413</v>
      </c>
      <c r="D2388" s="33">
        <v>0</v>
      </c>
      <c r="E2388" s="69">
        <v>0</v>
      </c>
      <c r="G2388" s="99">
        <f>+VALUE(VLOOKUP(B2388,[1]Hoja1!B$2:C$33,2,0))</f>
        <v>31</v>
      </c>
      <c r="H2388" t="str">
        <f>+VLOOKUP(CONCATENATE(B2388,C2388),[1]Hoja1!$J:$K,2,0)</f>
        <v>31091</v>
      </c>
      <c r="I2388">
        <f>+COUNTIFS(BaseSAP!U:U,V!H2388,BaseSAP!C:C,V!$G$4)</f>
        <v>0</v>
      </c>
      <c r="L2388" s="33" t="s">
        <v>2325</v>
      </c>
      <c r="M2388">
        <v>0</v>
      </c>
    </row>
    <row r="2389" spans="1:13" x14ac:dyDescent="0.25">
      <c r="A2389" s="31" t="s">
        <v>146</v>
      </c>
      <c r="B2389" s="31" t="s">
        <v>2325</v>
      </c>
      <c r="C2389" s="31" t="s">
        <v>2414</v>
      </c>
      <c r="D2389" s="31">
        <v>0</v>
      </c>
      <c r="E2389" s="54">
        <v>0</v>
      </c>
      <c r="G2389" s="99">
        <f>+VALUE(VLOOKUP(B2389,[1]Hoja1!B$2:C$33,2,0))</f>
        <v>31</v>
      </c>
      <c r="H2389" t="str">
        <f>+VLOOKUP(CONCATENATE(B2389,C2389),[1]Hoja1!$J:$K,2,0)</f>
        <v>31092</v>
      </c>
      <c r="I2389">
        <f>+COUNTIFS(BaseSAP!U:U,V!H2389,BaseSAP!C:C,V!$G$4)</f>
        <v>0</v>
      </c>
      <c r="L2389" s="31" t="s">
        <v>2325</v>
      </c>
      <c r="M2389">
        <v>0</v>
      </c>
    </row>
    <row r="2390" spans="1:13" x14ac:dyDescent="0.25">
      <c r="A2390" s="33" t="s">
        <v>146</v>
      </c>
      <c r="B2390" s="33" t="s">
        <v>2325</v>
      </c>
      <c r="C2390" s="33" t="s">
        <v>2415</v>
      </c>
      <c r="D2390" s="33">
        <v>0</v>
      </c>
      <c r="E2390" s="69">
        <v>0</v>
      </c>
      <c r="G2390" s="99">
        <f>+VALUE(VLOOKUP(B2390,[1]Hoja1!B$2:C$33,2,0))</f>
        <v>31</v>
      </c>
      <c r="H2390" t="str">
        <f>+VLOOKUP(CONCATENATE(B2390,C2390),[1]Hoja1!$J:$K,2,0)</f>
        <v>31093</v>
      </c>
      <c r="I2390">
        <f>+COUNTIFS(BaseSAP!U:U,V!H2390,BaseSAP!C:C,V!$G$4)</f>
        <v>0</v>
      </c>
      <c r="L2390" s="33" t="s">
        <v>2325</v>
      </c>
      <c r="M2390">
        <v>0</v>
      </c>
    </row>
    <row r="2391" spans="1:13" x14ac:dyDescent="0.25">
      <c r="A2391" s="31" t="s">
        <v>146</v>
      </c>
      <c r="B2391" s="31" t="s">
        <v>2325</v>
      </c>
      <c r="C2391" s="31" t="s">
        <v>2416</v>
      </c>
      <c r="D2391" s="31">
        <v>0</v>
      </c>
      <c r="E2391" s="54">
        <v>0</v>
      </c>
      <c r="G2391" s="99">
        <f>+VALUE(VLOOKUP(B2391,[1]Hoja1!B$2:C$33,2,0))</f>
        <v>31</v>
      </c>
      <c r="H2391" t="str">
        <f>+VLOOKUP(CONCATENATE(B2391,C2391),[1]Hoja1!$J:$K,2,0)</f>
        <v>31094</v>
      </c>
      <c r="I2391">
        <f>+COUNTIFS(BaseSAP!U:U,V!H2391,BaseSAP!C:C,V!$G$4)</f>
        <v>0</v>
      </c>
      <c r="L2391" s="31" t="s">
        <v>2325</v>
      </c>
      <c r="M2391">
        <v>0</v>
      </c>
    </row>
    <row r="2392" spans="1:13" x14ac:dyDescent="0.25">
      <c r="A2392" s="33" t="s">
        <v>146</v>
      </c>
      <c r="B2392" s="33" t="s">
        <v>2325</v>
      </c>
      <c r="C2392" s="33" t="s">
        <v>2417</v>
      </c>
      <c r="D2392" s="33">
        <v>0</v>
      </c>
      <c r="E2392" s="69">
        <v>0</v>
      </c>
      <c r="G2392" s="99">
        <f>+VALUE(VLOOKUP(B2392,[1]Hoja1!B$2:C$33,2,0))</f>
        <v>31</v>
      </c>
      <c r="H2392" t="str">
        <f>+VLOOKUP(CONCATENATE(B2392,C2392),[1]Hoja1!$J:$K,2,0)</f>
        <v>31095</v>
      </c>
      <c r="I2392">
        <f>+COUNTIFS(BaseSAP!U:U,V!H2392,BaseSAP!C:C,V!$G$4)</f>
        <v>0</v>
      </c>
      <c r="L2392" s="33" t="s">
        <v>2325</v>
      </c>
      <c r="M2392">
        <v>0</v>
      </c>
    </row>
    <row r="2393" spans="1:13" x14ac:dyDescent="0.25">
      <c r="A2393" s="12" t="s">
        <v>146</v>
      </c>
      <c r="B2393" s="12" t="s">
        <v>2325</v>
      </c>
      <c r="C2393" s="12" t="s">
        <v>2418</v>
      </c>
      <c r="D2393" s="12">
        <v>0</v>
      </c>
      <c r="E2393" s="70">
        <v>0</v>
      </c>
      <c r="G2393" s="99">
        <f>+VALUE(VLOOKUP(B2393,[1]Hoja1!B$2:C$33,2,0))</f>
        <v>31</v>
      </c>
      <c r="H2393" t="str">
        <f>+VLOOKUP(CONCATENATE(B2393,C2393),[1]Hoja1!$J:$K,2,0)</f>
        <v>31096</v>
      </c>
      <c r="I2393">
        <f>+COUNTIFS(BaseSAP!U:U,V!H2393,BaseSAP!C:C,V!$G$4)</f>
        <v>0</v>
      </c>
      <c r="L2393" s="12" t="s">
        <v>2325</v>
      </c>
      <c r="M2393">
        <v>0</v>
      </c>
    </row>
    <row r="2394" spans="1:13" x14ac:dyDescent="0.25">
      <c r="A2394" s="33" t="s">
        <v>146</v>
      </c>
      <c r="B2394" s="33" t="s">
        <v>2325</v>
      </c>
      <c r="C2394" s="33" t="s">
        <v>2419</v>
      </c>
      <c r="D2394" s="33">
        <v>0</v>
      </c>
      <c r="E2394" s="69">
        <v>0</v>
      </c>
      <c r="G2394" s="99">
        <f>+VALUE(VLOOKUP(B2394,[1]Hoja1!B$2:C$33,2,0))</f>
        <v>31</v>
      </c>
      <c r="H2394" t="str">
        <f>+VLOOKUP(CONCATENATE(B2394,C2394),[1]Hoja1!$J:$K,2,0)</f>
        <v>31097</v>
      </c>
      <c r="I2394">
        <f>+COUNTIFS(BaseSAP!U:U,V!H2394,BaseSAP!C:C,V!$G$4)</f>
        <v>0</v>
      </c>
      <c r="L2394" s="33" t="s">
        <v>2325</v>
      </c>
      <c r="M2394">
        <v>0</v>
      </c>
    </row>
    <row r="2395" spans="1:13" x14ac:dyDescent="0.25">
      <c r="A2395" s="12" t="s">
        <v>146</v>
      </c>
      <c r="B2395" s="12" t="s">
        <v>2325</v>
      </c>
      <c r="C2395" s="12" t="s">
        <v>2420</v>
      </c>
      <c r="D2395" s="12">
        <v>0</v>
      </c>
      <c r="E2395" s="70">
        <v>0</v>
      </c>
      <c r="G2395" s="99">
        <f>+VALUE(VLOOKUP(B2395,[1]Hoja1!B$2:C$33,2,0))</f>
        <v>31</v>
      </c>
      <c r="H2395" t="str">
        <f>+VLOOKUP(CONCATENATE(B2395,C2395),[1]Hoja1!$J:$K,2,0)</f>
        <v>31098</v>
      </c>
      <c r="I2395">
        <f>+COUNTIFS(BaseSAP!U:U,V!H2395,BaseSAP!C:C,V!$G$4)</f>
        <v>0</v>
      </c>
      <c r="L2395" s="12" t="s">
        <v>2325</v>
      </c>
      <c r="M2395">
        <v>0</v>
      </c>
    </row>
    <row r="2396" spans="1:13" x14ac:dyDescent="0.25">
      <c r="A2396" s="33" t="s">
        <v>146</v>
      </c>
      <c r="B2396" s="33" t="s">
        <v>2325</v>
      </c>
      <c r="C2396" s="33" t="s">
        <v>2421</v>
      </c>
      <c r="D2396" s="33">
        <v>0</v>
      </c>
      <c r="E2396" s="69">
        <v>0</v>
      </c>
      <c r="G2396" s="99">
        <f>+VALUE(VLOOKUP(B2396,[1]Hoja1!B$2:C$33,2,0))</f>
        <v>31</v>
      </c>
      <c r="H2396" t="str">
        <f>+VLOOKUP(CONCATENATE(B2396,C2396),[1]Hoja1!$J:$K,2,0)</f>
        <v>31099</v>
      </c>
      <c r="I2396">
        <f>+COUNTIFS(BaseSAP!U:U,V!H2396,BaseSAP!C:C,V!$G$4)</f>
        <v>0</v>
      </c>
      <c r="L2396" s="33" t="s">
        <v>2325</v>
      </c>
      <c r="M2396">
        <v>0</v>
      </c>
    </row>
    <row r="2397" spans="1:13" x14ac:dyDescent="0.25">
      <c r="A2397" s="12" t="s">
        <v>146</v>
      </c>
      <c r="B2397" s="12" t="s">
        <v>2325</v>
      </c>
      <c r="C2397" s="12" t="s">
        <v>2422</v>
      </c>
      <c r="D2397" s="12">
        <v>0</v>
      </c>
      <c r="E2397" s="70">
        <v>0</v>
      </c>
      <c r="G2397" s="99">
        <f>+VALUE(VLOOKUP(B2397,[1]Hoja1!B$2:C$33,2,0))</f>
        <v>31</v>
      </c>
      <c r="H2397" t="str">
        <f>+VLOOKUP(CONCATENATE(B2397,C2397),[1]Hoja1!$J:$K,2,0)</f>
        <v>31100</v>
      </c>
      <c r="I2397">
        <f>+COUNTIFS(BaseSAP!U:U,V!H2397,BaseSAP!C:C,V!$G$4)</f>
        <v>0</v>
      </c>
      <c r="L2397" s="12" t="s">
        <v>2325</v>
      </c>
      <c r="M2397">
        <v>0</v>
      </c>
    </row>
    <row r="2398" spans="1:13" x14ac:dyDescent="0.25">
      <c r="A2398" s="33" t="s">
        <v>146</v>
      </c>
      <c r="B2398" s="33" t="s">
        <v>2325</v>
      </c>
      <c r="C2398" s="33" t="s">
        <v>2423</v>
      </c>
      <c r="D2398" s="33">
        <v>0</v>
      </c>
      <c r="E2398" s="69">
        <v>0</v>
      </c>
      <c r="G2398" s="99">
        <f>+VALUE(VLOOKUP(B2398,[1]Hoja1!B$2:C$33,2,0))</f>
        <v>31</v>
      </c>
      <c r="H2398" t="str">
        <f>+VLOOKUP(CONCATENATE(B2398,C2398),[1]Hoja1!$J:$K,2,0)</f>
        <v>31101</v>
      </c>
      <c r="I2398">
        <f>+COUNTIFS(BaseSAP!U:U,V!H2398,BaseSAP!C:C,V!$G$4)</f>
        <v>0</v>
      </c>
      <c r="L2398" s="33" t="s">
        <v>2325</v>
      </c>
      <c r="M2398">
        <v>0</v>
      </c>
    </row>
    <row r="2399" spans="1:13" x14ac:dyDescent="0.25">
      <c r="A2399" s="31" t="s">
        <v>146</v>
      </c>
      <c r="B2399" s="31" t="s">
        <v>2325</v>
      </c>
      <c r="C2399" s="31" t="s">
        <v>2424</v>
      </c>
      <c r="D2399" s="31">
        <v>0</v>
      </c>
      <c r="E2399" s="54">
        <v>0</v>
      </c>
      <c r="G2399" s="99">
        <f>+VALUE(VLOOKUP(B2399,[1]Hoja1!B$2:C$33,2,0))</f>
        <v>31</v>
      </c>
      <c r="H2399" t="str">
        <f>+VLOOKUP(CONCATENATE(B2399,C2399),[1]Hoja1!$J:$K,2,0)</f>
        <v>31102</v>
      </c>
      <c r="I2399">
        <f>+COUNTIFS(BaseSAP!U:U,V!H2399,BaseSAP!C:C,V!$G$4)</f>
        <v>0</v>
      </c>
      <c r="L2399" s="31" t="s">
        <v>2325</v>
      </c>
      <c r="M2399">
        <v>0</v>
      </c>
    </row>
    <row r="2400" spans="1:13" x14ac:dyDescent="0.25">
      <c r="A2400" s="33" t="s">
        <v>146</v>
      </c>
      <c r="B2400" s="33" t="s">
        <v>2325</v>
      </c>
      <c r="C2400" s="33" t="s">
        <v>2425</v>
      </c>
      <c r="D2400" s="33">
        <v>0</v>
      </c>
      <c r="E2400" s="69">
        <v>0</v>
      </c>
      <c r="G2400" s="99">
        <f>+VALUE(VLOOKUP(B2400,[1]Hoja1!B$2:C$33,2,0))</f>
        <v>31</v>
      </c>
      <c r="H2400" t="str">
        <f>+VLOOKUP(CONCATENATE(B2400,C2400),[1]Hoja1!$J:$K,2,0)</f>
        <v>31103</v>
      </c>
      <c r="I2400">
        <f>+COUNTIFS(BaseSAP!U:U,V!H2400,BaseSAP!C:C,V!$G$4)</f>
        <v>0</v>
      </c>
      <c r="L2400" s="33" t="s">
        <v>2325</v>
      </c>
      <c r="M2400">
        <v>0</v>
      </c>
    </row>
    <row r="2401" spans="1:13" x14ac:dyDescent="0.25">
      <c r="A2401" s="12" t="s">
        <v>146</v>
      </c>
      <c r="B2401" s="12" t="s">
        <v>2325</v>
      </c>
      <c r="C2401" s="12" t="s">
        <v>2426</v>
      </c>
      <c r="D2401" s="12">
        <v>0</v>
      </c>
      <c r="E2401" s="70">
        <v>0</v>
      </c>
      <c r="G2401" s="99">
        <f>+VALUE(VLOOKUP(B2401,[1]Hoja1!B$2:C$33,2,0))</f>
        <v>31</v>
      </c>
      <c r="H2401" t="str">
        <f>+VLOOKUP(CONCATENATE(B2401,C2401),[1]Hoja1!$J:$K,2,0)</f>
        <v>31104</v>
      </c>
      <c r="I2401">
        <f>+COUNTIFS(BaseSAP!U:U,V!H2401,BaseSAP!C:C,V!$G$4)</f>
        <v>0</v>
      </c>
      <c r="L2401" s="12" t="s">
        <v>2325</v>
      </c>
      <c r="M2401">
        <v>0</v>
      </c>
    </row>
    <row r="2402" spans="1:13" x14ac:dyDescent="0.25">
      <c r="A2402" s="33" t="s">
        <v>146</v>
      </c>
      <c r="B2402" s="33" t="s">
        <v>2325</v>
      </c>
      <c r="C2402" s="33" t="s">
        <v>2427</v>
      </c>
      <c r="D2402" s="33">
        <v>0</v>
      </c>
      <c r="E2402" s="69">
        <v>0</v>
      </c>
      <c r="G2402" s="99">
        <f>+VALUE(VLOOKUP(B2402,[1]Hoja1!B$2:C$33,2,0))</f>
        <v>31</v>
      </c>
      <c r="H2402" t="str">
        <f>+VLOOKUP(CONCATENATE(B2402,C2402),[1]Hoja1!$J:$K,2,0)</f>
        <v>31105</v>
      </c>
      <c r="I2402">
        <f>+COUNTIFS(BaseSAP!U:U,V!H2402,BaseSAP!C:C,V!$G$4)</f>
        <v>0</v>
      </c>
      <c r="L2402" s="33" t="s">
        <v>2325</v>
      </c>
      <c r="M2402">
        <v>0</v>
      </c>
    </row>
    <row r="2403" spans="1:13" x14ac:dyDescent="0.25">
      <c r="A2403" s="12" t="s">
        <v>146</v>
      </c>
      <c r="B2403" s="12" t="s">
        <v>2325</v>
      </c>
      <c r="C2403" s="12" t="s">
        <v>2428</v>
      </c>
      <c r="D2403" s="12">
        <v>0</v>
      </c>
      <c r="E2403" s="70">
        <v>0</v>
      </c>
      <c r="G2403" s="99">
        <f>+VALUE(VLOOKUP(B2403,[1]Hoja1!B$2:C$33,2,0))</f>
        <v>31</v>
      </c>
      <c r="H2403" t="str">
        <f>+VLOOKUP(CONCATENATE(B2403,C2403),[1]Hoja1!$J:$K,2,0)</f>
        <v>31106</v>
      </c>
      <c r="I2403">
        <f>+COUNTIFS(BaseSAP!U:U,V!H2403,BaseSAP!C:C,V!$G$4)</f>
        <v>0</v>
      </c>
      <c r="L2403" s="12" t="s">
        <v>2325</v>
      </c>
      <c r="M2403">
        <v>0</v>
      </c>
    </row>
    <row r="2404" spans="1:13" x14ac:dyDescent="0.25">
      <c r="A2404" s="33" t="s">
        <v>146</v>
      </c>
      <c r="B2404" s="33" t="s">
        <v>2429</v>
      </c>
      <c r="C2404" s="33" t="s">
        <v>2430</v>
      </c>
      <c r="D2404" s="33">
        <v>0</v>
      </c>
      <c r="E2404" s="69">
        <v>0</v>
      </c>
      <c r="G2404" s="99">
        <f>+VALUE(VLOOKUP(B2404,[1]Hoja1!B$2:C$33,2,0))</f>
        <v>32</v>
      </c>
      <c r="H2404" t="str">
        <f>+VLOOKUP(CONCATENATE(B2404,C2404),[1]Hoja1!$J:$K,2,0)</f>
        <v>32001</v>
      </c>
      <c r="I2404">
        <f>+COUNTIFS(BaseSAP!U:U,V!H2404,BaseSAP!C:C,V!$G$4)</f>
        <v>0</v>
      </c>
      <c r="L2404" s="33" t="s">
        <v>2429</v>
      </c>
      <c r="M2404">
        <v>0</v>
      </c>
    </row>
    <row r="2405" spans="1:13" x14ac:dyDescent="0.25">
      <c r="A2405" s="12" t="s">
        <v>146</v>
      </c>
      <c r="B2405" s="12" t="s">
        <v>2429</v>
      </c>
      <c r="C2405" s="12" t="s">
        <v>2431</v>
      </c>
      <c r="D2405" s="12">
        <v>0</v>
      </c>
      <c r="E2405" s="70">
        <v>0</v>
      </c>
      <c r="G2405" s="99">
        <f>+VALUE(VLOOKUP(B2405,[1]Hoja1!B$2:C$33,2,0))</f>
        <v>32</v>
      </c>
      <c r="H2405" t="str">
        <f>+VLOOKUP(CONCATENATE(B2405,C2405),[1]Hoja1!$J:$K,2,0)</f>
        <v>32002</v>
      </c>
      <c r="I2405">
        <f>+COUNTIFS(BaseSAP!U:U,V!H2405,BaseSAP!C:C,V!$G$4)</f>
        <v>0</v>
      </c>
      <c r="L2405" s="12" t="s">
        <v>2429</v>
      </c>
      <c r="M2405">
        <v>0</v>
      </c>
    </row>
    <row r="2406" spans="1:13" x14ac:dyDescent="0.25">
      <c r="A2406" s="33" t="s">
        <v>146</v>
      </c>
      <c r="B2406" s="33" t="s">
        <v>2429</v>
      </c>
      <c r="C2406" s="33" t="s">
        <v>2432</v>
      </c>
      <c r="D2406" s="33">
        <v>0</v>
      </c>
      <c r="E2406" s="69">
        <v>0</v>
      </c>
      <c r="G2406" s="99">
        <f>+VALUE(VLOOKUP(B2406,[1]Hoja1!B$2:C$33,2,0))</f>
        <v>32</v>
      </c>
      <c r="H2406" t="str">
        <f>+VLOOKUP(CONCATENATE(B2406,C2406),[1]Hoja1!$J:$K,2,0)</f>
        <v>32003</v>
      </c>
      <c r="I2406">
        <f>+COUNTIFS(BaseSAP!U:U,V!H2406,BaseSAP!C:C,V!$G$4)</f>
        <v>0</v>
      </c>
      <c r="L2406" s="33" t="s">
        <v>2429</v>
      </c>
      <c r="M2406">
        <v>0</v>
      </c>
    </row>
    <row r="2407" spans="1:13" x14ac:dyDescent="0.25">
      <c r="A2407" s="31" t="s">
        <v>146</v>
      </c>
      <c r="B2407" s="31" t="s">
        <v>2429</v>
      </c>
      <c r="C2407" s="31" t="s">
        <v>419</v>
      </c>
      <c r="D2407" s="31">
        <v>0</v>
      </c>
      <c r="E2407" s="54">
        <v>0</v>
      </c>
      <c r="G2407" s="99">
        <f>+VALUE(VLOOKUP(B2407,[1]Hoja1!B$2:C$33,2,0))</f>
        <v>32</v>
      </c>
      <c r="H2407" t="str">
        <f>+VLOOKUP(CONCATENATE(B2407,C2407),[1]Hoja1!$J:$K,2,0)</f>
        <v>32004</v>
      </c>
      <c r="I2407">
        <f>+COUNTIFS(BaseSAP!U:U,V!H2407,BaseSAP!C:C,V!$G$4)</f>
        <v>0</v>
      </c>
      <c r="L2407" s="31" t="s">
        <v>2429</v>
      </c>
      <c r="M2407">
        <v>0</v>
      </c>
    </row>
    <row r="2408" spans="1:13" x14ac:dyDescent="0.25">
      <c r="A2408" s="33" t="s">
        <v>146</v>
      </c>
      <c r="B2408" s="33" t="s">
        <v>2429</v>
      </c>
      <c r="C2408" s="33" t="s">
        <v>2433</v>
      </c>
      <c r="D2408" s="33">
        <v>0</v>
      </c>
      <c r="E2408" s="69">
        <v>0</v>
      </c>
      <c r="G2408" s="99">
        <f>+VALUE(VLOOKUP(B2408,[1]Hoja1!B$2:C$33,2,0))</f>
        <v>32</v>
      </c>
      <c r="H2408" t="str">
        <f>+VLOOKUP(CONCATENATE(B2408,C2408),[1]Hoja1!$J:$K,2,0)</f>
        <v>32005</v>
      </c>
      <c r="I2408">
        <f>+COUNTIFS(BaseSAP!U:U,V!H2408,BaseSAP!C:C,V!$G$4)</f>
        <v>0</v>
      </c>
      <c r="L2408" s="33" t="s">
        <v>2429</v>
      </c>
      <c r="M2408">
        <v>0</v>
      </c>
    </row>
    <row r="2409" spans="1:13" x14ac:dyDescent="0.25">
      <c r="A2409" s="31" t="s">
        <v>146</v>
      </c>
      <c r="B2409" s="31" t="s">
        <v>2429</v>
      </c>
      <c r="C2409" s="31" t="s">
        <v>2434</v>
      </c>
      <c r="D2409" s="31">
        <v>0</v>
      </c>
      <c r="E2409" s="54">
        <v>0</v>
      </c>
      <c r="G2409" s="99">
        <f>+VALUE(VLOOKUP(B2409,[1]Hoja1!B$2:C$33,2,0))</f>
        <v>32</v>
      </c>
      <c r="H2409" t="str">
        <f>+VLOOKUP(CONCATENATE(B2409,C2409),[1]Hoja1!$J:$K,2,0)</f>
        <v>32006</v>
      </c>
      <c r="I2409">
        <f>+COUNTIFS(BaseSAP!U:U,V!H2409,BaseSAP!C:C,V!$G$4)</f>
        <v>0</v>
      </c>
      <c r="L2409" s="31" t="s">
        <v>2429</v>
      </c>
      <c r="M2409">
        <v>0</v>
      </c>
    </row>
    <row r="2410" spans="1:13" x14ac:dyDescent="0.25">
      <c r="A2410" s="33" t="s">
        <v>146</v>
      </c>
      <c r="B2410" s="33" t="s">
        <v>2429</v>
      </c>
      <c r="C2410" s="33" t="s">
        <v>2435</v>
      </c>
      <c r="D2410" s="33">
        <v>0</v>
      </c>
      <c r="E2410" s="69">
        <v>0</v>
      </c>
      <c r="G2410" s="99">
        <f>+VALUE(VLOOKUP(B2410,[1]Hoja1!B$2:C$33,2,0))</f>
        <v>32</v>
      </c>
      <c r="H2410" t="str">
        <f>+VLOOKUP(CONCATENATE(B2410,C2410),[1]Hoja1!$J:$K,2,0)</f>
        <v>32007</v>
      </c>
      <c r="I2410">
        <f>+COUNTIFS(BaseSAP!U:U,V!H2410,BaseSAP!C:C,V!$G$4)</f>
        <v>0</v>
      </c>
      <c r="L2410" s="33" t="s">
        <v>2429</v>
      </c>
      <c r="M2410">
        <v>0</v>
      </c>
    </row>
    <row r="2411" spans="1:13" x14ac:dyDescent="0.25">
      <c r="A2411" s="12" t="s">
        <v>146</v>
      </c>
      <c r="B2411" s="12" t="s">
        <v>2429</v>
      </c>
      <c r="C2411" s="12" t="s">
        <v>224</v>
      </c>
      <c r="D2411" s="12">
        <v>0</v>
      </c>
      <c r="E2411" s="70">
        <v>0</v>
      </c>
      <c r="G2411" s="99">
        <f>+VALUE(VLOOKUP(B2411,[1]Hoja1!B$2:C$33,2,0))</f>
        <v>32</v>
      </c>
      <c r="H2411" t="str">
        <f>+VLOOKUP(CONCATENATE(B2411,C2411),[1]Hoja1!$J:$K,2,0)</f>
        <v>32008</v>
      </c>
      <c r="I2411">
        <f>+COUNTIFS(BaseSAP!U:U,V!H2411,BaseSAP!C:C,V!$G$4)</f>
        <v>0</v>
      </c>
      <c r="L2411" s="12" t="s">
        <v>2429</v>
      </c>
      <c r="M2411">
        <v>0</v>
      </c>
    </row>
    <row r="2412" spans="1:13" x14ac:dyDescent="0.25">
      <c r="A2412" s="33" t="s">
        <v>146</v>
      </c>
      <c r="B2412" s="33" t="s">
        <v>2429</v>
      </c>
      <c r="C2412" s="33" t="s">
        <v>2436</v>
      </c>
      <c r="D2412" s="33">
        <v>0</v>
      </c>
      <c r="E2412" s="69">
        <v>0</v>
      </c>
      <c r="G2412" s="99">
        <f>+VALUE(VLOOKUP(B2412,[1]Hoja1!B$2:C$33,2,0))</f>
        <v>32</v>
      </c>
      <c r="H2412" t="str">
        <f>+VLOOKUP(CONCATENATE(B2412,C2412),[1]Hoja1!$J:$K,2,0)</f>
        <v>32009</v>
      </c>
      <c r="I2412">
        <f>+COUNTIFS(BaseSAP!U:U,V!H2412,BaseSAP!C:C,V!$G$4)</f>
        <v>0</v>
      </c>
      <c r="L2412" s="33" t="s">
        <v>2429</v>
      </c>
      <c r="M2412">
        <v>0</v>
      </c>
    </row>
    <row r="2413" spans="1:13" x14ac:dyDescent="0.25">
      <c r="A2413" s="12" t="s">
        <v>146</v>
      </c>
      <c r="B2413" s="12" t="s">
        <v>2429</v>
      </c>
      <c r="C2413" s="12" t="s">
        <v>2437</v>
      </c>
      <c r="D2413" s="12">
        <v>0</v>
      </c>
      <c r="E2413" s="70">
        <v>0</v>
      </c>
      <c r="G2413" s="99">
        <f>+VALUE(VLOOKUP(B2413,[1]Hoja1!B$2:C$33,2,0))</f>
        <v>32</v>
      </c>
      <c r="H2413" t="str">
        <f>+VLOOKUP(CONCATENATE(B2413,C2413),[1]Hoja1!$J:$K,2,0)</f>
        <v>32010</v>
      </c>
      <c r="I2413">
        <f>+COUNTIFS(BaseSAP!U:U,V!H2413,BaseSAP!C:C,V!$G$4)</f>
        <v>0</v>
      </c>
      <c r="L2413" s="12" t="s">
        <v>2429</v>
      </c>
      <c r="M2413">
        <v>0</v>
      </c>
    </row>
    <row r="2414" spans="1:13" x14ac:dyDescent="0.25">
      <c r="A2414" s="33" t="s">
        <v>146</v>
      </c>
      <c r="B2414" s="33" t="s">
        <v>2429</v>
      </c>
      <c r="C2414" s="33" t="s">
        <v>2438</v>
      </c>
      <c r="D2414" s="33">
        <v>0</v>
      </c>
      <c r="E2414" s="69">
        <v>0</v>
      </c>
      <c r="G2414" s="99">
        <f>+VALUE(VLOOKUP(B2414,[1]Hoja1!B$2:C$33,2,0))</f>
        <v>32</v>
      </c>
      <c r="H2414" t="str">
        <f>+VLOOKUP(CONCATENATE(B2414,C2414),[1]Hoja1!$J:$K,2,0)</f>
        <v>32011</v>
      </c>
      <c r="I2414">
        <f>+COUNTIFS(BaseSAP!U:U,V!H2414,BaseSAP!C:C,V!$G$4)</f>
        <v>0</v>
      </c>
      <c r="L2414" s="33" t="s">
        <v>2429</v>
      </c>
      <c r="M2414">
        <v>0</v>
      </c>
    </row>
    <row r="2415" spans="1:13" x14ac:dyDescent="0.25">
      <c r="A2415" s="12" t="s">
        <v>146</v>
      </c>
      <c r="B2415" s="12" t="s">
        <v>2429</v>
      </c>
      <c r="C2415" s="12" t="s">
        <v>2439</v>
      </c>
      <c r="D2415" s="12">
        <v>0</v>
      </c>
      <c r="E2415" s="70">
        <v>0</v>
      </c>
      <c r="G2415" s="99">
        <f>+VALUE(VLOOKUP(B2415,[1]Hoja1!B$2:C$33,2,0))</f>
        <v>32</v>
      </c>
      <c r="H2415" t="str">
        <f>+VLOOKUP(CONCATENATE(B2415,C2415),[1]Hoja1!$J:$K,2,0)</f>
        <v>32012</v>
      </c>
      <c r="I2415">
        <f>+COUNTIFS(BaseSAP!U:U,V!H2415,BaseSAP!C:C,V!$G$4)</f>
        <v>0</v>
      </c>
      <c r="L2415" s="12" t="s">
        <v>2429</v>
      </c>
      <c r="M2415">
        <v>0</v>
      </c>
    </row>
    <row r="2416" spans="1:13" x14ac:dyDescent="0.25">
      <c r="A2416" s="33" t="s">
        <v>146</v>
      </c>
      <c r="B2416" s="33" t="s">
        <v>2429</v>
      </c>
      <c r="C2416" s="33" t="s">
        <v>2440</v>
      </c>
      <c r="D2416" s="33">
        <v>0</v>
      </c>
      <c r="E2416" s="69">
        <v>0</v>
      </c>
      <c r="G2416" s="99">
        <f>+VALUE(VLOOKUP(B2416,[1]Hoja1!B$2:C$33,2,0))</f>
        <v>32</v>
      </c>
      <c r="H2416" t="str">
        <f>+VLOOKUP(CONCATENATE(B2416,C2416),[1]Hoja1!$J:$K,2,0)</f>
        <v>32013</v>
      </c>
      <c r="I2416">
        <f>+COUNTIFS(BaseSAP!U:U,V!H2416,BaseSAP!C:C,V!$G$4)</f>
        <v>0</v>
      </c>
      <c r="L2416" s="33" t="s">
        <v>2429</v>
      </c>
      <c r="M2416">
        <v>0</v>
      </c>
    </row>
    <row r="2417" spans="1:13" x14ac:dyDescent="0.25">
      <c r="A2417" s="31" t="s">
        <v>146</v>
      </c>
      <c r="B2417" s="31" t="s">
        <v>2429</v>
      </c>
      <c r="C2417" s="31" t="s">
        <v>2441</v>
      </c>
      <c r="D2417" s="31">
        <v>0</v>
      </c>
      <c r="E2417" s="54">
        <v>0</v>
      </c>
      <c r="G2417" s="99">
        <f>+VALUE(VLOOKUP(B2417,[1]Hoja1!B$2:C$33,2,0))</f>
        <v>32</v>
      </c>
      <c r="H2417" t="str">
        <f>+VLOOKUP(CONCATENATE(B2417,C2417),[1]Hoja1!$J:$K,2,0)</f>
        <v>32014</v>
      </c>
      <c r="I2417">
        <f>+COUNTIFS(BaseSAP!U:U,V!H2417,BaseSAP!C:C,V!$G$4)</f>
        <v>0</v>
      </c>
      <c r="L2417" s="31" t="s">
        <v>2429</v>
      </c>
      <c r="M2417">
        <v>0</v>
      </c>
    </row>
    <row r="2418" spans="1:13" x14ac:dyDescent="0.25">
      <c r="A2418" s="33" t="s">
        <v>146</v>
      </c>
      <c r="B2418" s="33" t="s">
        <v>2429</v>
      </c>
      <c r="C2418" s="33" t="s">
        <v>2442</v>
      </c>
      <c r="D2418" s="33">
        <v>0</v>
      </c>
      <c r="E2418" s="69">
        <v>0</v>
      </c>
      <c r="G2418" s="99">
        <f>+VALUE(VLOOKUP(B2418,[1]Hoja1!B$2:C$33,2,0))</f>
        <v>32</v>
      </c>
      <c r="H2418" t="str">
        <f>+VLOOKUP(CONCATENATE(B2418,C2418),[1]Hoja1!$J:$K,2,0)</f>
        <v>32015</v>
      </c>
      <c r="I2418">
        <f>+COUNTIFS(BaseSAP!U:U,V!H2418,BaseSAP!C:C,V!$G$4)</f>
        <v>0</v>
      </c>
      <c r="L2418" s="33" t="s">
        <v>2429</v>
      </c>
      <c r="M2418">
        <v>0</v>
      </c>
    </row>
    <row r="2419" spans="1:13" x14ac:dyDescent="0.25">
      <c r="A2419" s="12" t="s">
        <v>146</v>
      </c>
      <c r="B2419" s="12" t="s">
        <v>2429</v>
      </c>
      <c r="C2419" s="12" t="s">
        <v>2443</v>
      </c>
      <c r="D2419" s="12">
        <v>0</v>
      </c>
      <c r="E2419" s="70">
        <v>0</v>
      </c>
      <c r="G2419" s="99">
        <f>+VALUE(VLOOKUP(B2419,[1]Hoja1!B$2:C$33,2,0))</f>
        <v>32</v>
      </c>
      <c r="H2419" t="str">
        <f>+VLOOKUP(CONCATENATE(B2419,C2419),[1]Hoja1!$J:$K,2,0)</f>
        <v>32016</v>
      </c>
      <c r="I2419">
        <f>+COUNTIFS(BaseSAP!U:U,V!H2419,BaseSAP!C:C,V!$G$4)</f>
        <v>0</v>
      </c>
      <c r="L2419" s="12" t="s">
        <v>2429</v>
      </c>
      <c r="M2419">
        <v>0</v>
      </c>
    </row>
    <row r="2420" spans="1:13" x14ac:dyDescent="0.25">
      <c r="A2420" s="33" t="s">
        <v>146</v>
      </c>
      <c r="B2420" s="33" t="s">
        <v>2429</v>
      </c>
      <c r="C2420" s="33" t="s">
        <v>372</v>
      </c>
      <c r="D2420" s="33">
        <v>0</v>
      </c>
      <c r="E2420" s="69">
        <v>0</v>
      </c>
      <c r="G2420" s="99">
        <f>+VALUE(VLOOKUP(B2420,[1]Hoja1!B$2:C$33,2,0))</f>
        <v>32</v>
      </c>
      <c r="H2420" t="str">
        <f>+VLOOKUP(CONCATENATE(B2420,C2420),[1]Hoja1!$J:$K,2,0)</f>
        <v>32017</v>
      </c>
      <c r="I2420">
        <f>+COUNTIFS(BaseSAP!U:U,V!H2420,BaseSAP!C:C,V!$G$4)</f>
        <v>0</v>
      </c>
      <c r="L2420" s="33" t="s">
        <v>2429</v>
      </c>
      <c r="M2420">
        <v>0</v>
      </c>
    </row>
    <row r="2421" spans="1:13" x14ac:dyDescent="0.25">
      <c r="A2421" s="12" t="s">
        <v>146</v>
      </c>
      <c r="B2421" s="12" t="s">
        <v>2429</v>
      </c>
      <c r="C2421" s="12" t="s">
        <v>2444</v>
      </c>
      <c r="D2421" s="12">
        <v>0</v>
      </c>
      <c r="E2421" s="70">
        <v>0</v>
      </c>
      <c r="G2421" s="99">
        <f>+VALUE(VLOOKUP(B2421,[1]Hoja1!B$2:C$33,2,0))</f>
        <v>32</v>
      </c>
      <c r="H2421" t="str">
        <f>+VLOOKUP(CONCATENATE(B2421,C2421),[1]Hoja1!$J:$K,2,0)</f>
        <v>32018</v>
      </c>
      <c r="I2421">
        <f>+COUNTIFS(BaseSAP!U:U,V!H2421,BaseSAP!C:C,V!$G$4)</f>
        <v>0</v>
      </c>
      <c r="L2421" s="12" t="s">
        <v>2429</v>
      </c>
      <c r="M2421">
        <v>0</v>
      </c>
    </row>
    <row r="2422" spans="1:13" x14ac:dyDescent="0.25">
      <c r="A2422" s="33" t="s">
        <v>146</v>
      </c>
      <c r="B2422" s="33" t="s">
        <v>2429</v>
      </c>
      <c r="C2422" s="33" t="s">
        <v>2445</v>
      </c>
      <c r="D2422" s="33">
        <v>0</v>
      </c>
      <c r="E2422" s="69">
        <v>0</v>
      </c>
      <c r="G2422" s="99">
        <f>+VALUE(VLOOKUP(B2422,[1]Hoja1!B$2:C$33,2,0))</f>
        <v>32</v>
      </c>
      <c r="H2422" t="str">
        <f>+VLOOKUP(CONCATENATE(B2422,C2422),[1]Hoja1!$J:$K,2,0)</f>
        <v>32019</v>
      </c>
      <c r="I2422">
        <f>+COUNTIFS(BaseSAP!U:U,V!H2422,BaseSAP!C:C,V!$G$4)</f>
        <v>0</v>
      </c>
      <c r="L2422" s="33" t="s">
        <v>2429</v>
      </c>
      <c r="M2422">
        <v>0</v>
      </c>
    </row>
    <row r="2423" spans="1:13" x14ac:dyDescent="0.25">
      <c r="A2423" s="12" t="s">
        <v>146</v>
      </c>
      <c r="B2423" s="12" t="s">
        <v>2429</v>
      </c>
      <c r="C2423" s="12" t="s">
        <v>2446</v>
      </c>
      <c r="D2423" s="12">
        <v>0</v>
      </c>
      <c r="E2423" s="70">
        <v>0</v>
      </c>
      <c r="G2423" s="99">
        <f>+VALUE(VLOOKUP(B2423,[1]Hoja1!B$2:C$33,2,0))</f>
        <v>32</v>
      </c>
      <c r="H2423" t="str">
        <f>+VLOOKUP(CONCATENATE(B2423,C2423),[1]Hoja1!$J:$K,2,0)</f>
        <v>32020</v>
      </c>
      <c r="I2423">
        <f>+COUNTIFS(BaseSAP!U:U,V!H2423,BaseSAP!C:C,V!$G$4)</f>
        <v>0</v>
      </c>
      <c r="L2423" s="12" t="s">
        <v>2429</v>
      </c>
      <c r="M2423">
        <v>0</v>
      </c>
    </row>
    <row r="2424" spans="1:13" x14ac:dyDescent="0.25">
      <c r="A2424" s="33" t="s">
        <v>146</v>
      </c>
      <c r="B2424" s="33" t="s">
        <v>2429</v>
      </c>
      <c r="C2424" s="33" t="s">
        <v>2447</v>
      </c>
      <c r="D2424" s="33">
        <v>0</v>
      </c>
      <c r="E2424" s="69">
        <v>0</v>
      </c>
      <c r="G2424" s="99">
        <f>+VALUE(VLOOKUP(B2424,[1]Hoja1!B$2:C$33,2,0))</f>
        <v>32</v>
      </c>
      <c r="H2424" t="str">
        <f>+VLOOKUP(CONCATENATE(B2424,C2424),[1]Hoja1!$J:$K,2,0)</f>
        <v>32021</v>
      </c>
      <c r="I2424">
        <f>+COUNTIFS(BaseSAP!U:U,V!H2424,BaseSAP!C:C,V!$G$4)</f>
        <v>0</v>
      </c>
      <c r="L2424" s="33" t="s">
        <v>2429</v>
      </c>
      <c r="M2424">
        <v>0</v>
      </c>
    </row>
    <row r="2425" spans="1:13" x14ac:dyDescent="0.25">
      <c r="A2425" s="31" t="s">
        <v>146</v>
      </c>
      <c r="B2425" s="31" t="s">
        <v>2429</v>
      </c>
      <c r="C2425" s="31" t="s">
        <v>2448</v>
      </c>
      <c r="D2425" s="31">
        <v>0</v>
      </c>
      <c r="E2425" s="54">
        <v>0</v>
      </c>
      <c r="G2425" s="99">
        <f>+VALUE(VLOOKUP(B2425,[1]Hoja1!B$2:C$33,2,0))</f>
        <v>32</v>
      </c>
      <c r="H2425" t="str">
        <f>+VLOOKUP(CONCATENATE(B2425,C2425),[1]Hoja1!$J:$K,2,0)</f>
        <v>32022</v>
      </c>
      <c r="I2425">
        <f>+COUNTIFS(BaseSAP!U:U,V!H2425,BaseSAP!C:C,V!$G$4)</f>
        <v>0</v>
      </c>
      <c r="L2425" s="31" t="s">
        <v>2429</v>
      </c>
      <c r="M2425">
        <v>0</v>
      </c>
    </row>
    <row r="2426" spans="1:13" x14ac:dyDescent="0.25">
      <c r="A2426" s="33" t="s">
        <v>146</v>
      </c>
      <c r="B2426" s="33" t="s">
        <v>2429</v>
      </c>
      <c r="C2426" s="33" t="s">
        <v>2449</v>
      </c>
      <c r="D2426" s="33">
        <v>0</v>
      </c>
      <c r="E2426" s="69">
        <v>0</v>
      </c>
      <c r="G2426" s="99">
        <f>+VALUE(VLOOKUP(B2426,[1]Hoja1!B$2:C$33,2,0))</f>
        <v>32</v>
      </c>
      <c r="H2426" t="str">
        <f>+VLOOKUP(CONCATENATE(B2426,C2426),[1]Hoja1!$J:$K,2,0)</f>
        <v>32023</v>
      </c>
      <c r="I2426">
        <f>+COUNTIFS(BaseSAP!U:U,V!H2426,BaseSAP!C:C,V!$G$4)</f>
        <v>0</v>
      </c>
      <c r="L2426" s="33" t="s">
        <v>2429</v>
      </c>
      <c r="M2426">
        <v>0</v>
      </c>
    </row>
    <row r="2427" spans="1:13" x14ac:dyDescent="0.25">
      <c r="A2427" s="31" t="s">
        <v>146</v>
      </c>
      <c r="B2427" s="31" t="s">
        <v>2429</v>
      </c>
      <c r="C2427" s="31" t="s">
        <v>169</v>
      </c>
      <c r="D2427" s="31">
        <v>0</v>
      </c>
      <c r="E2427" s="54">
        <v>0</v>
      </c>
      <c r="G2427" s="99">
        <f>+VALUE(VLOOKUP(B2427,[1]Hoja1!B$2:C$33,2,0))</f>
        <v>32</v>
      </c>
      <c r="H2427" t="str">
        <f>+VLOOKUP(CONCATENATE(B2427,C2427),[1]Hoja1!$J:$K,2,0)</f>
        <v>32024</v>
      </c>
      <c r="I2427">
        <f>+COUNTIFS(BaseSAP!U:U,V!H2427,BaseSAP!C:C,V!$G$4)</f>
        <v>0</v>
      </c>
      <c r="L2427" s="31" t="s">
        <v>2429</v>
      </c>
      <c r="M2427">
        <v>0</v>
      </c>
    </row>
    <row r="2428" spans="1:13" x14ac:dyDescent="0.25">
      <c r="A2428" s="33" t="s">
        <v>146</v>
      </c>
      <c r="B2428" s="33" t="s">
        <v>2429</v>
      </c>
      <c r="C2428" s="33" t="s">
        <v>2450</v>
      </c>
      <c r="D2428" s="33">
        <v>0</v>
      </c>
      <c r="E2428" s="69">
        <v>0</v>
      </c>
      <c r="G2428" s="99">
        <f>+VALUE(VLOOKUP(B2428,[1]Hoja1!B$2:C$33,2,0))</f>
        <v>32</v>
      </c>
      <c r="H2428" t="str">
        <f>+VLOOKUP(CONCATENATE(B2428,C2428),[1]Hoja1!$J:$K,2,0)</f>
        <v>32025</v>
      </c>
      <c r="I2428">
        <f>+COUNTIFS(BaseSAP!U:U,V!H2428,BaseSAP!C:C,V!$G$4)</f>
        <v>0</v>
      </c>
      <c r="L2428" s="33" t="s">
        <v>2429</v>
      </c>
      <c r="M2428">
        <v>0</v>
      </c>
    </row>
    <row r="2429" spans="1:13" x14ac:dyDescent="0.25">
      <c r="A2429" s="12" t="s">
        <v>146</v>
      </c>
      <c r="B2429" s="12" t="s">
        <v>2429</v>
      </c>
      <c r="C2429" s="12" t="s">
        <v>2451</v>
      </c>
      <c r="D2429" s="12">
        <v>0</v>
      </c>
      <c r="E2429" s="70">
        <v>0</v>
      </c>
      <c r="G2429" s="99">
        <f>+VALUE(VLOOKUP(B2429,[1]Hoja1!B$2:C$33,2,0))</f>
        <v>32</v>
      </c>
      <c r="H2429" t="str">
        <f>+VLOOKUP(CONCATENATE(B2429,C2429),[1]Hoja1!$J:$K,2,0)</f>
        <v>32026</v>
      </c>
      <c r="I2429">
        <f>+COUNTIFS(BaseSAP!U:U,V!H2429,BaseSAP!C:C,V!$G$4)</f>
        <v>0</v>
      </c>
      <c r="L2429" s="12" t="s">
        <v>2429</v>
      </c>
      <c r="M2429">
        <v>0</v>
      </c>
    </row>
    <row r="2430" spans="1:13" x14ac:dyDescent="0.25">
      <c r="A2430" s="33" t="s">
        <v>146</v>
      </c>
      <c r="B2430" s="33" t="s">
        <v>2429</v>
      </c>
      <c r="C2430" s="33" t="s">
        <v>836</v>
      </c>
      <c r="D2430" s="33">
        <v>0</v>
      </c>
      <c r="E2430" s="69">
        <v>0</v>
      </c>
      <c r="G2430" s="99">
        <f>+VALUE(VLOOKUP(B2430,[1]Hoja1!B$2:C$33,2,0))</f>
        <v>32</v>
      </c>
      <c r="H2430" t="str">
        <f>+VLOOKUP(CONCATENATE(B2430,C2430),[1]Hoja1!$J:$K,2,0)</f>
        <v>32027</v>
      </c>
      <c r="I2430">
        <f>+COUNTIFS(BaseSAP!U:U,V!H2430,BaseSAP!C:C,V!$G$4)</f>
        <v>0</v>
      </c>
      <c r="L2430" s="33" t="s">
        <v>2429</v>
      </c>
      <c r="M2430">
        <v>0</v>
      </c>
    </row>
    <row r="2431" spans="1:13" x14ac:dyDescent="0.25">
      <c r="A2431" s="12" t="s">
        <v>146</v>
      </c>
      <c r="B2431" s="12" t="s">
        <v>2429</v>
      </c>
      <c r="C2431" s="12" t="s">
        <v>2452</v>
      </c>
      <c r="D2431" s="12">
        <v>0</v>
      </c>
      <c r="E2431" s="70">
        <v>0</v>
      </c>
      <c r="G2431" s="99">
        <f>+VALUE(VLOOKUP(B2431,[1]Hoja1!B$2:C$33,2,0))</f>
        <v>32</v>
      </c>
      <c r="H2431" t="str">
        <f>+VLOOKUP(CONCATENATE(B2431,C2431),[1]Hoja1!$J:$K,2,0)</f>
        <v>32028</v>
      </c>
      <c r="I2431">
        <f>+COUNTIFS(BaseSAP!U:U,V!H2431,BaseSAP!C:C,V!$G$4)</f>
        <v>0</v>
      </c>
      <c r="L2431" s="12" t="s">
        <v>2429</v>
      </c>
      <c r="M2431">
        <v>0</v>
      </c>
    </row>
    <row r="2432" spans="1:13" x14ac:dyDescent="0.25">
      <c r="A2432" s="33" t="s">
        <v>146</v>
      </c>
      <c r="B2432" s="33" t="s">
        <v>2429</v>
      </c>
      <c r="C2432" s="33" t="s">
        <v>2453</v>
      </c>
      <c r="D2432" s="33">
        <v>0</v>
      </c>
      <c r="E2432" s="69">
        <v>0</v>
      </c>
      <c r="G2432" s="99">
        <f>+VALUE(VLOOKUP(B2432,[1]Hoja1!B$2:C$33,2,0))</f>
        <v>32</v>
      </c>
      <c r="H2432" t="str">
        <f>+VLOOKUP(CONCATENATE(B2432,C2432),[1]Hoja1!$J:$K,2,0)</f>
        <v>32029</v>
      </c>
      <c r="I2432">
        <f>+COUNTIFS(BaseSAP!U:U,V!H2432,BaseSAP!C:C,V!$G$4)</f>
        <v>0</v>
      </c>
      <c r="L2432" s="33" t="s">
        <v>2429</v>
      </c>
      <c r="M2432">
        <v>0</v>
      </c>
    </row>
    <row r="2433" spans="1:13" x14ac:dyDescent="0.25">
      <c r="A2433" s="12" t="s">
        <v>146</v>
      </c>
      <c r="B2433" s="12" t="s">
        <v>2429</v>
      </c>
      <c r="C2433" s="12" t="s">
        <v>2454</v>
      </c>
      <c r="D2433" s="12">
        <v>0</v>
      </c>
      <c r="E2433" s="70">
        <v>0</v>
      </c>
      <c r="G2433" s="99">
        <f>+VALUE(VLOOKUP(B2433,[1]Hoja1!B$2:C$33,2,0))</f>
        <v>32</v>
      </c>
      <c r="H2433" t="str">
        <f>+VLOOKUP(CONCATENATE(B2433,C2433),[1]Hoja1!$J:$K,2,0)</f>
        <v>32030</v>
      </c>
      <c r="I2433">
        <f>+COUNTIFS(BaseSAP!U:U,V!H2433,BaseSAP!C:C,V!$G$4)</f>
        <v>0</v>
      </c>
      <c r="L2433" s="12" t="s">
        <v>2429</v>
      </c>
      <c r="M2433">
        <v>0</v>
      </c>
    </row>
    <row r="2434" spans="1:13" x14ac:dyDescent="0.25">
      <c r="A2434" s="33" t="s">
        <v>146</v>
      </c>
      <c r="B2434" s="33" t="s">
        <v>2429</v>
      </c>
      <c r="C2434" s="33" t="s">
        <v>2455</v>
      </c>
      <c r="D2434" s="33">
        <v>0</v>
      </c>
      <c r="E2434" s="69">
        <v>0</v>
      </c>
      <c r="G2434" s="99">
        <f>+VALUE(VLOOKUP(B2434,[1]Hoja1!B$2:C$33,2,0))</f>
        <v>32</v>
      </c>
      <c r="H2434" t="str">
        <f>+VLOOKUP(CONCATENATE(B2434,C2434),[1]Hoja1!$J:$K,2,0)</f>
        <v>32031</v>
      </c>
      <c r="I2434">
        <f>+COUNTIFS(BaseSAP!U:U,V!H2434,BaseSAP!C:C,V!$G$4)</f>
        <v>0</v>
      </c>
      <c r="L2434" s="33" t="s">
        <v>2429</v>
      </c>
      <c r="M2434">
        <v>0</v>
      </c>
    </row>
    <row r="2435" spans="1:13" x14ac:dyDescent="0.25">
      <c r="A2435" s="31" t="s">
        <v>146</v>
      </c>
      <c r="B2435" s="31" t="s">
        <v>2429</v>
      </c>
      <c r="C2435" s="31" t="s">
        <v>200</v>
      </c>
      <c r="D2435" s="31">
        <v>0</v>
      </c>
      <c r="E2435" s="54">
        <v>0</v>
      </c>
      <c r="G2435" s="99">
        <f>+VALUE(VLOOKUP(B2435,[1]Hoja1!B$2:C$33,2,0))</f>
        <v>32</v>
      </c>
      <c r="H2435" t="str">
        <f>+VLOOKUP(CONCATENATE(B2435,C2435),[1]Hoja1!$J:$K,2,0)</f>
        <v>32032</v>
      </c>
      <c r="I2435">
        <f>+COUNTIFS(BaseSAP!U:U,V!H2435,BaseSAP!C:C,V!$G$4)</f>
        <v>0</v>
      </c>
      <c r="L2435" s="31" t="s">
        <v>2429</v>
      </c>
      <c r="M2435">
        <v>0</v>
      </c>
    </row>
    <row r="2436" spans="1:13" x14ac:dyDescent="0.25">
      <c r="A2436" s="33" t="s">
        <v>146</v>
      </c>
      <c r="B2436" s="33" t="s">
        <v>2429</v>
      </c>
      <c r="C2436" s="33" t="s">
        <v>2456</v>
      </c>
      <c r="D2436" s="33">
        <v>0</v>
      </c>
      <c r="E2436" s="69">
        <v>0</v>
      </c>
      <c r="G2436" s="99">
        <f>+VALUE(VLOOKUP(B2436,[1]Hoja1!B$2:C$33,2,0))</f>
        <v>32</v>
      </c>
      <c r="H2436" t="str">
        <f>+VLOOKUP(CONCATENATE(B2436,C2436),[1]Hoja1!$J:$K,2,0)</f>
        <v>32033</v>
      </c>
      <c r="I2436">
        <f>+COUNTIFS(BaseSAP!U:U,V!H2436,BaseSAP!C:C,V!$G$4)</f>
        <v>0</v>
      </c>
      <c r="L2436" s="33" t="s">
        <v>2429</v>
      </c>
      <c r="M2436">
        <v>0</v>
      </c>
    </row>
    <row r="2437" spans="1:13" x14ac:dyDescent="0.25">
      <c r="A2437" s="12" t="s">
        <v>146</v>
      </c>
      <c r="B2437" s="12" t="s">
        <v>2429</v>
      </c>
      <c r="C2437" s="12" t="s">
        <v>2457</v>
      </c>
      <c r="D2437" s="12">
        <v>0</v>
      </c>
      <c r="E2437" s="70">
        <v>0</v>
      </c>
      <c r="G2437" s="99">
        <f>+VALUE(VLOOKUP(B2437,[1]Hoja1!B$2:C$33,2,0))</f>
        <v>32</v>
      </c>
      <c r="H2437" t="str">
        <f>+VLOOKUP(CONCATENATE(B2437,C2437),[1]Hoja1!$J:$K,2,0)</f>
        <v>32034</v>
      </c>
      <c r="I2437">
        <f>+COUNTIFS(BaseSAP!U:U,V!H2437,BaseSAP!C:C,V!$G$4)</f>
        <v>0</v>
      </c>
      <c r="L2437" s="12" t="s">
        <v>2429</v>
      </c>
      <c r="M2437">
        <v>0</v>
      </c>
    </row>
    <row r="2438" spans="1:13" x14ac:dyDescent="0.25">
      <c r="A2438" s="33" t="s">
        <v>146</v>
      </c>
      <c r="B2438" s="33" t="s">
        <v>2429</v>
      </c>
      <c r="C2438" s="33" t="s">
        <v>2458</v>
      </c>
      <c r="D2438" s="33">
        <v>0</v>
      </c>
      <c r="E2438" s="69">
        <v>0</v>
      </c>
      <c r="G2438" s="99">
        <f>+VALUE(VLOOKUP(B2438,[1]Hoja1!B$2:C$33,2,0))</f>
        <v>32</v>
      </c>
      <c r="H2438" t="str">
        <f>+VLOOKUP(CONCATENATE(B2438,C2438),[1]Hoja1!$J:$K,2,0)</f>
        <v>32035</v>
      </c>
      <c r="I2438">
        <f>+COUNTIFS(BaseSAP!U:U,V!H2438,BaseSAP!C:C,V!$G$4)</f>
        <v>0</v>
      </c>
      <c r="L2438" s="33" t="s">
        <v>2429</v>
      </c>
      <c r="M2438">
        <v>0</v>
      </c>
    </row>
    <row r="2439" spans="1:13" x14ac:dyDescent="0.25">
      <c r="A2439" s="12" t="s">
        <v>146</v>
      </c>
      <c r="B2439" s="12" t="s">
        <v>2429</v>
      </c>
      <c r="C2439" s="12" t="s">
        <v>2459</v>
      </c>
      <c r="D2439" s="12">
        <v>0</v>
      </c>
      <c r="E2439" s="70">
        <v>0</v>
      </c>
      <c r="G2439" s="99">
        <f>+VALUE(VLOOKUP(B2439,[1]Hoja1!B$2:C$33,2,0))</f>
        <v>32</v>
      </c>
      <c r="H2439" t="str">
        <f>+VLOOKUP(CONCATENATE(B2439,C2439),[1]Hoja1!$J:$K,2,0)</f>
        <v>32036</v>
      </c>
      <c r="I2439">
        <f>+COUNTIFS(BaseSAP!U:U,V!H2439,BaseSAP!C:C,V!$G$4)</f>
        <v>0</v>
      </c>
      <c r="L2439" s="12" t="s">
        <v>2429</v>
      </c>
      <c r="M2439">
        <v>0</v>
      </c>
    </row>
    <row r="2440" spans="1:13" x14ac:dyDescent="0.25">
      <c r="A2440" s="33" t="s">
        <v>146</v>
      </c>
      <c r="B2440" s="33" t="s">
        <v>2429</v>
      </c>
      <c r="C2440" s="33" t="s">
        <v>2243</v>
      </c>
      <c r="D2440" s="33">
        <v>0</v>
      </c>
      <c r="E2440" s="69">
        <v>0</v>
      </c>
      <c r="G2440" s="99">
        <f>+VALUE(VLOOKUP(B2440,[1]Hoja1!B$2:C$33,2,0))</f>
        <v>32</v>
      </c>
      <c r="H2440" t="str">
        <f>+VLOOKUP(CONCATENATE(B2440,C2440),[1]Hoja1!$J:$K,2,0)</f>
        <v>32037</v>
      </c>
      <c r="I2440">
        <f>+COUNTIFS(BaseSAP!U:U,V!H2440,BaseSAP!C:C,V!$G$4)</f>
        <v>0</v>
      </c>
      <c r="L2440" s="33" t="s">
        <v>2429</v>
      </c>
      <c r="M2440">
        <v>0</v>
      </c>
    </row>
    <row r="2441" spans="1:13" x14ac:dyDescent="0.25">
      <c r="A2441" s="12" t="s">
        <v>146</v>
      </c>
      <c r="B2441" s="12" t="s">
        <v>2429</v>
      </c>
      <c r="C2441" s="12" t="s">
        <v>2460</v>
      </c>
      <c r="D2441" s="12">
        <v>0</v>
      </c>
      <c r="E2441" s="70">
        <v>0</v>
      </c>
      <c r="G2441" s="99">
        <f>+VALUE(VLOOKUP(B2441,[1]Hoja1!B$2:C$33,2,0))</f>
        <v>32</v>
      </c>
      <c r="H2441" t="str">
        <f>+VLOOKUP(CONCATENATE(B2441,C2441),[1]Hoja1!$J:$K,2,0)</f>
        <v>32038</v>
      </c>
      <c r="I2441">
        <f>+COUNTIFS(BaseSAP!U:U,V!H2441,BaseSAP!C:C,V!$G$4)</f>
        <v>0</v>
      </c>
      <c r="L2441" s="12" t="s">
        <v>2429</v>
      </c>
      <c r="M2441">
        <v>0</v>
      </c>
    </row>
    <row r="2442" spans="1:13" x14ac:dyDescent="0.25">
      <c r="A2442" s="33" t="s">
        <v>146</v>
      </c>
      <c r="B2442" s="33" t="s">
        <v>2429</v>
      </c>
      <c r="C2442" s="33" t="s">
        <v>2461</v>
      </c>
      <c r="D2442" s="33">
        <v>0</v>
      </c>
      <c r="E2442" s="69">
        <v>0</v>
      </c>
      <c r="G2442" s="99">
        <f>+VALUE(VLOOKUP(B2442,[1]Hoja1!B$2:C$33,2,0))</f>
        <v>32</v>
      </c>
      <c r="H2442" t="str">
        <f>+VLOOKUP(CONCATENATE(B2442,C2442),[1]Hoja1!$J:$K,2,0)</f>
        <v>32039</v>
      </c>
      <c r="I2442">
        <f>+COUNTIFS(BaseSAP!U:U,V!H2442,BaseSAP!C:C,V!$G$4)</f>
        <v>0</v>
      </c>
      <c r="L2442" s="33" t="s">
        <v>2429</v>
      </c>
      <c r="M2442">
        <v>0</v>
      </c>
    </row>
    <row r="2443" spans="1:13" x14ac:dyDescent="0.25">
      <c r="A2443" s="31" t="s">
        <v>146</v>
      </c>
      <c r="B2443" s="31" t="s">
        <v>2429</v>
      </c>
      <c r="C2443" s="31" t="s">
        <v>2462</v>
      </c>
      <c r="D2443" s="31">
        <v>0</v>
      </c>
      <c r="E2443" s="54">
        <v>0</v>
      </c>
      <c r="G2443" s="99">
        <f>+VALUE(VLOOKUP(B2443,[1]Hoja1!B$2:C$33,2,0))</f>
        <v>32</v>
      </c>
      <c r="H2443" t="str">
        <f>+VLOOKUP(CONCATENATE(B2443,C2443),[1]Hoja1!$J:$K,2,0)</f>
        <v>32040</v>
      </c>
      <c r="I2443">
        <f>+COUNTIFS(BaseSAP!U:U,V!H2443,BaseSAP!C:C,V!$G$4)</f>
        <v>0</v>
      </c>
      <c r="L2443" s="31" t="s">
        <v>2429</v>
      </c>
      <c r="M2443">
        <v>0</v>
      </c>
    </row>
    <row r="2444" spans="1:13" x14ac:dyDescent="0.25">
      <c r="A2444" s="33" t="s">
        <v>146</v>
      </c>
      <c r="B2444" s="33" t="s">
        <v>2429</v>
      </c>
      <c r="C2444" s="33" t="s">
        <v>2463</v>
      </c>
      <c r="D2444" s="33">
        <v>0</v>
      </c>
      <c r="E2444" s="69">
        <v>0</v>
      </c>
      <c r="G2444" s="99">
        <f>+VALUE(VLOOKUP(B2444,[1]Hoja1!B$2:C$33,2,0))</f>
        <v>32</v>
      </c>
      <c r="H2444" t="str">
        <f>+VLOOKUP(CONCATENATE(B2444,C2444),[1]Hoja1!$J:$K,2,0)</f>
        <v>32041</v>
      </c>
      <c r="I2444">
        <f>+COUNTIFS(BaseSAP!U:U,V!H2444,BaseSAP!C:C,V!$G$4)</f>
        <v>0</v>
      </c>
      <c r="L2444" s="33" t="s">
        <v>2429</v>
      </c>
      <c r="M2444">
        <v>0</v>
      </c>
    </row>
    <row r="2445" spans="1:13" x14ac:dyDescent="0.25">
      <c r="A2445" s="31" t="s">
        <v>146</v>
      </c>
      <c r="B2445" s="31" t="s">
        <v>2429</v>
      </c>
      <c r="C2445" s="31" t="s">
        <v>2464</v>
      </c>
      <c r="D2445" s="31">
        <v>0</v>
      </c>
      <c r="E2445" s="54">
        <v>0</v>
      </c>
      <c r="G2445" s="99">
        <f>+VALUE(VLOOKUP(B2445,[1]Hoja1!B$2:C$33,2,0))</f>
        <v>32</v>
      </c>
      <c r="H2445" t="str">
        <f>+VLOOKUP(CONCATENATE(B2445,C2445),[1]Hoja1!$J:$K,2,0)</f>
        <v>32042</v>
      </c>
      <c r="I2445">
        <f>+COUNTIFS(BaseSAP!U:U,V!H2445,BaseSAP!C:C,V!$G$4)</f>
        <v>0</v>
      </c>
      <c r="L2445" s="31" t="s">
        <v>2429</v>
      </c>
      <c r="M2445">
        <v>0</v>
      </c>
    </row>
    <row r="2446" spans="1:13" x14ac:dyDescent="0.25">
      <c r="A2446" s="33" t="s">
        <v>146</v>
      </c>
      <c r="B2446" s="33" t="s">
        <v>2429</v>
      </c>
      <c r="C2446" s="33" t="s">
        <v>2465</v>
      </c>
      <c r="D2446" s="33">
        <v>0</v>
      </c>
      <c r="E2446" s="69">
        <v>0</v>
      </c>
      <c r="G2446" s="99">
        <f>+VALUE(VLOOKUP(B2446,[1]Hoja1!B$2:C$33,2,0))</f>
        <v>32</v>
      </c>
      <c r="H2446" t="str">
        <f>+VLOOKUP(CONCATENATE(B2446,C2446),[1]Hoja1!$J:$K,2,0)</f>
        <v>32043</v>
      </c>
      <c r="I2446">
        <f>+COUNTIFS(BaseSAP!U:U,V!H2446,BaseSAP!C:C,V!$G$4)</f>
        <v>0</v>
      </c>
      <c r="L2446" s="33" t="s">
        <v>2429</v>
      </c>
      <c r="M2446">
        <v>0</v>
      </c>
    </row>
    <row r="2447" spans="1:13" x14ac:dyDescent="0.25">
      <c r="A2447" s="12" t="s">
        <v>146</v>
      </c>
      <c r="B2447" s="12" t="s">
        <v>2429</v>
      </c>
      <c r="C2447" s="12" t="s">
        <v>2031</v>
      </c>
      <c r="D2447" s="12">
        <v>0</v>
      </c>
      <c r="E2447" s="70">
        <v>0</v>
      </c>
      <c r="G2447" s="99">
        <f>+VALUE(VLOOKUP(B2447,[1]Hoja1!B$2:C$33,2,0))</f>
        <v>32</v>
      </c>
      <c r="H2447" t="str">
        <f>+VLOOKUP(CONCATENATE(B2447,C2447),[1]Hoja1!$J:$K,2,0)</f>
        <v>32044</v>
      </c>
      <c r="I2447">
        <f>+COUNTIFS(BaseSAP!U:U,V!H2447,BaseSAP!C:C,V!$G$4)</f>
        <v>0</v>
      </c>
      <c r="L2447" s="12" t="s">
        <v>2429</v>
      </c>
      <c r="M2447">
        <v>0</v>
      </c>
    </row>
    <row r="2448" spans="1:13" x14ac:dyDescent="0.25">
      <c r="A2448" s="33" t="s">
        <v>146</v>
      </c>
      <c r="B2448" s="33" t="s">
        <v>2429</v>
      </c>
      <c r="C2448" s="33" t="s">
        <v>2466</v>
      </c>
      <c r="D2448" s="33">
        <v>0</v>
      </c>
      <c r="E2448" s="69">
        <v>0</v>
      </c>
      <c r="G2448" s="99">
        <f>+VALUE(VLOOKUP(B2448,[1]Hoja1!B$2:C$33,2,0))</f>
        <v>32</v>
      </c>
      <c r="H2448" t="str">
        <f>+VLOOKUP(CONCATENATE(B2448,C2448),[1]Hoja1!$J:$K,2,0)</f>
        <v>32045</v>
      </c>
      <c r="I2448">
        <f>+COUNTIFS(BaseSAP!U:U,V!H2448,BaseSAP!C:C,V!$G$4)</f>
        <v>0</v>
      </c>
      <c r="L2448" s="33" t="s">
        <v>2429</v>
      </c>
      <c r="M2448">
        <v>0</v>
      </c>
    </row>
    <row r="2449" spans="1:13" x14ac:dyDescent="0.25">
      <c r="A2449" s="12" t="s">
        <v>146</v>
      </c>
      <c r="B2449" s="12" t="s">
        <v>2429</v>
      </c>
      <c r="C2449" s="12" t="s">
        <v>2467</v>
      </c>
      <c r="D2449" s="12">
        <v>0</v>
      </c>
      <c r="E2449" s="70">
        <v>0</v>
      </c>
      <c r="G2449" s="99">
        <f>+VALUE(VLOOKUP(B2449,[1]Hoja1!B$2:C$33,2,0))</f>
        <v>32</v>
      </c>
      <c r="H2449" t="str">
        <f>+VLOOKUP(CONCATENATE(B2449,C2449),[1]Hoja1!$J:$K,2,0)</f>
        <v>32046</v>
      </c>
      <c r="I2449">
        <f>+COUNTIFS(BaseSAP!U:U,V!H2449,BaseSAP!C:C,V!$G$4)</f>
        <v>0</v>
      </c>
      <c r="L2449" s="12" t="s">
        <v>2429</v>
      </c>
      <c r="M2449">
        <v>0</v>
      </c>
    </row>
    <row r="2450" spans="1:13" x14ac:dyDescent="0.25">
      <c r="A2450" s="33" t="s">
        <v>146</v>
      </c>
      <c r="B2450" s="33" t="s">
        <v>2429</v>
      </c>
      <c r="C2450" s="33" t="s">
        <v>2468</v>
      </c>
      <c r="D2450" s="33">
        <v>0</v>
      </c>
      <c r="E2450" s="69">
        <v>0</v>
      </c>
      <c r="G2450" s="99">
        <f>+VALUE(VLOOKUP(B2450,[1]Hoja1!B$2:C$33,2,0))</f>
        <v>32</v>
      </c>
      <c r="H2450" t="str">
        <f>+VLOOKUP(CONCATENATE(B2450,C2450),[1]Hoja1!$J:$K,2,0)</f>
        <v>32047</v>
      </c>
      <c r="I2450">
        <f>+COUNTIFS(BaseSAP!U:U,V!H2450,BaseSAP!C:C,V!$G$4)</f>
        <v>0</v>
      </c>
      <c r="L2450" s="33" t="s">
        <v>2429</v>
      </c>
      <c r="M2450">
        <v>0</v>
      </c>
    </row>
    <row r="2451" spans="1:13" x14ac:dyDescent="0.25">
      <c r="A2451" s="12" t="s">
        <v>146</v>
      </c>
      <c r="B2451" s="12" t="s">
        <v>2429</v>
      </c>
      <c r="C2451" s="12" t="s">
        <v>2469</v>
      </c>
      <c r="D2451" s="12">
        <v>0</v>
      </c>
      <c r="E2451" s="70">
        <v>0</v>
      </c>
      <c r="G2451" s="99">
        <f>+VALUE(VLOOKUP(B2451,[1]Hoja1!B$2:C$33,2,0))</f>
        <v>32</v>
      </c>
      <c r="H2451" t="str">
        <f>+VLOOKUP(CONCATENATE(B2451,C2451),[1]Hoja1!$J:$K,2,0)</f>
        <v>32048</v>
      </c>
      <c r="I2451">
        <f>+COUNTIFS(BaseSAP!U:U,V!H2451,BaseSAP!C:C,V!$G$4)</f>
        <v>0</v>
      </c>
      <c r="L2451" s="12" t="s">
        <v>2429</v>
      </c>
      <c r="M2451">
        <v>0</v>
      </c>
    </row>
    <row r="2452" spans="1:13" x14ac:dyDescent="0.25">
      <c r="A2452" s="33" t="s">
        <v>146</v>
      </c>
      <c r="B2452" s="33" t="s">
        <v>2429</v>
      </c>
      <c r="C2452" s="33" t="s">
        <v>2470</v>
      </c>
      <c r="D2452" s="33">
        <v>0</v>
      </c>
      <c r="E2452" s="69">
        <v>0</v>
      </c>
      <c r="G2452" s="99">
        <f>+VALUE(VLOOKUP(B2452,[1]Hoja1!B$2:C$33,2,0))</f>
        <v>32</v>
      </c>
      <c r="H2452" t="str">
        <f>+VLOOKUP(CONCATENATE(B2452,C2452),[1]Hoja1!$J:$K,2,0)</f>
        <v>32049</v>
      </c>
      <c r="I2452">
        <f>+COUNTIFS(BaseSAP!U:U,V!H2452,BaseSAP!C:C,V!$G$4)</f>
        <v>0</v>
      </c>
      <c r="L2452" s="33" t="s">
        <v>2429</v>
      </c>
      <c r="M2452">
        <v>0</v>
      </c>
    </row>
    <row r="2453" spans="1:13" x14ac:dyDescent="0.25">
      <c r="A2453" s="31" t="s">
        <v>146</v>
      </c>
      <c r="B2453" s="31" t="s">
        <v>2429</v>
      </c>
      <c r="C2453" s="31" t="s">
        <v>2471</v>
      </c>
      <c r="D2453" s="31">
        <v>0</v>
      </c>
      <c r="E2453" s="54">
        <v>0</v>
      </c>
      <c r="G2453" s="99">
        <f>+VALUE(VLOOKUP(B2453,[1]Hoja1!B$2:C$33,2,0))</f>
        <v>32</v>
      </c>
      <c r="H2453" t="str">
        <f>+VLOOKUP(CONCATENATE(B2453,C2453),[1]Hoja1!$J:$K,2,0)</f>
        <v>32050</v>
      </c>
      <c r="I2453">
        <f>+COUNTIFS(BaseSAP!U:U,V!H2453,BaseSAP!C:C,V!$G$4)</f>
        <v>0</v>
      </c>
      <c r="L2453" s="31" t="s">
        <v>2429</v>
      </c>
      <c r="M2453">
        <v>0</v>
      </c>
    </row>
    <row r="2454" spans="1:13" x14ac:dyDescent="0.25">
      <c r="A2454" s="33" t="s">
        <v>146</v>
      </c>
      <c r="B2454" s="33" t="s">
        <v>2429</v>
      </c>
      <c r="C2454" s="33" t="s">
        <v>2472</v>
      </c>
      <c r="D2454" s="33">
        <v>0</v>
      </c>
      <c r="E2454" s="69">
        <v>0</v>
      </c>
      <c r="G2454" s="99">
        <f>+VALUE(VLOOKUP(B2454,[1]Hoja1!B$2:C$33,2,0))</f>
        <v>32</v>
      </c>
      <c r="H2454" t="str">
        <f>+VLOOKUP(CONCATENATE(B2454,C2454),[1]Hoja1!$J:$K,2,0)</f>
        <v>32051</v>
      </c>
      <c r="I2454">
        <f>+COUNTIFS(BaseSAP!U:U,V!H2454,BaseSAP!C:C,V!$G$4)</f>
        <v>0</v>
      </c>
      <c r="L2454" s="33" t="s">
        <v>2429</v>
      </c>
      <c r="M2454">
        <v>0</v>
      </c>
    </row>
    <row r="2455" spans="1:13" x14ac:dyDescent="0.25">
      <c r="A2455" s="12" t="s">
        <v>146</v>
      </c>
      <c r="B2455" s="12" t="s">
        <v>2429</v>
      </c>
      <c r="C2455" s="12" t="s">
        <v>2473</v>
      </c>
      <c r="D2455" s="12">
        <v>0</v>
      </c>
      <c r="E2455" s="70">
        <v>0</v>
      </c>
      <c r="G2455" s="99">
        <f>+VALUE(VLOOKUP(B2455,[1]Hoja1!B$2:C$33,2,0))</f>
        <v>32</v>
      </c>
      <c r="H2455" t="str">
        <f>+VLOOKUP(CONCATENATE(B2455,C2455),[1]Hoja1!$J:$K,2,0)</f>
        <v>32052</v>
      </c>
      <c r="I2455">
        <f>+COUNTIFS(BaseSAP!U:U,V!H2455,BaseSAP!C:C,V!$G$4)</f>
        <v>0</v>
      </c>
      <c r="L2455" s="12" t="s">
        <v>2429</v>
      </c>
      <c r="M2455">
        <v>0</v>
      </c>
    </row>
    <row r="2456" spans="1:13" x14ac:dyDescent="0.25">
      <c r="A2456" s="33" t="s">
        <v>146</v>
      </c>
      <c r="B2456" s="33" t="s">
        <v>2429</v>
      </c>
      <c r="C2456" s="33" t="s">
        <v>2474</v>
      </c>
      <c r="D2456" s="33">
        <v>0</v>
      </c>
      <c r="E2456" s="69">
        <v>0</v>
      </c>
      <c r="G2456" s="99">
        <f>+VALUE(VLOOKUP(B2456,[1]Hoja1!B$2:C$33,2,0))</f>
        <v>32</v>
      </c>
      <c r="H2456" t="str">
        <f>+VLOOKUP(CONCATENATE(B2456,C2456),[1]Hoja1!$J:$K,2,0)</f>
        <v>32053</v>
      </c>
      <c r="I2456">
        <f>+COUNTIFS(BaseSAP!U:U,V!H2456,BaseSAP!C:C,V!$G$4)</f>
        <v>0</v>
      </c>
      <c r="L2456" s="33" t="s">
        <v>2429</v>
      </c>
      <c r="M2456">
        <v>0</v>
      </c>
    </row>
    <row r="2457" spans="1:13" x14ac:dyDescent="0.25">
      <c r="A2457" s="12" t="s">
        <v>146</v>
      </c>
      <c r="B2457" s="12" t="s">
        <v>2429</v>
      </c>
      <c r="C2457" s="12" t="s">
        <v>774</v>
      </c>
      <c r="D2457" s="12">
        <v>0</v>
      </c>
      <c r="E2457" s="70">
        <v>0</v>
      </c>
      <c r="G2457" s="99">
        <f>+VALUE(VLOOKUP(B2457,[1]Hoja1!B$2:C$33,2,0))</f>
        <v>32</v>
      </c>
      <c r="H2457" t="str">
        <f>+VLOOKUP(CONCATENATE(B2457,C2457),[1]Hoja1!$J:$K,2,0)</f>
        <v>32054</v>
      </c>
      <c r="I2457">
        <f>+COUNTIFS(BaseSAP!U:U,V!H2457,BaseSAP!C:C,V!$G$4)</f>
        <v>0</v>
      </c>
      <c r="L2457" s="12" t="s">
        <v>2429</v>
      </c>
      <c r="M2457">
        <v>0</v>
      </c>
    </row>
    <row r="2458" spans="1:13" x14ac:dyDescent="0.25">
      <c r="A2458" s="33" t="s">
        <v>146</v>
      </c>
      <c r="B2458" s="33" t="s">
        <v>2429</v>
      </c>
      <c r="C2458" s="33" t="s">
        <v>2475</v>
      </c>
      <c r="D2458" s="33">
        <v>0</v>
      </c>
      <c r="E2458" s="69">
        <v>0</v>
      </c>
      <c r="G2458" s="99">
        <f>+VALUE(VLOOKUP(B2458,[1]Hoja1!B$2:C$33,2,0))</f>
        <v>32</v>
      </c>
      <c r="H2458" t="str">
        <f>+VLOOKUP(CONCATENATE(B2458,C2458),[1]Hoja1!$J:$K,2,0)</f>
        <v>32055</v>
      </c>
      <c r="I2458">
        <f>+COUNTIFS(BaseSAP!U:U,V!H2458,BaseSAP!C:C,V!$G$4)</f>
        <v>0</v>
      </c>
      <c r="L2458" s="33" t="s">
        <v>2429</v>
      </c>
      <c r="M2458">
        <v>0</v>
      </c>
    </row>
    <row r="2459" spans="1:13" x14ac:dyDescent="0.25">
      <c r="A2459" s="12" t="s">
        <v>146</v>
      </c>
      <c r="B2459" s="12" t="s">
        <v>2429</v>
      </c>
      <c r="C2459" s="12" t="s">
        <v>2429</v>
      </c>
      <c r="D2459" s="12">
        <v>0</v>
      </c>
      <c r="E2459" s="70">
        <v>0</v>
      </c>
      <c r="G2459" s="99">
        <f>+VALUE(VLOOKUP(B2459,[1]Hoja1!B$2:C$33,2,0))</f>
        <v>32</v>
      </c>
      <c r="H2459" t="str">
        <f>+VLOOKUP(CONCATENATE(B2459,C2459),[1]Hoja1!$J:$K,2,0)</f>
        <v>32056</v>
      </c>
      <c r="I2459">
        <f>+COUNTIFS(BaseSAP!U:U,V!H2459,BaseSAP!C:C,V!$G$4)</f>
        <v>0</v>
      </c>
      <c r="L2459" s="12" t="s">
        <v>2429</v>
      </c>
      <c r="M2459">
        <v>0</v>
      </c>
    </row>
    <row r="2460" spans="1:13" x14ac:dyDescent="0.25">
      <c r="A2460" s="33" t="s">
        <v>146</v>
      </c>
      <c r="B2460" s="33" t="s">
        <v>2429</v>
      </c>
      <c r="C2460" s="33" t="s">
        <v>2476</v>
      </c>
      <c r="D2460" s="33">
        <v>0</v>
      </c>
      <c r="E2460" s="69">
        <v>0</v>
      </c>
      <c r="G2460" s="99">
        <f>+VALUE(VLOOKUP(B2460,[1]Hoja1!B$2:C$33,2,0))</f>
        <v>32</v>
      </c>
      <c r="H2460" t="str">
        <f>+VLOOKUP(CONCATENATE(B2460,C2460),[1]Hoja1!$J:$K,2,0)</f>
        <v>32057</v>
      </c>
      <c r="I2460">
        <f>+COUNTIFS(BaseSAP!U:U,V!H2460,BaseSAP!C:C,V!$G$4)</f>
        <v>0</v>
      </c>
      <c r="L2460" s="33" t="s">
        <v>2429</v>
      </c>
      <c r="M2460">
        <v>0</v>
      </c>
    </row>
    <row r="2461" spans="1:13" x14ac:dyDescent="0.25">
      <c r="A2461" s="31" t="s">
        <v>146</v>
      </c>
      <c r="B2461" s="31" t="s">
        <v>2429</v>
      </c>
      <c r="C2461" s="31" t="s">
        <v>2477</v>
      </c>
      <c r="D2461" s="31">
        <v>0</v>
      </c>
      <c r="E2461" s="54">
        <v>0</v>
      </c>
      <c r="G2461" s="99">
        <f>+VALUE(VLOOKUP(B2461,[1]Hoja1!B$2:C$33,2,0))</f>
        <v>32</v>
      </c>
      <c r="H2461" t="str">
        <f>+VLOOKUP(CONCATENATE(B2461,C2461),[1]Hoja1!$J:$K,2,0)</f>
        <v>32058</v>
      </c>
      <c r="I2461">
        <f>+COUNTIFS(BaseSAP!U:U,V!H2461,BaseSAP!C:C,V!$G$4)</f>
        <v>0</v>
      </c>
      <c r="L2461" s="31" t="s">
        <v>2429</v>
      </c>
      <c r="M2461">
        <v>0</v>
      </c>
    </row>
    <row r="2462" spans="1:13" x14ac:dyDescent="0.25">
      <c r="A2462" s="33" t="s">
        <v>2478</v>
      </c>
      <c r="B2462" s="33"/>
      <c r="C2462" s="33"/>
      <c r="D2462" s="33"/>
      <c r="E2462" s="69"/>
    </row>
    <row r="2463" spans="1:13" x14ac:dyDescent="0.25">
      <c r="A2463" s="31" t="s">
        <v>2479</v>
      </c>
      <c r="B2463" s="31"/>
      <c r="C2463" s="31"/>
      <c r="D2463" s="31"/>
      <c r="E2463" s="54"/>
    </row>
    <row r="2464" spans="1:13" x14ac:dyDescent="0.25">
      <c r="A2464" s="33" t="s">
        <v>2480</v>
      </c>
      <c r="B2464" s="33"/>
      <c r="C2464" s="33"/>
      <c r="D2464" s="33"/>
      <c r="E2464" s="69"/>
    </row>
    <row r="2465" spans="1:5" x14ac:dyDescent="0.25">
      <c r="A2465" s="12" t="s">
        <v>2481</v>
      </c>
      <c r="B2465" s="12"/>
      <c r="C2465" s="12"/>
      <c r="D2465" s="12"/>
      <c r="E2465" s="70"/>
    </row>
    <row r="2466" spans="1:5" x14ac:dyDescent="0.25">
      <c r="A2466" s="33" t="s">
        <v>2482</v>
      </c>
      <c r="B2466" s="33"/>
      <c r="C2466" s="33"/>
      <c r="D2466" s="33"/>
      <c r="E2466" s="69"/>
    </row>
    <row r="2467" spans="1:5" x14ac:dyDescent="0.25">
      <c r="A2467" s="12" t="s">
        <v>2483</v>
      </c>
      <c r="B2467" s="12"/>
      <c r="C2467" s="12"/>
      <c r="D2467" s="12"/>
      <c r="E2467" s="70"/>
    </row>
    <row r="2468" spans="1:5" x14ac:dyDescent="0.25">
      <c r="A2468" s="33" t="s">
        <v>2484</v>
      </c>
      <c r="B2468" s="33"/>
      <c r="C2468" s="33"/>
      <c r="D2468" s="33"/>
      <c r="E2468" s="69"/>
    </row>
    <row r="2469" spans="1:5" x14ac:dyDescent="0.25">
      <c r="A2469" s="12" t="s">
        <v>2485</v>
      </c>
      <c r="B2469" s="12"/>
      <c r="C2469" s="12"/>
      <c r="D2469" s="12"/>
      <c r="E2469" s="70"/>
    </row>
    <row r="2470" spans="1:5" x14ac:dyDescent="0.25">
      <c r="A2470" s="33" t="s">
        <v>2486</v>
      </c>
      <c r="B2470" s="33"/>
      <c r="C2470" s="33"/>
      <c r="D2470" s="33"/>
      <c r="E2470" s="69"/>
    </row>
    <row r="2471" spans="1:5" x14ac:dyDescent="0.25">
      <c r="A2471" s="31" t="s">
        <v>2487</v>
      </c>
      <c r="B2471" s="31"/>
      <c r="C2471" s="31"/>
      <c r="D2471" s="31"/>
      <c r="E2471" s="54"/>
    </row>
    <row r="2472" spans="1:5" x14ac:dyDescent="0.25">
      <c r="A2472" s="33" t="s">
        <v>2488</v>
      </c>
      <c r="B2472" s="33"/>
      <c r="C2472" s="33"/>
      <c r="D2472" s="33"/>
      <c r="E2472" s="69"/>
    </row>
    <row r="2473" spans="1:5" x14ac:dyDescent="0.25">
      <c r="A2473" s="12" t="s">
        <v>2489</v>
      </c>
      <c r="B2473" s="12"/>
      <c r="C2473" s="12"/>
      <c r="D2473" s="12"/>
      <c r="E2473" s="70"/>
    </row>
    <row r="2474" spans="1:5" x14ac:dyDescent="0.25">
      <c r="A2474" s="33" t="s">
        <v>2490</v>
      </c>
      <c r="B2474" s="33"/>
      <c r="C2474" s="33"/>
      <c r="D2474" s="33"/>
      <c r="E2474" s="69"/>
    </row>
    <row r="2475" spans="1:5" x14ac:dyDescent="0.25">
      <c r="A2475" s="12" t="s">
        <v>2491</v>
      </c>
      <c r="B2475" s="12"/>
      <c r="C2475" s="12"/>
      <c r="D2475" s="12"/>
      <c r="E2475" s="70"/>
    </row>
    <row r="2476" spans="1:5" x14ac:dyDescent="0.25">
      <c r="A2476" s="33" t="s">
        <v>2492</v>
      </c>
      <c r="B2476" s="33"/>
      <c r="C2476" s="33"/>
      <c r="D2476" s="33"/>
      <c r="E2476" s="69"/>
    </row>
    <row r="2477" spans="1:5" x14ac:dyDescent="0.25">
      <c r="A2477" s="12" t="s">
        <v>2493</v>
      </c>
      <c r="B2477" s="12"/>
      <c r="C2477" s="12"/>
      <c r="D2477" s="12"/>
      <c r="E2477" s="70"/>
    </row>
    <row r="2478" spans="1:5" x14ac:dyDescent="0.25">
      <c r="A2478" s="33" t="s">
        <v>2494</v>
      </c>
      <c r="B2478" s="33"/>
      <c r="C2478" s="33"/>
      <c r="D2478" s="33"/>
      <c r="E2478" s="69"/>
    </row>
    <row r="2479" spans="1:5" x14ac:dyDescent="0.25">
      <c r="A2479" s="31" t="s">
        <v>2495</v>
      </c>
      <c r="B2479" s="31"/>
      <c r="C2479" s="31"/>
      <c r="D2479" s="31"/>
      <c r="E2479" s="54"/>
    </row>
    <row r="2480" spans="1:5" x14ac:dyDescent="0.25">
      <c r="A2480" s="33" t="s">
        <v>2496</v>
      </c>
      <c r="B2480" s="33"/>
      <c r="C2480" s="33"/>
      <c r="D2480" s="33"/>
      <c r="E2480" s="69"/>
    </row>
    <row r="2481" spans="1:5" x14ac:dyDescent="0.25">
      <c r="A2481" s="31" t="s">
        <v>2497</v>
      </c>
      <c r="B2481" s="31"/>
      <c r="C2481" s="31"/>
      <c r="D2481" s="31"/>
      <c r="E2481" s="54"/>
    </row>
    <row r="2482" spans="1:5" x14ac:dyDescent="0.25">
      <c r="A2482" s="33" t="s">
        <v>2498</v>
      </c>
      <c r="B2482" s="33"/>
      <c r="C2482" s="33"/>
      <c r="D2482" s="33"/>
      <c r="E2482" s="69"/>
    </row>
    <row r="2483" spans="1:5" x14ac:dyDescent="0.25">
      <c r="A2483" s="12" t="s">
        <v>2499</v>
      </c>
      <c r="B2483" s="12"/>
      <c r="C2483" s="12"/>
      <c r="D2483" s="12"/>
      <c r="E2483" s="70"/>
    </row>
    <row r="2484" spans="1:5" x14ac:dyDescent="0.25">
      <c r="A2484" s="33" t="s">
        <v>2500</v>
      </c>
      <c r="B2484" s="33"/>
      <c r="C2484" s="33"/>
      <c r="D2484" s="33"/>
      <c r="E2484" s="69"/>
    </row>
    <row r="2485" spans="1:5" x14ac:dyDescent="0.25">
      <c r="A2485" s="12" t="s">
        <v>2501</v>
      </c>
      <c r="B2485" s="12"/>
      <c r="C2485" s="12"/>
      <c r="D2485" s="12"/>
      <c r="E2485" s="70"/>
    </row>
    <row r="2486" spans="1:5" x14ac:dyDescent="0.25">
      <c r="A2486" s="33" t="s">
        <v>2502</v>
      </c>
      <c r="B2486" s="33"/>
      <c r="C2486" s="33"/>
      <c r="D2486" s="33"/>
      <c r="E2486" s="69"/>
    </row>
    <row r="2487" spans="1:5" x14ac:dyDescent="0.25">
      <c r="A2487" s="12" t="s">
        <v>2503</v>
      </c>
      <c r="B2487" s="12"/>
      <c r="C2487" s="12"/>
      <c r="D2487" s="12"/>
      <c r="E2487" s="70"/>
    </row>
    <row r="2488" spans="1:5" x14ac:dyDescent="0.25">
      <c r="A2488" s="33" t="s">
        <v>2504</v>
      </c>
      <c r="B2488" s="33"/>
      <c r="C2488" s="33"/>
      <c r="D2488" s="33"/>
      <c r="E2488" s="69"/>
    </row>
    <row r="2489" spans="1:5" x14ac:dyDescent="0.25">
      <c r="A2489" s="31" t="s">
        <v>2505</v>
      </c>
      <c r="B2489" s="31"/>
      <c r="C2489" s="31"/>
      <c r="D2489" s="31"/>
      <c r="E2489" s="54"/>
    </row>
    <row r="2490" spans="1:5" x14ac:dyDescent="0.25">
      <c r="A2490" s="33" t="s">
        <v>2506</v>
      </c>
      <c r="B2490" s="33"/>
      <c r="C2490" s="33"/>
      <c r="D2490" s="33"/>
      <c r="E2490" s="69"/>
    </row>
    <row r="2491" spans="1:5" x14ac:dyDescent="0.25">
      <c r="A2491" s="12" t="s">
        <v>2507</v>
      </c>
      <c r="B2491" s="12"/>
      <c r="C2491" s="12"/>
      <c r="D2491" s="12"/>
      <c r="E2491" s="70"/>
    </row>
    <row r="2492" spans="1:5" x14ac:dyDescent="0.25">
      <c r="A2492" s="33" t="s">
        <v>2508</v>
      </c>
      <c r="B2492" s="33"/>
      <c r="C2492" s="33"/>
      <c r="D2492" s="33"/>
      <c r="E2492" s="69"/>
    </row>
    <row r="2493" spans="1:5" x14ac:dyDescent="0.25">
      <c r="A2493" s="12" t="s">
        <v>2509</v>
      </c>
      <c r="B2493" s="12"/>
      <c r="C2493" s="12"/>
      <c r="D2493" s="12"/>
      <c r="E2493" s="70"/>
    </row>
    <row r="2494" spans="1:5" x14ac:dyDescent="0.25">
      <c r="A2494" s="33" t="s">
        <v>2510</v>
      </c>
      <c r="B2494" s="33"/>
      <c r="C2494" s="33"/>
      <c r="D2494" s="33"/>
      <c r="E2494" s="69"/>
    </row>
    <row r="2495" spans="1:5" x14ac:dyDescent="0.25">
      <c r="A2495" s="12" t="s">
        <v>2511</v>
      </c>
      <c r="B2495" s="12"/>
      <c r="C2495" s="12"/>
      <c r="D2495" s="12"/>
      <c r="E2495" s="70"/>
    </row>
    <row r="2496" spans="1:5" x14ac:dyDescent="0.25">
      <c r="A2496" s="33" t="s">
        <v>2512</v>
      </c>
      <c r="B2496" s="33"/>
      <c r="C2496" s="33"/>
      <c r="D2496" s="33"/>
      <c r="E2496" s="69"/>
    </row>
    <row r="2497" spans="1:5" x14ac:dyDescent="0.25">
      <c r="A2497" s="31" t="s">
        <v>1068</v>
      </c>
      <c r="B2497" s="31"/>
      <c r="C2497" s="31"/>
      <c r="D2497" s="31"/>
      <c r="E2497" s="54"/>
    </row>
    <row r="2498" spans="1:5" x14ac:dyDescent="0.25">
      <c r="A2498" s="33" t="s">
        <v>2513</v>
      </c>
      <c r="B2498" s="33"/>
      <c r="C2498" s="33"/>
      <c r="D2498" s="33"/>
      <c r="E2498" s="69"/>
    </row>
    <row r="2499" spans="1:5" x14ac:dyDescent="0.25">
      <c r="A2499" s="31" t="s">
        <v>2514</v>
      </c>
      <c r="B2499" s="31"/>
      <c r="C2499" s="31"/>
      <c r="D2499" s="31"/>
      <c r="E2499" s="54"/>
    </row>
    <row r="2500" spans="1:5" x14ac:dyDescent="0.25">
      <c r="A2500" s="33" t="s">
        <v>2515</v>
      </c>
      <c r="B2500" s="33"/>
      <c r="C2500" s="33"/>
      <c r="D2500" s="33"/>
      <c r="E2500" s="69"/>
    </row>
    <row r="2501" spans="1:5" x14ac:dyDescent="0.25">
      <c r="A2501" s="12" t="s">
        <v>2516</v>
      </c>
      <c r="B2501" s="12"/>
      <c r="C2501" s="12"/>
      <c r="D2501" s="12"/>
      <c r="E2501" s="70"/>
    </row>
    <row r="2502" spans="1:5" x14ac:dyDescent="0.25">
      <c r="A2502" s="33" t="s">
        <v>2517</v>
      </c>
      <c r="B2502" s="33"/>
      <c r="C2502" s="33"/>
      <c r="D2502" s="33"/>
      <c r="E2502" s="69"/>
    </row>
    <row r="2503" spans="1:5" x14ac:dyDescent="0.25">
      <c r="A2503" s="12" t="s">
        <v>2518</v>
      </c>
      <c r="B2503" s="12"/>
      <c r="C2503" s="12"/>
      <c r="D2503" s="12"/>
      <c r="E2503" s="70"/>
    </row>
    <row r="2504" spans="1:5" x14ac:dyDescent="0.25">
      <c r="A2504" s="33" t="s">
        <v>2519</v>
      </c>
      <c r="B2504" s="33"/>
      <c r="C2504" s="33"/>
      <c r="D2504" s="33"/>
      <c r="E2504" s="69"/>
    </row>
    <row r="2505" spans="1:5" x14ac:dyDescent="0.25">
      <c r="A2505" s="12" t="s">
        <v>2520</v>
      </c>
      <c r="B2505" s="12"/>
      <c r="C2505" s="12"/>
      <c r="D2505" s="12"/>
      <c r="E2505" s="70"/>
    </row>
    <row r="2506" spans="1:5" x14ac:dyDescent="0.25">
      <c r="A2506" s="33" t="s">
        <v>2521</v>
      </c>
      <c r="B2506" s="33"/>
      <c r="C2506" s="33"/>
      <c r="D2506" s="33"/>
      <c r="E2506" s="69"/>
    </row>
    <row r="2507" spans="1:5" x14ac:dyDescent="0.25">
      <c r="A2507" s="31" t="s">
        <v>2522</v>
      </c>
      <c r="B2507" s="31"/>
      <c r="C2507" s="31"/>
      <c r="D2507" s="31"/>
      <c r="E2507" s="54"/>
    </row>
    <row r="2508" spans="1:5" x14ac:dyDescent="0.25">
      <c r="A2508" s="33" t="s">
        <v>2523</v>
      </c>
      <c r="B2508" s="33"/>
      <c r="C2508" s="33"/>
      <c r="D2508" s="33"/>
      <c r="E2508" s="69"/>
    </row>
    <row r="2509" spans="1:5" x14ac:dyDescent="0.25">
      <c r="A2509" s="12" t="s">
        <v>2524</v>
      </c>
      <c r="B2509" s="12"/>
      <c r="C2509" s="12"/>
      <c r="D2509" s="12"/>
      <c r="E2509" s="70"/>
    </row>
    <row r="2510" spans="1:5" x14ac:dyDescent="0.25">
      <c r="A2510" s="33" t="s">
        <v>2525</v>
      </c>
      <c r="B2510" s="33"/>
      <c r="C2510" s="33"/>
      <c r="D2510" s="33"/>
      <c r="E2510" s="69"/>
    </row>
    <row r="2511" spans="1:5" x14ac:dyDescent="0.25">
      <c r="A2511" s="12" t="s">
        <v>2526</v>
      </c>
      <c r="B2511" s="12"/>
      <c r="C2511" s="12"/>
      <c r="D2511" s="12"/>
      <c r="E2511" s="70"/>
    </row>
    <row r="2512" spans="1:5" x14ac:dyDescent="0.25">
      <c r="A2512" s="33" t="s">
        <v>2527</v>
      </c>
      <c r="B2512" s="33"/>
      <c r="C2512" s="33"/>
      <c r="D2512" s="33"/>
      <c r="E2512" s="69"/>
    </row>
    <row r="2513" spans="1:5" x14ac:dyDescent="0.25">
      <c r="A2513" s="12" t="s">
        <v>2528</v>
      </c>
      <c r="B2513" s="12"/>
      <c r="C2513" s="12"/>
      <c r="D2513" s="12"/>
      <c r="E2513" s="70"/>
    </row>
    <row r="2514" spans="1:5" x14ac:dyDescent="0.25">
      <c r="A2514" s="33" t="s">
        <v>2529</v>
      </c>
      <c r="B2514" s="33"/>
      <c r="C2514" s="33"/>
      <c r="D2514" s="33"/>
      <c r="E2514" s="69"/>
    </row>
    <row r="2515" spans="1:5" x14ac:dyDescent="0.25">
      <c r="A2515" s="31" t="s">
        <v>2530</v>
      </c>
      <c r="B2515" s="31"/>
      <c r="C2515" s="31"/>
      <c r="D2515" s="31"/>
      <c r="E2515" s="54"/>
    </row>
    <row r="2516" spans="1:5" x14ac:dyDescent="0.25">
      <c r="A2516" s="33" t="s">
        <v>2531</v>
      </c>
      <c r="B2516" s="33"/>
      <c r="C2516" s="33"/>
      <c r="D2516" s="33"/>
      <c r="E2516" s="69"/>
    </row>
    <row r="2517" spans="1:5" x14ac:dyDescent="0.25">
      <c r="A2517" s="31" t="s">
        <v>2532</v>
      </c>
      <c r="B2517" s="31"/>
      <c r="C2517" s="31"/>
      <c r="D2517" s="31"/>
      <c r="E2517" s="54"/>
    </row>
    <row r="2518" spans="1:5" x14ac:dyDescent="0.25">
      <c r="A2518" s="33" t="s">
        <v>2533</v>
      </c>
      <c r="B2518" s="33"/>
      <c r="C2518" s="33"/>
      <c r="D2518" s="33"/>
      <c r="E2518" s="69"/>
    </row>
    <row r="2519" spans="1:5" x14ac:dyDescent="0.25">
      <c r="A2519" s="12" t="s">
        <v>2534</v>
      </c>
      <c r="B2519" s="12"/>
      <c r="C2519" s="12"/>
      <c r="D2519" s="12"/>
      <c r="E2519" s="70"/>
    </row>
    <row r="2520" spans="1:5" x14ac:dyDescent="0.25">
      <c r="A2520" s="33" t="s">
        <v>372</v>
      </c>
      <c r="B2520" s="33"/>
      <c r="C2520" s="33"/>
      <c r="D2520" s="33"/>
      <c r="E2520" s="69"/>
    </row>
    <row r="2521" spans="1:5" x14ac:dyDescent="0.25">
      <c r="A2521" s="12" t="s">
        <v>2535</v>
      </c>
      <c r="B2521" s="12"/>
      <c r="C2521" s="12"/>
      <c r="D2521" s="12"/>
      <c r="E2521" s="70"/>
    </row>
    <row r="2522" spans="1:5" x14ac:dyDescent="0.25">
      <c r="A2522" s="33" t="s">
        <v>2536</v>
      </c>
      <c r="B2522" s="33"/>
      <c r="C2522" s="33"/>
      <c r="D2522" s="33"/>
      <c r="E2522" s="69"/>
    </row>
    <row r="2523" spans="1:5" x14ac:dyDescent="0.25">
      <c r="A2523" s="12" t="s">
        <v>2537</v>
      </c>
      <c r="B2523" s="12"/>
      <c r="C2523" s="12"/>
      <c r="D2523" s="12"/>
      <c r="E2523" s="70"/>
    </row>
    <row r="2524" spans="1:5" x14ac:dyDescent="0.25">
      <c r="A2524" s="33" t="s">
        <v>2538</v>
      </c>
      <c r="B2524" s="33"/>
      <c r="C2524" s="33"/>
      <c r="D2524" s="33"/>
      <c r="E2524" s="69"/>
    </row>
    <row r="2525" spans="1:5" x14ac:dyDescent="0.25">
      <c r="A2525" s="31" t="s">
        <v>2539</v>
      </c>
      <c r="B2525" s="31"/>
      <c r="C2525" s="31"/>
      <c r="D2525" s="31"/>
      <c r="E2525" s="54"/>
    </row>
    <row r="2526" spans="1:5" x14ac:dyDescent="0.25">
      <c r="A2526" s="33" t="s">
        <v>2540</v>
      </c>
      <c r="B2526" s="33"/>
      <c r="C2526" s="33"/>
      <c r="D2526" s="33"/>
      <c r="E2526" s="69"/>
    </row>
    <row r="2527" spans="1:5" x14ac:dyDescent="0.25">
      <c r="A2527" s="12" t="s">
        <v>2541</v>
      </c>
      <c r="B2527" s="12"/>
      <c r="C2527" s="12"/>
      <c r="D2527" s="12"/>
      <c r="E2527" s="70"/>
    </row>
    <row r="2528" spans="1:5" x14ac:dyDescent="0.25">
      <c r="A2528" s="33" t="s">
        <v>2542</v>
      </c>
      <c r="B2528" s="33"/>
      <c r="C2528" s="33"/>
      <c r="D2528" s="33"/>
      <c r="E2528" s="69"/>
    </row>
    <row r="2529" spans="1:5" x14ac:dyDescent="0.25">
      <c r="A2529" s="12" t="s">
        <v>2543</v>
      </c>
      <c r="B2529" s="12"/>
      <c r="C2529" s="12"/>
      <c r="D2529" s="12"/>
      <c r="E2529" s="70"/>
    </row>
    <row r="2530" spans="1:5" x14ac:dyDescent="0.25">
      <c r="A2530" s="33" t="s">
        <v>2544</v>
      </c>
      <c r="B2530" s="33"/>
      <c r="C2530" s="33"/>
      <c r="D2530" s="33"/>
      <c r="E2530" s="69"/>
    </row>
    <row r="2531" spans="1:5" x14ac:dyDescent="0.25">
      <c r="A2531" s="12" t="s">
        <v>2545</v>
      </c>
      <c r="B2531" s="12"/>
      <c r="C2531" s="12"/>
      <c r="D2531" s="12"/>
      <c r="E2531" s="70"/>
    </row>
    <row r="2532" spans="1:5" x14ac:dyDescent="0.25">
      <c r="A2532" s="33" t="s">
        <v>2546</v>
      </c>
      <c r="B2532" s="33"/>
      <c r="C2532" s="33"/>
      <c r="D2532" s="33"/>
      <c r="E2532" s="69"/>
    </row>
    <row r="2533" spans="1:5" x14ac:dyDescent="0.25">
      <c r="A2533" s="31" t="s">
        <v>2547</v>
      </c>
      <c r="B2533" s="31"/>
      <c r="C2533" s="31"/>
      <c r="D2533" s="31"/>
      <c r="E2533" s="54"/>
    </row>
    <row r="2534" spans="1:5" x14ac:dyDescent="0.25">
      <c r="A2534" s="33" t="s">
        <v>2548</v>
      </c>
      <c r="B2534" s="33"/>
      <c r="C2534" s="33"/>
      <c r="D2534" s="33"/>
      <c r="E2534" s="69"/>
    </row>
    <row r="2535" spans="1:5" x14ac:dyDescent="0.25">
      <c r="A2535" s="31" t="s">
        <v>2549</v>
      </c>
      <c r="B2535" s="31"/>
      <c r="C2535" s="31"/>
      <c r="D2535" s="31"/>
      <c r="E2535" s="54"/>
    </row>
    <row r="2536" spans="1:5" x14ac:dyDescent="0.25">
      <c r="A2536" s="33" t="s">
        <v>2550</v>
      </c>
      <c r="B2536" s="33"/>
      <c r="C2536" s="33"/>
      <c r="D2536" s="33"/>
      <c r="E2536" s="69"/>
    </row>
    <row r="2537" spans="1:5" x14ac:dyDescent="0.25">
      <c r="A2537" s="12" t="s">
        <v>2551</v>
      </c>
      <c r="B2537" s="12"/>
      <c r="C2537" s="12"/>
      <c r="D2537" s="12"/>
      <c r="E2537" s="70"/>
    </row>
    <row r="2538" spans="1:5" x14ac:dyDescent="0.25">
      <c r="A2538" s="33" t="s">
        <v>2552</v>
      </c>
      <c r="B2538" s="33"/>
      <c r="C2538" s="33"/>
      <c r="D2538" s="33"/>
      <c r="E2538" s="69"/>
    </row>
    <row r="2539" spans="1:5" x14ac:dyDescent="0.25">
      <c r="A2539" s="12" t="s">
        <v>2553</v>
      </c>
      <c r="B2539" s="12"/>
      <c r="C2539" s="12"/>
      <c r="D2539" s="12"/>
      <c r="E2539" s="70"/>
    </row>
    <row r="2540" spans="1:5" x14ac:dyDescent="0.25">
      <c r="A2540" s="33" t="s">
        <v>2554</v>
      </c>
      <c r="B2540" s="33"/>
      <c r="C2540" s="33"/>
      <c r="D2540" s="33"/>
      <c r="E2540" s="69"/>
    </row>
    <row r="2541" spans="1:5" x14ac:dyDescent="0.25">
      <c r="A2541" s="12" t="s">
        <v>2555</v>
      </c>
      <c r="B2541" s="12"/>
      <c r="C2541" s="12"/>
      <c r="D2541" s="12"/>
      <c r="E2541" s="70"/>
    </row>
    <row r="2542" spans="1:5" x14ac:dyDescent="0.25">
      <c r="A2542" s="33" t="s">
        <v>2556</v>
      </c>
      <c r="B2542" s="33"/>
      <c r="C2542" s="33"/>
      <c r="D2542" s="33"/>
      <c r="E2542" s="69"/>
    </row>
    <row r="2543" spans="1:5" x14ac:dyDescent="0.25">
      <c r="A2543" s="31" t="s">
        <v>2557</v>
      </c>
      <c r="B2543" s="31"/>
      <c r="C2543" s="31"/>
      <c r="D2543" s="31"/>
      <c r="E2543" s="54"/>
    </row>
    <row r="2544" spans="1:5" x14ac:dyDescent="0.25">
      <c r="A2544" s="33" t="s">
        <v>2558</v>
      </c>
      <c r="B2544" s="33"/>
      <c r="C2544" s="33"/>
      <c r="D2544" s="33"/>
      <c r="E2544" s="69"/>
    </row>
    <row r="2545" spans="1:5" x14ac:dyDescent="0.25">
      <c r="A2545" s="12" t="s">
        <v>2559</v>
      </c>
      <c r="B2545" s="12"/>
      <c r="C2545" s="12"/>
      <c r="D2545" s="12"/>
      <c r="E2545" s="70"/>
    </row>
    <row r="2546" spans="1:5" x14ac:dyDescent="0.25">
      <c r="A2546" s="33" t="s">
        <v>2560</v>
      </c>
      <c r="B2546" s="33"/>
      <c r="C2546" s="33"/>
      <c r="D2546" s="33"/>
      <c r="E2546" s="69"/>
    </row>
    <row r="2547" spans="1:5" x14ac:dyDescent="0.25">
      <c r="A2547" s="12" t="s">
        <v>2561</v>
      </c>
      <c r="B2547" s="12"/>
      <c r="C2547" s="12"/>
      <c r="D2547" s="12"/>
      <c r="E2547" s="70"/>
    </row>
    <row r="2548" spans="1:5" x14ac:dyDescent="0.25">
      <c r="A2548" s="33" t="s">
        <v>2562</v>
      </c>
      <c r="B2548" s="33"/>
      <c r="C2548" s="33"/>
      <c r="D2548" s="33"/>
      <c r="E2548" s="69"/>
    </row>
    <row r="2549" spans="1:5" x14ac:dyDescent="0.25">
      <c r="A2549" s="12" t="s">
        <v>2563</v>
      </c>
      <c r="B2549" s="12"/>
      <c r="C2549" s="12"/>
      <c r="D2549" s="12"/>
      <c r="E2549" s="70"/>
    </row>
    <row r="2550" spans="1:5" x14ac:dyDescent="0.25">
      <c r="A2550" s="33" t="s">
        <v>2564</v>
      </c>
      <c r="B2550" s="33"/>
      <c r="C2550" s="33"/>
      <c r="D2550" s="33"/>
      <c r="E2550" s="69"/>
    </row>
    <row r="2551" spans="1:5" x14ac:dyDescent="0.25">
      <c r="A2551" s="31" t="s">
        <v>2565</v>
      </c>
      <c r="B2551" s="31"/>
      <c r="C2551" s="31"/>
      <c r="D2551" s="31"/>
      <c r="E2551" s="54"/>
    </row>
    <row r="2552" spans="1:5" x14ac:dyDescent="0.25">
      <c r="A2552" s="33" t="s">
        <v>2566</v>
      </c>
      <c r="B2552" s="33"/>
      <c r="C2552" s="33"/>
      <c r="D2552" s="33"/>
      <c r="E2552" s="69"/>
    </row>
    <row r="2553" spans="1:5" x14ac:dyDescent="0.25">
      <c r="A2553" s="31" t="s">
        <v>2567</v>
      </c>
      <c r="B2553" s="31"/>
      <c r="C2553" s="31"/>
      <c r="D2553" s="31"/>
      <c r="E2553" s="54"/>
    </row>
    <row r="2554" spans="1:5" x14ac:dyDescent="0.25">
      <c r="A2554" s="33" t="s">
        <v>2568</v>
      </c>
      <c r="B2554" s="33"/>
      <c r="C2554" s="33"/>
      <c r="D2554" s="33"/>
      <c r="E2554" s="69"/>
    </row>
    <row r="2555" spans="1:5" x14ac:dyDescent="0.25">
      <c r="A2555" s="12" t="s">
        <v>2569</v>
      </c>
      <c r="B2555" s="12"/>
      <c r="C2555" s="12"/>
      <c r="D2555" s="12"/>
      <c r="E2555" s="70"/>
    </row>
    <row r="2556" spans="1:5" x14ac:dyDescent="0.25">
      <c r="A2556" s="33" t="s">
        <v>2570</v>
      </c>
      <c r="B2556" s="33"/>
      <c r="C2556" s="33"/>
      <c r="D2556" s="33"/>
      <c r="E2556" s="69"/>
    </row>
    <row r="2557" spans="1:5" x14ac:dyDescent="0.25">
      <c r="A2557" s="12" t="s">
        <v>2571</v>
      </c>
      <c r="B2557" s="12"/>
      <c r="C2557" s="12"/>
      <c r="D2557" s="12"/>
      <c r="E2557" s="70"/>
    </row>
    <row r="2558" spans="1:5" x14ac:dyDescent="0.25">
      <c r="A2558" s="33" t="s">
        <v>2572</v>
      </c>
      <c r="B2558" s="33"/>
      <c r="C2558" s="33"/>
      <c r="D2558" s="33"/>
      <c r="E2558" s="69"/>
    </row>
    <row r="2559" spans="1:5" x14ac:dyDescent="0.25">
      <c r="A2559" s="12" t="s">
        <v>2573</v>
      </c>
      <c r="B2559" s="12"/>
      <c r="C2559" s="12"/>
      <c r="D2559" s="12"/>
      <c r="E2559" s="70"/>
    </row>
    <row r="2560" spans="1:5" x14ac:dyDescent="0.25">
      <c r="A2560" s="33" t="s">
        <v>2574</v>
      </c>
      <c r="B2560" s="33"/>
      <c r="C2560" s="33"/>
      <c r="D2560" s="33"/>
      <c r="E2560" s="69"/>
    </row>
    <row r="2561" spans="1:5" x14ac:dyDescent="0.25">
      <c r="A2561" s="31" t="s">
        <v>2575</v>
      </c>
      <c r="B2561" s="31"/>
      <c r="C2561" s="31"/>
      <c r="D2561" s="31"/>
      <c r="E2561" s="54"/>
    </row>
    <row r="2562" spans="1:5" x14ac:dyDescent="0.25">
      <c r="A2562" s="33" t="s">
        <v>2576</v>
      </c>
      <c r="B2562" s="33"/>
      <c r="C2562" s="33"/>
      <c r="D2562" s="33"/>
      <c r="E2562" s="69"/>
    </row>
    <row r="2563" spans="1:5" x14ac:dyDescent="0.25">
      <c r="A2563" s="12" t="s">
        <v>2577</v>
      </c>
      <c r="B2563" s="12"/>
      <c r="C2563" s="12"/>
      <c r="D2563" s="12"/>
      <c r="E2563" s="70"/>
    </row>
    <row r="2564" spans="1:5" x14ac:dyDescent="0.25">
      <c r="A2564" s="33" t="s">
        <v>2578</v>
      </c>
      <c r="B2564" s="33"/>
      <c r="C2564" s="33"/>
      <c r="D2564" s="33"/>
      <c r="E2564" s="69"/>
    </row>
    <row r="2565" spans="1:5" x14ac:dyDescent="0.25">
      <c r="A2565" s="12" t="s">
        <v>2579</v>
      </c>
      <c r="B2565" s="12"/>
      <c r="C2565" s="12"/>
      <c r="D2565" s="12"/>
      <c r="E2565" s="70"/>
    </row>
    <row r="2566" spans="1:5" x14ac:dyDescent="0.25">
      <c r="A2566" s="33" t="s">
        <v>2580</v>
      </c>
      <c r="B2566" s="33"/>
      <c r="C2566" s="33"/>
      <c r="D2566" s="33"/>
      <c r="E2566" s="69"/>
    </row>
    <row r="2567" spans="1:5" x14ac:dyDescent="0.25">
      <c r="A2567" s="12" t="s">
        <v>2581</v>
      </c>
      <c r="B2567" s="12"/>
      <c r="C2567" s="12"/>
      <c r="D2567" s="12"/>
      <c r="E2567" s="70"/>
    </row>
    <row r="2568" spans="1:5" x14ac:dyDescent="0.25">
      <c r="A2568" s="33" t="s">
        <v>2582</v>
      </c>
      <c r="B2568" s="33"/>
      <c r="C2568" s="33"/>
      <c r="D2568" s="33"/>
      <c r="E2568" s="69"/>
    </row>
    <row r="2569" spans="1:5" x14ac:dyDescent="0.25">
      <c r="A2569" s="31" t="s">
        <v>2583</v>
      </c>
      <c r="B2569" s="31"/>
      <c r="C2569" s="31"/>
      <c r="D2569" s="31"/>
      <c r="E2569" s="54"/>
    </row>
    <row r="2570" spans="1:5" x14ac:dyDescent="0.25">
      <c r="A2570" s="33" t="s">
        <v>2584</v>
      </c>
      <c r="B2570" s="33"/>
      <c r="C2570" s="33"/>
      <c r="D2570" s="33"/>
      <c r="E2570" s="69"/>
    </row>
    <row r="2571" spans="1:5" x14ac:dyDescent="0.25">
      <c r="A2571" s="31" t="s">
        <v>2585</v>
      </c>
      <c r="B2571" s="31"/>
      <c r="C2571" s="31"/>
      <c r="D2571" s="31"/>
      <c r="E2571" s="54"/>
    </row>
    <row r="2572" spans="1:5" x14ac:dyDescent="0.25">
      <c r="A2572" s="33" t="s">
        <v>2586</v>
      </c>
      <c r="B2572" s="33"/>
      <c r="C2572" s="33"/>
      <c r="D2572" s="33"/>
      <c r="E2572" s="69"/>
    </row>
    <row r="2573" spans="1:5" x14ac:dyDescent="0.25">
      <c r="A2573" s="12" t="s">
        <v>2587</v>
      </c>
      <c r="B2573" s="12"/>
      <c r="C2573" s="12"/>
      <c r="D2573" s="12"/>
      <c r="E2573" s="70"/>
    </row>
    <row r="2574" spans="1:5" x14ac:dyDescent="0.25">
      <c r="A2574" s="33" t="s">
        <v>2588</v>
      </c>
      <c r="B2574" s="33"/>
      <c r="C2574" s="33"/>
      <c r="D2574" s="33"/>
      <c r="E2574" s="69"/>
    </row>
    <row r="2575" spans="1:5" x14ac:dyDescent="0.25">
      <c r="A2575" s="12" t="s">
        <v>2589</v>
      </c>
      <c r="B2575" s="12"/>
      <c r="C2575" s="12"/>
      <c r="D2575" s="12"/>
      <c r="E2575" s="70"/>
    </row>
    <row r="2576" spans="1:5" x14ac:dyDescent="0.25">
      <c r="A2576" s="33" t="s">
        <v>2590</v>
      </c>
      <c r="B2576" s="33"/>
      <c r="C2576" s="33"/>
      <c r="D2576" s="33"/>
      <c r="E2576" s="69"/>
    </row>
    <row r="2577" spans="1:5" x14ac:dyDescent="0.25">
      <c r="A2577" s="12" t="s">
        <v>2591</v>
      </c>
      <c r="B2577" s="12"/>
      <c r="C2577" s="12"/>
      <c r="D2577" s="12"/>
      <c r="E2577" s="70"/>
    </row>
    <row r="2578" spans="1:5" x14ac:dyDescent="0.25">
      <c r="A2578" s="33" t="s">
        <v>2592</v>
      </c>
      <c r="B2578" s="33"/>
      <c r="C2578" s="33"/>
      <c r="D2578" s="33"/>
      <c r="E2578" s="69"/>
    </row>
    <row r="2579" spans="1:5" x14ac:dyDescent="0.25">
      <c r="A2579" s="31" t="s">
        <v>2593</v>
      </c>
      <c r="B2579" s="31"/>
      <c r="C2579" s="31"/>
      <c r="D2579" s="31"/>
      <c r="E2579" s="54"/>
    </row>
    <row r="2580" spans="1:5" x14ac:dyDescent="0.25">
      <c r="A2580" s="33" t="s">
        <v>2594</v>
      </c>
      <c r="B2580" s="33"/>
      <c r="C2580" s="33"/>
      <c r="D2580" s="33"/>
      <c r="E2580" s="69"/>
    </row>
    <row r="2581" spans="1:5" x14ac:dyDescent="0.25">
      <c r="A2581" s="12" t="s">
        <v>2595</v>
      </c>
      <c r="B2581" s="12"/>
      <c r="C2581" s="12"/>
      <c r="D2581" s="12"/>
      <c r="E2581" s="70"/>
    </row>
    <row r="2582" spans="1:5" x14ac:dyDescent="0.25">
      <c r="A2582" s="33" t="s">
        <v>2596</v>
      </c>
      <c r="B2582" s="33"/>
      <c r="C2582" s="33"/>
      <c r="D2582" s="33"/>
      <c r="E2582" s="69"/>
    </row>
    <row r="2583" spans="1:5" x14ac:dyDescent="0.25">
      <c r="A2583" s="12" t="s">
        <v>2597</v>
      </c>
      <c r="B2583" s="12"/>
      <c r="C2583" s="12"/>
      <c r="D2583" s="12"/>
      <c r="E2583" s="70"/>
    </row>
    <row r="2584" spans="1:5" x14ac:dyDescent="0.25">
      <c r="A2584" s="33" t="s">
        <v>2598</v>
      </c>
      <c r="B2584" s="33"/>
      <c r="C2584" s="33"/>
      <c r="D2584" s="33"/>
      <c r="E2584" s="69"/>
    </row>
    <row r="2585" spans="1:5" x14ac:dyDescent="0.25">
      <c r="A2585" s="12" t="s">
        <v>2599</v>
      </c>
      <c r="B2585" s="12"/>
      <c r="C2585" s="12"/>
      <c r="D2585" s="12"/>
      <c r="E2585" s="70"/>
    </row>
    <row r="2586" spans="1:5" x14ac:dyDescent="0.25">
      <c r="A2586" s="33" t="s">
        <v>2600</v>
      </c>
      <c r="B2586" s="33"/>
      <c r="C2586" s="33"/>
      <c r="D2586" s="33"/>
      <c r="E2586" s="69"/>
    </row>
    <row r="2587" spans="1:5" x14ac:dyDescent="0.25">
      <c r="A2587" s="31" t="s">
        <v>2601</v>
      </c>
      <c r="B2587" s="31"/>
      <c r="C2587" s="31"/>
      <c r="D2587" s="31"/>
      <c r="E2587" s="54"/>
    </row>
    <row r="2588" spans="1:5" x14ac:dyDescent="0.25">
      <c r="A2588" s="33" t="s">
        <v>2602</v>
      </c>
      <c r="B2588" s="33"/>
      <c r="C2588" s="33"/>
      <c r="D2588" s="33"/>
      <c r="E2588" s="69"/>
    </row>
    <row r="2589" spans="1:5" x14ac:dyDescent="0.25">
      <c r="A2589" s="31" t="s">
        <v>2603</v>
      </c>
      <c r="B2589" s="31"/>
      <c r="C2589" s="31"/>
      <c r="D2589" s="31"/>
      <c r="E2589" s="54"/>
    </row>
    <row r="2590" spans="1:5" x14ac:dyDescent="0.25">
      <c r="A2590" s="33" t="s">
        <v>2604</v>
      </c>
      <c r="B2590" s="33"/>
      <c r="C2590" s="33"/>
      <c r="D2590" s="33"/>
      <c r="E2590" s="69"/>
    </row>
    <row r="2591" spans="1:5" x14ac:dyDescent="0.25">
      <c r="A2591" s="12" t="s">
        <v>2605</v>
      </c>
      <c r="B2591" s="12"/>
      <c r="C2591" s="12"/>
      <c r="D2591" s="12"/>
      <c r="E2591" s="70"/>
    </row>
    <row r="2592" spans="1:5" x14ac:dyDescent="0.25">
      <c r="A2592" s="33" t="s">
        <v>2606</v>
      </c>
      <c r="B2592" s="33"/>
      <c r="C2592" s="33"/>
      <c r="D2592" s="33"/>
      <c r="E2592" s="69"/>
    </row>
    <row r="2593" spans="1:5" x14ac:dyDescent="0.25">
      <c r="A2593" s="12" t="s">
        <v>2607</v>
      </c>
      <c r="B2593" s="12"/>
      <c r="C2593" s="12"/>
      <c r="D2593" s="12"/>
      <c r="E2593" s="70"/>
    </row>
    <row r="2594" spans="1:5" x14ac:dyDescent="0.25">
      <c r="A2594" s="33" t="s">
        <v>2608</v>
      </c>
      <c r="B2594" s="33"/>
      <c r="C2594" s="33"/>
      <c r="D2594" s="33"/>
      <c r="E2594" s="69"/>
    </row>
    <row r="2595" spans="1:5" x14ac:dyDescent="0.25">
      <c r="A2595" s="12" t="s">
        <v>2609</v>
      </c>
      <c r="B2595" s="12"/>
      <c r="C2595" s="12"/>
      <c r="D2595" s="12"/>
      <c r="E2595" s="70"/>
    </row>
    <row r="2596" spans="1:5" x14ac:dyDescent="0.25">
      <c r="A2596" s="33" t="s">
        <v>2610</v>
      </c>
      <c r="B2596" s="33"/>
      <c r="C2596" s="33"/>
      <c r="D2596" s="33"/>
      <c r="E2596" s="69"/>
    </row>
    <row r="2597" spans="1:5" x14ac:dyDescent="0.25">
      <c r="A2597" s="31" t="s">
        <v>2611</v>
      </c>
      <c r="B2597" s="31"/>
      <c r="C2597" s="31"/>
      <c r="D2597" s="31"/>
      <c r="E2597" s="54"/>
    </row>
    <row r="2598" spans="1:5" x14ac:dyDescent="0.25">
      <c r="A2598" s="33" t="s">
        <v>2612</v>
      </c>
      <c r="B2598" s="33"/>
      <c r="C2598" s="33"/>
      <c r="D2598" s="33"/>
      <c r="E2598" s="69"/>
    </row>
    <row r="2599" spans="1:5" x14ac:dyDescent="0.25">
      <c r="A2599" s="12" t="s">
        <v>2613</v>
      </c>
      <c r="B2599" s="12"/>
      <c r="C2599" s="12"/>
      <c r="D2599" s="12"/>
      <c r="E2599" s="70"/>
    </row>
    <row r="2600" spans="1:5" x14ac:dyDescent="0.25">
      <c r="A2600" s="33" t="s">
        <v>2614</v>
      </c>
      <c r="B2600" s="33"/>
      <c r="C2600" s="33"/>
      <c r="D2600" s="33"/>
      <c r="E2600" s="69"/>
    </row>
    <row r="2601" spans="1:5" x14ac:dyDescent="0.25">
      <c r="A2601" s="12" t="s">
        <v>2388</v>
      </c>
      <c r="B2601" s="12"/>
      <c r="C2601" s="12"/>
      <c r="D2601" s="12"/>
      <c r="E2601" s="70"/>
    </row>
    <row r="2602" spans="1:5" x14ac:dyDescent="0.25">
      <c r="A2602" s="33" t="s">
        <v>2615</v>
      </c>
      <c r="B2602" s="33"/>
      <c r="C2602" s="33"/>
      <c r="D2602" s="33"/>
      <c r="E2602" s="69"/>
    </row>
    <row r="2603" spans="1:5" x14ac:dyDescent="0.25">
      <c r="A2603" s="12" t="s">
        <v>2616</v>
      </c>
      <c r="B2603" s="12"/>
      <c r="C2603" s="12"/>
      <c r="D2603" s="12"/>
      <c r="E2603" s="70"/>
    </row>
    <row r="2604" spans="1:5" x14ac:dyDescent="0.25">
      <c r="A2604" s="33" t="s">
        <v>2617</v>
      </c>
      <c r="B2604" s="33"/>
      <c r="C2604" s="33"/>
      <c r="D2604" s="33"/>
      <c r="E2604" s="69"/>
    </row>
    <row r="2605" spans="1:5" x14ac:dyDescent="0.25">
      <c r="A2605" s="31" t="s">
        <v>2463</v>
      </c>
      <c r="B2605" s="31"/>
      <c r="C2605" s="31"/>
      <c r="D2605" s="31"/>
      <c r="E2605" s="54"/>
    </row>
    <row r="2606" spans="1:5" x14ac:dyDescent="0.25">
      <c r="A2606" s="33" t="s">
        <v>2618</v>
      </c>
      <c r="B2606" s="33"/>
      <c r="C2606" s="33"/>
      <c r="D2606" s="33"/>
      <c r="E2606" s="69"/>
    </row>
    <row r="2607" spans="1:5" x14ac:dyDescent="0.25">
      <c r="A2607" s="31" t="s">
        <v>2619</v>
      </c>
      <c r="B2607" s="31"/>
      <c r="C2607" s="31"/>
      <c r="D2607" s="31"/>
      <c r="E2607" s="54"/>
    </row>
    <row r="2608" spans="1:5" x14ac:dyDescent="0.25">
      <c r="A2608" s="33" t="s">
        <v>2620</v>
      </c>
      <c r="B2608" s="33"/>
      <c r="C2608" s="33"/>
      <c r="D2608" s="33"/>
      <c r="E2608" s="69"/>
    </row>
    <row r="2609" spans="1:5" x14ac:dyDescent="0.25">
      <c r="A2609" s="12" t="s">
        <v>2621</v>
      </c>
      <c r="B2609" s="12"/>
      <c r="C2609" s="12"/>
      <c r="D2609" s="12"/>
      <c r="E2609" s="70"/>
    </row>
    <row r="2610" spans="1:5" x14ac:dyDescent="0.25">
      <c r="A2610" s="33" t="s">
        <v>2622</v>
      </c>
      <c r="B2610" s="33"/>
      <c r="C2610" s="33"/>
      <c r="D2610" s="33"/>
      <c r="E2610" s="69"/>
    </row>
    <row r="2611" spans="1:5" x14ac:dyDescent="0.25">
      <c r="A2611" s="12" t="s">
        <v>2623</v>
      </c>
      <c r="B2611" s="12"/>
      <c r="C2611" s="12"/>
      <c r="D2611" s="12"/>
      <c r="E2611" s="70"/>
    </row>
    <row r="2612" spans="1:5" x14ac:dyDescent="0.25">
      <c r="A2612" s="33" t="s">
        <v>2624</v>
      </c>
      <c r="B2612" s="33"/>
      <c r="C2612" s="33"/>
      <c r="D2612" s="33"/>
      <c r="E2612" s="69"/>
    </row>
    <row r="2613" spans="1:5" x14ac:dyDescent="0.25">
      <c r="A2613" s="12" t="s">
        <v>2625</v>
      </c>
      <c r="B2613" s="12"/>
      <c r="C2613" s="12"/>
      <c r="D2613" s="12"/>
      <c r="E2613" s="70"/>
    </row>
    <row r="2614" spans="1:5" x14ac:dyDescent="0.25">
      <c r="A2614" s="33" t="s">
        <v>2626</v>
      </c>
      <c r="B2614" s="33"/>
      <c r="C2614" s="33"/>
      <c r="D2614" s="33"/>
      <c r="E2614" s="69"/>
    </row>
    <row r="2615" spans="1:5" x14ac:dyDescent="0.25">
      <c r="A2615" s="31" t="s">
        <v>2627</v>
      </c>
      <c r="B2615" s="31"/>
      <c r="C2615" s="31"/>
      <c r="D2615" s="31"/>
      <c r="E2615" s="54"/>
    </row>
    <row r="2616" spans="1:5" x14ac:dyDescent="0.25">
      <c r="A2616" s="33" t="s">
        <v>2628</v>
      </c>
      <c r="B2616" s="33"/>
      <c r="C2616" s="33"/>
      <c r="D2616" s="33"/>
      <c r="E2616" s="69"/>
    </row>
    <row r="2617" spans="1:5" x14ac:dyDescent="0.25">
      <c r="A2617" s="12" t="s">
        <v>2629</v>
      </c>
      <c r="B2617" s="12"/>
      <c r="C2617" s="12"/>
      <c r="D2617" s="12"/>
      <c r="E2617" s="70"/>
    </row>
    <row r="2618" spans="1:5" x14ac:dyDescent="0.25">
      <c r="A2618" s="33" t="s">
        <v>2630</v>
      </c>
      <c r="B2618" s="33"/>
      <c r="C2618" s="33"/>
      <c r="D2618" s="33"/>
      <c r="E2618" s="69"/>
    </row>
    <row r="2619" spans="1:5" x14ac:dyDescent="0.25">
      <c r="A2619" s="12" t="s">
        <v>2631</v>
      </c>
      <c r="B2619" s="12"/>
      <c r="C2619" s="12"/>
      <c r="D2619" s="12"/>
      <c r="E2619" s="70"/>
    </row>
    <row r="2620" spans="1:5" x14ac:dyDescent="0.25">
      <c r="A2620" s="33" t="s">
        <v>2632</v>
      </c>
      <c r="B2620" s="33"/>
      <c r="C2620" s="33"/>
      <c r="D2620" s="33"/>
      <c r="E2620" s="69"/>
    </row>
    <row r="2621" spans="1:5" x14ac:dyDescent="0.25">
      <c r="A2621" s="12" t="s">
        <v>2633</v>
      </c>
      <c r="B2621" s="12"/>
      <c r="C2621" s="12"/>
      <c r="D2621" s="12"/>
      <c r="E2621" s="70"/>
    </row>
    <row r="2622" spans="1:5" x14ac:dyDescent="0.25">
      <c r="A2622" s="33" t="s">
        <v>2634</v>
      </c>
      <c r="B2622" s="33"/>
      <c r="C2622" s="33"/>
      <c r="D2622" s="33"/>
      <c r="E2622" s="69"/>
    </row>
    <row r="2623" spans="1:5" x14ac:dyDescent="0.25">
      <c r="A2623" s="31" t="s">
        <v>2635</v>
      </c>
      <c r="B2623" s="31"/>
      <c r="C2623" s="31"/>
      <c r="D2623" s="31"/>
      <c r="E2623" s="54"/>
    </row>
    <row r="2624" spans="1:5" x14ac:dyDescent="0.25">
      <c r="A2624" s="33" t="s">
        <v>2636</v>
      </c>
      <c r="B2624" s="33"/>
      <c r="C2624" s="33"/>
      <c r="E2624" s="69"/>
    </row>
    <row r="2625" spans="1:5" x14ac:dyDescent="0.25">
      <c r="A2625" t="s">
        <v>11</v>
      </c>
    </row>
    <row r="2626" spans="1:5" x14ac:dyDescent="0.25">
      <c r="A2626" s="63" t="s">
        <v>2924</v>
      </c>
    </row>
    <row r="2627" spans="1:5" x14ac:dyDescent="0.25">
      <c r="A2627" s="63" t="s">
        <v>2923</v>
      </c>
    </row>
    <row r="2628" spans="1:5" x14ac:dyDescent="0.25">
      <c r="A2628" t="s">
        <v>12</v>
      </c>
    </row>
    <row r="2629" spans="1:5" s="8" customFormat="1" x14ac:dyDescent="0.25">
      <c r="A2629" s="10" t="s">
        <v>2903</v>
      </c>
    </row>
    <row r="2630" spans="1:5" s="8" customFormat="1" x14ac:dyDescent="0.25">
      <c r="A2630" s="10" t="s">
        <v>2904</v>
      </c>
      <c r="B2630" s="10"/>
      <c r="C2630" s="10"/>
      <c r="D2630" s="73">
        <v>169</v>
      </c>
      <c r="E2630" s="71">
        <v>0.80861244019138756</v>
      </c>
    </row>
    <row r="2631" spans="1:5" s="8" customFormat="1" x14ac:dyDescent="0.25">
      <c r="A2631" s="72" t="s">
        <v>2905</v>
      </c>
      <c r="B2631" s="72"/>
      <c r="C2631" s="72"/>
      <c r="D2631" s="72">
        <v>40</v>
      </c>
      <c r="E2631" s="71">
        <v>0.19138755980861244</v>
      </c>
    </row>
    <row r="2632" spans="1:5" s="8" customFormat="1" x14ac:dyDescent="0.25">
      <c r="A2632" s="10" t="s">
        <v>2906</v>
      </c>
      <c r="B2632" s="10"/>
      <c r="C2632" s="10"/>
      <c r="D2632" s="10">
        <v>209</v>
      </c>
      <c r="E2632" s="112">
        <v>1</v>
      </c>
    </row>
  </sheetData>
  <pageMargins left="0.70866141732283472" right="0.70866141732283472" top="0.74803149606299213" bottom="0.74803149606299213" header="0.31496062992125984" footer="0.31496062992125984"/>
  <pageSetup scale="53" fitToHeight="100" orientation="portrait" horizontalDpi="300" verticalDpi="300"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7"/>
  <sheetViews>
    <sheetView view="pageBreakPreview" topLeftCell="A67" zoomScaleNormal="100" zoomScaleSheetLayoutView="100" workbookViewId="0">
      <selection activeCell="E73" sqref="E73"/>
    </sheetView>
  </sheetViews>
  <sheetFormatPr baseColWidth="10" defaultRowHeight="15" x14ac:dyDescent="0.25"/>
  <cols>
    <col min="1" max="1" width="34" customWidth="1"/>
    <col min="2" max="2" width="21.28515625" bestFit="1" customWidth="1"/>
    <col min="3" max="3" width="28.140625" bestFit="1" customWidth="1"/>
    <col min="4" max="5" width="25.7109375" customWidth="1"/>
    <col min="7" max="8" width="0" hidden="1" customWidth="1"/>
  </cols>
  <sheetData>
    <row r="1" spans="1:8" s="8" customFormat="1" x14ac:dyDescent="0.25">
      <c r="A1" s="10" t="s">
        <v>2922</v>
      </c>
      <c r="H1" s="10"/>
    </row>
    <row r="2" spans="1:8" x14ac:dyDescent="0.25">
      <c r="A2" s="28" t="s">
        <v>2637</v>
      </c>
    </row>
    <row r="3" spans="1:8" ht="15" customHeight="1" x14ac:dyDescent="0.25">
      <c r="A3" s="29" t="s">
        <v>1</v>
      </c>
    </row>
    <row r="4" spans="1:8" ht="30" customHeight="1" x14ac:dyDescent="0.25">
      <c r="A4" s="30" t="s">
        <v>2638</v>
      </c>
      <c r="B4" s="30" t="s">
        <v>144</v>
      </c>
      <c r="C4" s="30" t="s">
        <v>145</v>
      </c>
      <c r="G4" t="s">
        <v>2960</v>
      </c>
    </row>
    <row r="5" spans="1:8" ht="15" customHeight="1" x14ac:dyDescent="0.25">
      <c r="A5" s="31" t="s">
        <v>2639</v>
      </c>
      <c r="B5" s="31">
        <v>34</v>
      </c>
      <c r="C5" s="32">
        <v>0.16267942583732056</v>
      </c>
      <c r="G5">
        <v>1</v>
      </c>
      <c r="H5">
        <f>+COUNTIFS(BaseSAP!$P:$P,VI!$G5,BaseSAP!$C:$C,VI!$G$4)</f>
        <v>34</v>
      </c>
    </row>
    <row r="6" spans="1:8" ht="15" customHeight="1" x14ac:dyDescent="0.25">
      <c r="A6" s="33" t="s">
        <v>2640</v>
      </c>
      <c r="B6" s="33">
        <v>0</v>
      </c>
      <c r="C6" s="35">
        <v>0</v>
      </c>
      <c r="G6">
        <v>2</v>
      </c>
      <c r="H6">
        <f>+COUNTIFS(BaseSAP!$P:$P,VI!$G6,BaseSAP!$C:$C,VI!$G$4)</f>
        <v>0</v>
      </c>
    </row>
    <row r="7" spans="1:8" ht="15" customHeight="1" x14ac:dyDescent="0.25">
      <c r="A7" s="12" t="s">
        <v>2641</v>
      </c>
      <c r="B7" s="12">
        <v>87</v>
      </c>
      <c r="C7" s="34">
        <v>0.41626794258373206</v>
      </c>
      <c r="G7">
        <v>3</v>
      </c>
      <c r="H7">
        <f>+COUNTIFS(BaseSAP!$P:$P,VI!$G7,BaseSAP!$C:$C,VI!$G$4)</f>
        <v>87</v>
      </c>
    </row>
    <row r="8" spans="1:8" ht="15" customHeight="1" x14ac:dyDescent="0.25">
      <c r="A8" s="33" t="s">
        <v>2642</v>
      </c>
      <c r="B8" s="33">
        <v>3</v>
      </c>
      <c r="C8" s="35">
        <v>1.4354066985645933E-2</v>
      </c>
      <c r="G8">
        <v>4</v>
      </c>
      <c r="H8">
        <f>+COUNTIFS(BaseSAP!$P:$P,VI!$G8,BaseSAP!$C:$C,VI!$G$4)</f>
        <v>3</v>
      </c>
    </row>
    <row r="9" spans="1:8" ht="15" customHeight="1" x14ac:dyDescent="0.25">
      <c r="A9" s="12" t="s">
        <v>2643</v>
      </c>
      <c r="B9" s="12">
        <v>7</v>
      </c>
      <c r="C9" s="34">
        <v>3.3492822966507178E-2</v>
      </c>
      <c r="G9">
        <v>5</v>
      </c>
      <c r="H9">
        <f>+COUNTIFS(BaseSAP!$P:$P,VI!$G9,BaseSAP!$C:$C,VI!$G$4)</f>
        <v>7</v>
      </c>
    </row>
    <row r="10" spans="1:8" ht="15" customHeight="1" x14ac:dyDescent="0.25">
      <c r="A10" s="33" t="s">
        <v>2644</v>
      </c>
      <c r="B10" s="33">
        <v>0</v>
      </c>
      <c r="C10" s="35">
        <v>0</v>
      </c>
      <c r="G10">
        <v>6</v>
      </c>
      <c r="H10">
        <f>+COUNTIFS(BaseSAP!$P:$P,VI!$G10,BaseSAP!$C:$C,VI!$G$4)</f>
        <v>0</v>
      </c>
    </row>
    <row r="11" spans="1:8" ht="15" customHeight="1" x14ac:dyDescent="0.25">
      <c r="A11" s="12" t="s">
        <v>2645</v>
      </c>
      <c r="B11" s="12">
        <v>14</v>
      </c>
      <c r="C11" s="34">
        <v>6.6985645933014357E-2</v>
      </c>
      <c r="G11">
        <v>7</v>
      </c>
      <c r="H11">
        <f>+COUNTIFS(BaseSAP!$P:$P,VI!$G11,BaseSAP!$C:$C,VI!$G$4)</f>
        <v>14</v>
      </c>
    </row>
    <row r="12" spans="1:8" ht="15" customHeight="1" x14ac:dyDescent="0.25">
      <c r="A12" s="33" t="s">
        <v>2646</v>
      </c>
      <c r="B12" s="33">
        <v>1</v>
      </c>
      <c r="C12" s="35">
        <v>4.7846889952153108E-3</v>
      </c>
      <c r="G12">
        <v>8</v>
      </c>
      <c r="H12">
        <f>+COUNTIFS(BaseSAP!$P:$P,VI!$G12,BaseSAP!$C:$C,VI!$G$4)</f>
        <v>1</v>
      </c>
    </row>
    <row r="13" spans="1:8" ht="15" customHeight="1" x14ac:dyDescent="0.25">
      <c r="A13" s="31" t="s">
        <v>2647</v>
      </c>
      <c r="B13" s="31">
        <v>16</v>
      </c>
      <c r="C13" s="32">
        <v>7.6555023923444973E-2</v>
      </c>
      <c r="G13">
        <v>9</v>
      </c>
      <c r="H13">
        <f>+COUNTIFS(BaseSAP!$P:$P,VI!$G13,BaseSAP!$C:$C,VI!$G$4)</f>
        <v>16</v>
      </c>
    </row>
    <row r="14" spans="1:8" ht="15" customHeight="1" x14ac:dyDescent="0.25">
      <c r="A14" s="33" t="s">
        <v>2648</v>
      </c>
      <c r="B14" s="33">
        <v>1</v>
      </c>
      <c r="C14" s="35">
        <v>4.7846889952153108E-3</v>
      </c>
      <c r="G14">
        <v>10</v>
      </c>
      <c r="H14">
        <f>+COUNTIFS(BaseSAP!$P:$P,VI!$G14,BaseSAP!$C:$C,VI!$G$4)</f>
        <v>1</v>
      </c>
    </row>
    <row r="15" spans="1:8" ht="15" customHeight="1" x14ac:dyDescent="0.25">
      <c r="A15" s="31" t="s">
        <v>2649</v>
      </c>
      <c r="B15" s="31">
        <v>0</v>
      </c>
      <c r="C15" s="32">
        <v>0</v>
      </c>
      <c r="G15">
        <v>11</v>
      </c>
      <c r="H15">
        <f>+COUNTIFS(BaseSAP!$P:$P,VI!$G15,BaseSAP!$C:$C,VI!$G$4)</f>
        <v>0</v>
      </c>
    </row>
    <row r="16" spans="1:8" ht="15" customHeight="1" x14ac:dyDescent="0.25">
      <c r="A16" s="33" t="s">
        <v>2650</v>
      </c>
      <c r="B16" s="33">
        <v>0</v>
      </c>
      <c r="C16" s="35">
        <v>0</v>
      </c>
      <c r="G16">
        <v>12</v>
      </c>
      <c r="H16">
        <f>+COUNTIFS(BaseSAP!$P:$P,VI!$G16,BaseSAP!$C:$C,VI!$G$4)</f>
        <v>0</v>
      </c>
    </row>
    <row r="17" spans="1:8" ht="15" customHeight="1" x14ac:dyDescent="0.25">
      <c r="A17" s="12" t="s">
        <v>2651</v>
      </c>
      <c r="B17" s="12">
        <v>2</v>
      </c>
      <c r="C17" s="34">
        <v>9.5693779904306216E-3</v>
      </c>
      <c r="G17">
        <v>13</v>
      </c>
      <c r="H17">
        <f>+COUNTIFS(BaseSAP!$P:$P,VI!$G17,BaseSAP!$C:$C,VI!$G$4)</f>
        <v>2</v>
      </c>
    </row>
    <row r="18" spans="1:8" ht="15" customHeight="1" x14ac:dyDescent="0.25">
      <c r="A18" s="33" t="s">
        <v>2652</v>
      </c>
      <c r="B18" s="33">
        <v>44</v>
      </c>
      <c r="C18" s="35">
        <v>0.21052631578947367</v>
      </c>
      <c r="G18">
        <v>14</v>
      </c>
      <c r="H18">
        <f>+COUNTIFS(BaseSAP!$P:$P,VI!$G18,BaseSAP!$C:$C,VI!$G$4)</f>
        <v>44</v>
      </c>
    </row>
    <row r="19" spans="1:8" ht="15" customHeight="1" x14ac:dyDescent="0.25">
      <c r="A19" s="22" t="s">
        <v>2653</v>
      </c>
      <c r="B19" s="22">
        <v>209</v>
      </c>
      <c r="C19" s="50">
        <v>1</v>
      </c>
    </row>
    <row r="20" spans="1:8" ht="30" customHeight="1" x14ac:dyDescent="0.25">
      <c r="A20" s="30" t="s">
        <v>2654</v>
      </c>
      <c r="B20" s="30" t="s">
        <v>144</v>
      </c>
      <c r="C20" s="30" t="s">
        <v>145</v>
      </c>
      <c r="G20" t="s">
        <v>2960</v>
      </c>
    </row>
    <row r="21" spans="1:8" ht="15" customHeight="1" x14ac:dyDescent="0.25">
      <c r="A21" s="33" t="s">
        <v>2655</v>
      </c>
      <c r="B21" s="33">
        <v>71</v>
      </c>
      <c r="C21" s="35">
        <v>0.33971291866028708</v>
      </c>
      <c r="D21" s="36"/>
      <c r="G21" t="s">
        <v>2983</v>
      </c>
      <c r="H21">
        <f>+COUNTIFS(BaseSAP!$Q:$Q,VI!$G21,BaseSAP!$C:$C,VI!$G$4)</f>
        <v>71</v>
      </c>
    </row>
    <row r="22" spans="1:8" ht="15" customHeight="1" x14ac:dyDescent="0.25">
      <c r="A22" s="12" t="s">
        <v>2656</v>
      </c>
      <c r="B22" s="12">
        <v>100</v>
      </c>
      <c r="C22" s="34">
        <v>0.4784688995215311</v>
      </c>
      <c r="G22" t="s">
        <v>2984</v>
      </c>
      <c r="H22">
        <f>+COUNTIFS(BaseSAP!$Q:$Q,VI!$G22,BaseSAP!$C:$C,VI!$G$4)</f>
        <v>100</v>
      </c>
    </row>
    <row r="23" spans="1:8" ht="15" customHeight="1" x14ac:dyDescent="0.25">
      <c r="A23" s="33" t="s">
        <v>2652</v>
      </c>
      <c r="B23" s="33">
        <v>38</v>
      </c>
      <c r="C23" s="35">
        <v>0.18181818181818182</v>
      </c>
      <c r="G23" t="s">
        <v>2985</v>
      </c>
      <c r="H23">
        <f>+COUNTIFS(BaseSAP!$Q:$Q,VI!$G23,BaseSAP!$C:$C,VI!$G$4)</f>
        <v>38</v>
      </c>
    </row>
    <row r="24" spans="1:8" ht="15" customHeight="1" x14ac:dyDescent="0.25">
      <c r="A24" s="37" t="s">
        <v>2653</v>
      </c>
      <c r="B24" s="37">
        <v>209</v>
      </c>
      <c r="C24" s="52">
        <v>1</v>
      </c>
    </row>
    <row r="25" spans="1:8" ht="30" customHeight="1" x14ac:dyDescent="0.25">
      <c r="A25" s="30" t="s">
        <v>2657</v>
      </c>
      <c r="B25" s="30" t="s">
        <v>144</v>
      </c>
      <c r="C25" s="30" t="s">
        <v>145</v>
      </c>
      <c r="G25" t="s">
        <v>2960</v>
      </c>
    </row>
    <row r="26" spans="1:8" ht="15" customHeight="1" x14ac:dyDescent="0.25">
      <c r="A26" s="12" t="s">
        <v>2658</v>
      </c>
      <c r="B26" s="12">
        <v>13</v>
      </c>
      <c r="C26" s="50">
        <v>6.2200956937799042E-2</v>
      </c>
      <c r="G26" t="str">
        <f>+A26</f>
        <v>Ámbito Empresarial</v>
      </c>
      <c r="H26">
        <f>+COUNTIFS(BaseSAP!W:W,VI!G26,BaseSAP!C:C,VI!$G$25)</f>
        <v>5</v>
      </c>
    </row>
    <row r="27" spans="1:8" ht="15" customHeight="1" x14ac:dyDescent="0.25">
      <c r="A27" s="33" t="s">
        <v>2659</v>
      </c>
      <c r="B27" s="33">
        <v>0</v>
      </c>
      <c r="C27" s="51">
        <v>0</v>
      </c>
      <c r="G27" t="str">
        <f t="shared" ref="G27:G63" si="0">+A27</f>
        <v xml:space="preserve">     Actividades de extracción directa de bienes de la naturaleza sin transformaciones</v>
      </c>
      <c r="H27">
        <f>+COUNTIFS(BaseSAP!W:W,VI!G27,BaseSAP!C:C,VI!$G$25)</f>
        <v>0</v>
      </c>
    </row>
    <row r="28" spans="1:8" ht="15" customHeight="1" x14ac:dyDescent="0.25">
      <c r="A28" s="33" t="s">
        <v>2660</v>
      </c>
      <c r="B28" s="33">
        <v>0</v>
      </c>
      <c r="C28" s="51">
        <v>0</v>
      </c>
      <c r="G28" t="str">
        <f t="shared" si="0"/>
        <v xml:space="preserve">     Actividades que implican transformación de alimentos y materias primas</v>
      </c>
      <c r="H28">
        <f>+COUNTIFS(BaseSAP!W:W,VI!G28,BaseSAP!C:C,VI!$G$25)</f>
        <v>0</v>
      </c>
    </row>
    <row r="29" spans="1:8" ht="15" customHeight="1" x14ac:dyDescent="0.25">
      <c r="A29" s="33" t="s">
        <v>2661</v>
      </c>
      <c r="B29" s="33">
        <v>7</v>
      </c>
      <c r="C29" s="51">
        <v>3.3492822966507178E-2</v>
      </c>
      <c r="G29" t="str">
        <f t="shared" si="0"/>
        <v xml:space="preserve">     Servicios a la actividad empresarial</v>
      </c>
      <c r="H29">
        <f>+COUNTIFS(BaseSAP!W:W,VI!G29,BaseSAP!C:C,VI!$G$25)</f>
        <v>7</v>
      </c>
    </row>
    <row r="30" spans="1:8" ht="15" customHeight="1" x14ac:dyDescent="0.25">
      <c r="A30" s="33" t="s">
        <v>2662</v>
      </c>
      <c r="B30" s="33">
        <v>1</v>
      </c>
      <c r="C30" s="51">
        <v>4.7846889952153108E-3</v>
      </c>
      <c r="G30" t="str">
        <f t="shared" si="0"/>
        <v xml:space="preserve">     Servicios a la ciudadanía</v>
      </c>
      <c r="H30">
        <f>+COUNTIFS(BaseSAP!W:W,VI!G30,BaseSAP!C:C,VI!$G$25)</f>
        <v>1</v>
      </c>
    </row>
    <row r="31" spans="1:8" ht="15" customHeight="1" x14ac:dyDescent="0.25">
      <c r="A31" s="12" t="s">
        <v>2663</v>
      </c>
      <c r="B31" s="12">
        <v>90</v>
      </c>
      <c r="C31" s="50">
        <v>0.43062200956937802</v>
      </c>
      <c r="G31" t="str">
        <f t="shared" si="0"/>
        <v>Ámbito Académico</v>
      </c>
      <c r="H31">
        <f>+COUNTIFS(BaseSAP!W:W,VI!G31,BaseSAP!C:C,VI!$G$25)</f>
        <v>6</v>
      </c>
    </row>
    <row r="32" spans="1:8" ht="15" customHeight="1" x14ac:dyDescent="0.25">
      <c r="A32" s="33" t="s">
        <v>2664</v>
      </c>
      <c r="B32" s="33">
        <v>73</v>
      </c>
      <c r="C32" s="51">
        <v>0.34928229665071769</v>
      </c>
      <c r="G32" t="str">
        <f t="shared" si="0"/>
        <v xml:space="preserve">     Estudiante</v>
      </c>
      <c r="H32">
        <f>+COUNTIFS(BaseSAP!W:W,VI!G32,BaseSAP!C:C,VI!$G$25)</f>
        <v>73</v>
      </c>
    </row>
    <row r="33" spans="1:8" ht="15" customHeight="1" x14ac:dyDescent="0.25">
      <c r="A33" s="33" t="s">
        <v>2665</v>
      </c>
      <c r="B33" s="33">
        <v>5</v>
      </c>
      <c r="C33" s="51">
        <v>2.3923444976076555E-2</v>
      </c>
      <c r="G33" t="str">
        <f t="shared" si="0"/>
        <v xml:space="preserve">     Investigador</v>
      </c>
      <c r="H33">
        <f>+COUNTIFS(BaseSAP!W:W,VI!G33,BaseSAP!C:C,VI!$G$25)</f>
        <v>5</v>
      </c>
    </row>
    <row r="34" spans="1:8" ht="15" customHeight="1" x14ac:dyDescent="0.25">
      <c r="A34" s="33" t="s">
        <v>2666</v>
      </c>
      <c r="B34" s="33">
        <v>0</v>
      </c>
      <c r="C34" s="51">
        <v>0</v>
      </c>
      <c r="G34" t="str">
        <f t="shared" si="0"/>
        <v xml:space="preserve">     Profesor de tiempo completo</v>
      </c>
      <c r="H34">
        <f>+COUNTIFS(BaseSAP!W:W,VI!G34,BaseSAP!C:C,VI!$G$25)</f>
        <v>0</v>
      </c>
    </row>
    <row r="35" spans="1:8" ht="15" customHeight="1" x14ac:dyDescent="0.25">
      <c r="A35" s="33" t="s">
        <v>2667</v>
      </c>
      <c r="B35" s="33">
        <v>3</v>
      </c>
      <c r="C35" s="51">
        <v>1.4354066985645933E-2</v>
      </c>
      <c r="G35" t="str">
        <f t="shared" si="0"/>
        <v xml:space="preserve">     Profesor </v>
      </c>
      <c r="H35">
        <f>+COUNTIFS(BaseSAP!W:W,VI!G35,BaseSAP!C:C,VI!$G$25)</f>
        <v>3</v>
      </c>
    </row>
    <row r="36" spans="1:8" ht="15" customHeight="1" x14ac:dyDescent="0.25">
      <c r="A36" s="33" t="s">
        <v>2668</v>
      </c>
      <c r="B36" s="33">
        <v>0</v>
      </c>
      <c r="C36" s="51">
        <v>0</v>
      </c>
      <c r="G36" t="str">
        <f t="shared" si="0"/>
        <v xml:space="preserve">     Profesor Adjunto</v>
      </c>
      <c r="H36">
        <f>+COUNTIFS(BaseSAP!W:W,VI!G36,BaseSAP!C:C,VI!$G$25)</f>
        <v>0</v>
      </c>
    </row>
    <row r="37" spans="1:8" ht="15" customHeight="1" x14ac:dyDescent="0.25">
      <c r="A37" s="33" t="s">
        <v>2669</v>
      </c>
      <c r="B37" s="33">
        <v>1</v>
      </c>
      <c r="C37" s="51">
        <v>4.7846889952153108E-3</v>
      </c>
      <c r="G37" t="str">
        <f t="shared" si="0"/>
        <v xml:space="preserve">     Profesor e Investigador</v>
      </c>
      <c r="H37">
        <f>+COUNTIFS(BaseSAP!W:W,VI!G37,BaseSAP!C:C,VI!$G$25)</f>
        <v>1</v>
      </c>
    </row>
    <row r="38" spans="1:8" ht="15" customHeight="1" x14ac:dyDescent="0.25">
      <c r="A38" s="33" t="s">
        <v>2670</v>
      </c>
      <c r="B38" s="33">
        <v>0</v>
      </c>
      <c r="C38" s="51">
        <v>0</v>
      </c>
      <c r="G38" t="str">
        <f t="shared" si="0"/>
        <v xml:space="preserve">     Técnico Docente</v>
      </c>
      <c r="H38">
        <f>+COUNTIFS(BaseSAP!W:W,VI!G38,BaseSAP!C:C,VI!$G$25)</f>
        <v>0</v>
      </c>
    </row>
    <row r="39" spans="1:8" ht="15" customHeight="1" x14ac:dyDescent="0.25">
      <c r="A39" s="33" t="s">
        <v>2671</v>
      </c>
      <c r="B39" s="33">
        <v>2</v>
      </c>
      <c r="C39" s="51">
        <v>9.5693779904306216E-3</v>
      </c>
      <c r="G39" t="str">
        <f t="shared" si="0"/>
        <v xml:space="preserve">     Trabajador Administrativo</v>
      </c>
      <c r="H39">
        <f>+COUNTIFS(BaseSAP!W:W,VI!G39,BaseSAP!C:C,VI!$G$25)</f>
        <v>2</v>
      </c>
    </row>
    <row r="40" spans="1:8" ht="15" customHeight="1" x14ac:dyDescent="0.25">
      <c r="A40" s="12" t="s">
        <v>2672</v>
      </c>
      <c r="B40" s="12">
        <v>7</v>
      </c>
      <c r="C40" s="50">
        <v>3.3492822966507178E-2</v>
      </c>
      <c r="G40" t="str">
        <f t="shared" si="0"/>
        <v>Ámbito Gubernamental</v>
      </c>
      <c r="H40">
        <f>+COUNTIFS(BaseSAP!W:W,VI!G40,BaseSAP!C:C,VI!$G$25)</f>
        <v>2</v>
      </c>
    </row>
    <row r="41" spans="1:8" ht="15" customHeight="1" x14ac:dyDescent="0.25">
      <c r="A41" s="33" t="s">
        <v>2673</v>
      </c>
      <c r="B41" s="33">
        <v>2</v>
      </c>
      <c r="C41" s="51">
        <v>9.5693779904306216E-3</v>
      </c>
      <c r="G41" t="str">
        <f t="shared" si="0"/>
        <v xml:space="preserve">     Federal</v>
      </c>
      <c r="H41">
        <f>+COUNTIFS(BaseSAP!W:W,VI!G41,BaseSAP!C:C,VI!$G$25)</f>
        <v>2</v>
      </c>
    </row>
    <row r="42" spans="1:8" ht="15" customHeight="1" x14ac:dyDescent="0.25">
      <c r="A42" s="33" t="s">
        <v>2674</v>
      </c>
      <c r="B42" s="33">
        <v>3</v>
      </c>
      <c r="C42" s="51">
        <v>1.4354066985645933E-2</v>
      </c>
      <c r="G42" t="str">
        <f t="shared" si="0"/>
        <v xml:space="preserve">     Estatal</v>
      </c>
      <c r="H42">
        <f>+COUNTIFS(BaseSAP!W:W,VI!G42,BaseSAP!C:C,VI!$G$25)</f>
        <v>3</v>
      </c>
    </row>
    <row r="43" spans="1:8" ht="15" customHeight="1" x14ac:dyDescent="0.25">
      <c r="A43" s="33" t="s">
        <v>2675</v>
      </c>
      <c r="B43" s="33">
        <v>0</v>
      </c>
      <c r="C43" s="51">
        <v>0</v>
      </c>
      <c r="G43" t="str">
        <f t="shared" si="0"/>
        <v xml:space="preserve">     Municipal</v>
      </c>
      <c r="H43">
        <f>+COUNTIFS(BaseSAP!W:W,VI!G43,BaseSAP!C:C,VI!$G$25)</f>
        <v>0</v>
      </c>
    </row>
    <row r="44" spans="1:8" ht="15" customHeight="1" x14ac:dyDescent="0.25">
      <c r="A44" s="12" t="s">
        <v>2676</v>
      </c>
      <c r="B44" s="12">
        <v>15</v>
      </c>
      <c r="C44" s="50">
        <v>7.1770334928229665E-2</v>
      </c>
      <c r="G44" t="str">
        <f t="shared" si="0"/>
        <v>Medios de Comunicación</v>
      </c>
      <c r="H44">
        <f>+COUNTIFS(BaseSAP!W:W,VI!G44,BaseSAP!C:C,VI!$G$25)</f>
        <v>11</v>
      </c>
    </row>
    <row r="45" spans="1:8" ht="15" customHeight="1" x14ac:dyDescent="0.25">
      <c r="A45" s="33" t="s">
        <v>2677</v>
      </c>
      <c r="B45" s="33">
        <v>0</v>
      </c>
      <c r="C45" s="51">
        <v>0</v>
      </c>
      <c r="G45" t="str">
        <f t="shared" si="0"/>
        <v xml:space="preserve">     Radio</v>
      </c>
      <c r="H45">
        <f>+COUNTIFS(BaseSAP!W:W,VI!G45,BaseSAP!C:C,VI!$G$25)</f>
        <v>0</v>
      </c>
    </row>
    <row r="46" spans="1:8" ht="15" customHeight="1" x14ac:dyDescent="0.25">
      <c r="A46" s="33" t="s">
        <v>2678</v>
      </c>
      <c r="B46" s="33">
        <v>0</v>
      </c>
      <c r="C46" s="51">
        <v>0</v>
      </c>
      <c r="G46" t="str">
        <f t="shared" si="0"/>
        <v xml:space="preserve">     Televisión</v>
      </c>
      <c r="H46">
        <f>+COUNTIFS(BaseSAP!W:W,VI!G46,BaseSAP!C:C,VI!$G$25)</f>
        <v>0</v>
      </c>
    </row>
    <row r="47" spans="1:8" ht="15" customHeight="1" x14ac:dyDescent="0.25">
      <c r="A47" s="33" t="s">
        <v>2679</v>
      </c>
      <c r="B47" s="33">
        <v>0</v>
      </c>
      <c r="C47" s="51">
        <v>0</v>
      </c>
      <c r="G47" t="str">
        <f t="shared" si="0"/>
        <v xml:space="preserve">     Internet</v>
      </c>
      <c r="H47">
        <f>+COUNTIFS(BaseSAP!W:W,VI!G47,BaseSAP!C:C,VI!$G$25)</f>
        <v>0</v>
      </c>
    </row>
    <row r="48" spans="1:8" ht="15" customHeight="1" x14ac:dyDescent="0.25">
      <c r="A48" s="33" t="s">
        <v>2680</v>
      </c>
      <c r="B48" s="33">
        <v>3</v>
      </c>
      <c r="C48" s="51">
        <v>1.4354066985645933E-2</v>
      </c>
      <c r="G48" t="str">
        <f t="shared" si="0"/>
        <v xml:space="preserve">     Medio Impreso</v>
      </c>
      <c r="H48">
        <f>+COUNTIFS(BaseSAP!W:W,VI!G48,BaseSAP!C:C,VI!$G$25)</f>
        <v>3</v>
      </c>
    </row>
    <row r="49" spans="1:8" ht="15" customHeight="1" x14ac:dyDescent="0.25">
      <c r="A49" s="33" t="s">
        <v>2681</v>
      </c>
      <c r="B49" s="33">
        <v>1</v>
      </c>
      <c r="C49" s="51">
        <v>4.7846889952153108E-3</v>
      </c>
      <c r="G49" t="str">
        <f t="shared" si="0"/>
        <v xml:space="preserve">     Varios medios de comunicación</v>
      </c>
      <c r="H49">
        <f>+COUNTIFS(BaseSAP!W:W,VI!G49,BaseSAP!C:C,VI!$G$25)</f>
        <v>1</v>
      </c>
    </row>
    <row r="50" spans="1:8" ht="15" customHeight="1" x14ac:dyDescent="0.25">
      <c r="A50" s="33" t="s">
        <v>2682</v>
      </c>
      <c r="B50" s="33">
        <v>0</v>
      </c>
      <c r="C50" s="51">
        <v>0</v>
      </c>
      <c r="G50" t="str">
        <f t="shared" si="0"/>
        <v xml:space="preserve">     Medios Internacionales</v>
      </c>
      <c r="H50">
        <f>+COUNTIFS(BaseSAP!W:W,VI!G50,BaseSAP!C:C,VI!$G$25)</f>
        <v>0</v>
      </c>
    </row>
    <row r="51" spans="1:8" ht="15" customHeight="1" x14ac:dyDescent="0.25">
      <c r="A51" s="12" t="s">
        <v>2683</v>
      </c>
      <c r="B51" s="12">
        <v>15</v>
      </c>
      <c r="C51" s="50">
        <v>7.1770334928229665E-2</v>
      </c>
      <c r="G51" t="str">
        <f t="shared" si="0"/>
        <v>Otros</v>
      </c>
      <c r="H51">
        <f>+COUNTIFS(BaseSAP!W:W,VI!G51,BaseSAP!C:C,VI!$G$25)</f>
        <v>12</v>
      </c>
    </row>
    <row r="52" spans="1:8" ht="15" customHeight="1" x14ac:dyDescent="0.25">
      <c r="A52" s="33" t="s">
        <v>2684</v>
      </c>
      <c r="B52" s="33">
        <v>0</v>
      </c>
      <c r="C52" s="51">
        <v>0</v>
      </c>
      <c r="G52" t="str">
        <f t="shared" si="0"/>
        <v xml:space="preserve">     Amas de Casa</v>
      </c>
      <c r="H52">
        <f>+COUNTIFS(BaseSAP!W:W,VI!G52,BaseSAP!C:C,VI!$G$25)</f>
        <v>0</v>
      </c>
    </row>
    <row r="53" spans="1:8" ht="15" customHeight="1" x14ac:dyDescent="0.25">
      <c r="A53" s="33" t="s">
        <v>2685</v>
      </c>
      <c r="B53" s="33">
        <v>0</v>
      </c>
      <c r="C53" s="51">
        <v>0</v>
      </c>
      <c r="G53" t="str">
        <f t="shared" si="0"/>
        <v xml:space="preserve">     Asociaciones Civiles</v>
      </c>
      <c r="H53">
        <f>+COUNTIFS(BaseSAP!W:W,VI!G53,BaseSAP!C:C,VI!$G$25)</f>
        <v>0</v>
      </c>
    </row>
    <row r="54" spans="1:8" ht="15" customHeight="1" x14ac:dyDescent="0.25">
      <c r="A54" s="33" t="s">
        <v>2686</v>
      </c>
      <c r="B54" s="33">
        <v>0</v>
      </c>
      <c r="C54" s="51">
        <v>0</v>
      </c>
      <c r="G54" t="str">
        <f t="shared" si="0"/>
        <v xml:space="preserve">     Asociaciones de Colonos</v>
      </c>
      <c r="H54">
        <f>+COUNTIFS(BaseSAP!W:W,VI!G54,BaseSAP!C:C,VI!$G$25)</f>
        <v>0</v>
      </c>
    </row>
    <row r="55" spans="1:8" ht="15" customHeight="1" x14ac:dyDescent="0.25">
      <c r="A55" s="33" t="s">
        <v>2687</v>
      </c>
      <c r="B55" s="33">
        <v>0</v>
      </c>
      <c r="C55" s="51">
        <v>0</v>
      </c>
      <c r="G55" t="str">
        <f t="shared" si="0"/>
        <v xml:space="preserve">     Cooperativas</v>
      </c>
      <c r="H55">
        <f>+COUNTIFS(BaseSAP!W:W,VI!G55,BaseSAP!C:C,VI!$G$25)</f>
        <v>0</v>
      </c>
    </row>
    <row r="56" spans="1:8" ht="15" customHeight="1" x14ac:dyDescent="0.25">
      <c r="A56" s="33" t="s">
        <v>2688</v>
      </c>
      <c r="B56" s="33">
        <v>1</v>
      </c>
      <c r="C56" s="51">
        <v>4.7846889952153108E-3</v>
      </c>
      <c r="G56" t="str">
        <f t="shared" si="0"/>
        <v xml:space="preserve">     Instituciones de Asistencia Privada</v>
      </c>
      <c r="H56">
        <f>+COUNTIFS(BaseSAP!W:W,VI!G56,BaseSAP!C:C,VI!$G$25)</f>
        <v>1</v>
      </c>
    </row>
    <row r="57" spans="1:8" ht="15" customHeight="1" x14ac:dyDescent="0.25">
      <c r="A57" s="33" t="s">
        <v>2689</v>
      </c>
      <c r="B57" s="33">
        <v>0</v>
      </c>
      <c r="C57" s="51">
        <v>0</v>
      </c>
      <c r="G57" t="str">
        <f t="shared" si="0"/>
        <v xml:space="preserve">     Organizaciones No Gubernamentales Internacionales</v>
      </c>
      <c r="H57">
        <f>+COUNTIFS(BaseSAP!W:W,VI!G57,BaseSAP!C:C,VI!$G$25)</f>
        <v>0</v>
      </c>
    </row>
    <row r="58" spans="1:8" ht="15" customHeight="1" x14ac:dyDescent="0.25">
      <c r="A58" s="33" t="s">
        <v>2690</v>
      </c>
      <c r="B58" s="33">
        <v>0</v>
      </c>
      <c r="C58" s="51">
        <v>0</v>
      </c>
      <c r="G58" t="str">
        <f t="shared" si="0"/>
        <v xml:space="preserve">     Organizaciones No Gubernamentales Nacionales</v>
      </c>
      <c r="H58">
        <f>+COUNTIFS(BaseSAP!W:W,VI!G58,BaseSAP!C:C,VI!$G$25)</f>
        <v>0</v>
      </c>
    </row>
    <row r="59" spans="1:8" ht="15" customHeight="1" x14ac:dyDescent="0.25">
      <c r="A59" s="33" t="s">
        <v>2691</v>
      </c>
      <c r="B59" s="33">
        <v>0</v>
      </c>
      <c r="C59" s="51">
        <v>0</v>
      </c>
      <c r="G59" t="str">
        <f t="shared" si="0"/>
        <v xml:space="preserve">     Partidos Políticos</v>
      </c>
      <c r="H59">
        <f>+COUNTIFS(BaseSAP!W:W,VI!G59,BaseSAP!C:C,VI!$G$25)</f>
        <v>0</v>
      </c>
    </row>
    <row r="60" spans="1:8" ht="15" customHeight="1" x14ac:dyDescent="0.25">
      <c r="A60" s="33" t="s">
        <v>2692</v>
      </c>
      <c r="B60" s="33">
        <v>0</v>
      </c>
      <c r="C60" s="51">
        <v>0</v>
      </c>
      <c r="G60" t="str">
        <f t="shared" si="0"/>
        <v xml:space="preserve">     Sindicatos</v>
      </c>
      <c r="H60">
        <f>+COUNTIFS(BaseSAP!W:W,VI!G60,BaseSAP!C:C,VI!$G$25)</f>
        <v>0</v>
      </c>
    </row>
    <row r="61" spans="1:8" ht="15" customHeight="1" x14ac:dyDescent="0.25">
      <c r="A61" s="33" t="s">
        <v>2693</v>
      </c>
      <c r="B61" s="33">
        <v>2</v>
      </c>
      <c r="C61" s="51">
        <v>9.5693779904306216E-3</v>
      </c>
      <c r="G61" t="str">
        <f t="shared" si="0"/>
        <v xml:space="preserve">     Otras no incluidas anteriormente</v>
      </c>
      <c r="H61">
        <f>+COUNTIFS(BaseSAP!W:W,VI!G61,BaseSAP!C:C,VI!$G$25)</f>
        <v>2</v>
      </c>
    </row>
    <row r="62" spans="1:8" ht="15" customHeight="1" x14ac:dyDescent="0.25">
      <c r="A62" s="12" t="s">
        <v>2652</v>
      </c>
      <c r="B62" s="12">
        <v>69</v>
      </c>
      <c r="C62" s="34">
        <v>0.33014354066985646</v>
      </c>
      <c r="G62" t="str">
        <f t="shared" si="0"/>
        <v>No reportado</v>
      </c>
      <c r="H62">
        <f>+COUNTIFS(BaseSAP!W:W,VI!G62,BaseSAP!C:C,VI!$G$25)</f>
        <v>0</v>
      </c>
    </row>
    <row r="63" spans="1:8" ht="15" customHeight="1" x14ac:dyDescent="0.25">
      <c r="A63" s="22" t="s">
        <v>2653</v>
      </c>
      <c r="B63" s="22">
        <v>209</v>
      </c>
      <c r="C63" s="50">
        <v>1</v>
      </c>
      <c r="G63" t="str">
        <f t="shared" si="0"/>
        <v>Total</v>
      </c>
      <c r="H63">
        <f>+COUNTIFS(BaseSAP!W:W,VI!G63,BaseSAP!C:C,VI!$G$25)</f>
        <v>0</v>
      </c>
    </row>
    <row r="64" spans="1:8" ht="30" customHeight="1" x14ac:dyDescent="0.25">
      <c r="A64" s="30" t="s">
        <v>2694</v>
      </c>
      <c r="B64" s="30" t="s">
        <v>144</v>
      </c>
      <c r="C64" s="30" t="s">
        <v>145</v>
      </c>
    </row>
    <row r="65" spans="1:3" ht="15" customHeight="1" x14ac:dyDescent="0.25">
      <c r="A65" s="33" t="s">
        <v>2695</v>
      </c>
      <c r="B65" s="33">
        <v>0</v>
      </c>
      <c r="C65" s="51">
        <v>0</v>
      </c>
    </row>
    <row r="66" spans="1:3" ht="15" customHeight="1" x14ac:dyDescent="0.25">
      <c r="A66" s="31" t="s">
        <v>2696</v>
      </c>
      <c r="B66" s="31">
        <v>2</v>
      </c>
      <c r="C66" s="52">
        <v>9.5693779904306216E-3</v>
      </c>
    </row>
    <row r="67" spans="1:3" ht="15" customHeight="1" x14ac:dyDescent="0.25">
      <c r="A67" s="31" t="s">
        <v>2697</v>
      </c>
      <c r="B67" s="31">
        <v>2</v>
      </c>
      <c r="C67" s="52">
        <v>9.5693779904306216E-3</v>
      </c>
    </row>
    <row r="68" spans="1:3" ht="15" customHeight="1" x14ac:dyDescent="0.25">
      <c r="A68" s="33" t="s">
        <v>2698</v>
      </c>
      <c r="B68" s="33">
        <v>0</v>
      </c>
      <c r="C68" s="51">
        <v>0</v>
      </c>
    </row>
    <row r="69" spans="1:3" ht="15" customHeight="1" x14ac:dyDescent="0.25">
      <c r="A69" s="33" t="s">
        <v>2699</v>
      </c>
      <c r="B69" s="33">
        <v>2</v>
      </c>
      <c r="C69" s="51">
        <v>9.5693779904306216E-3</v>
      </c>
    </row>
    <row r="70" spans="1:3" ht="15" customHeight="1" x14ac:dyDescent="0.25">
      <c r="A70" s="31" t="s">
        <v>2700</v>
      </c>
      <c r="B70" s="31">
        <v>0</v>
      </c>
      <c r="C70" s="52">
        <v>0</v>
      </c>
    </row>
    <row r="71" spans="1:3" ht="15" customHeight="1" x14ac:dyDescent="0.25">
      <c r="A71" s="31" t="s">
        <v>2701</v>
      </c>
      <c r="B71" s="31">
        <v>22</v>
      </c>
      <c r="C71" s="52">
        <v>0.10526315789473684</v>
      </c>
    </row>
    <row r="72" spans="1:3" ht="15" customHeight="1" x14ac:dyDescent="0.25">
      <c r="A72" s="33" t="s">
        <v>2702</v>
      </c>
      <c r="B72" s="33">
        <v>0</v>
      </c>
      <c r="C72" s="51">
        <v>0</v>
      </c>
    </row>
    <row r="73" spans="1:3" ht="15" customHeight="1" x14ac:dyDescent="0.25">
      <c r="A73" s="33" t="s">
        <v>2703</v>
      </c>
      <c r="B73" s="33">
        <v>4</v>
      </c>
      <c r="C73" s="51">
        <v>1.9138755980861243E-2</v>
      </c>
    </row>
    <row r="74" spans="1:3" ht="15" customHeight="1" x14ac:dyDescent="0.25">
      <c r="A74" s="31" t="s">
        <v>2704</v>
      </c>
      <c r="B74" s="31">
        <v>46</v>
      </c>
      <c r="C74" s="52">
        <v>0.22009569377990432</v>
      </c>
    </row>
    <row r="75" spans="1:3" ht="15" customHeight="1" x14ac:dyDescent="0.25">
      <c r="A75" s="31" t="s">
        <v>2705</v>
      </c>
      <c r="B75" s="31">
        <v>42</v>
      </c>
      <c r="C75" s="52">
        <v>0.20095693779904306</v>
      </c>
    </row>
    <row r="76" spans="1:3" ht="15" customHeight="1" x14ac:dyDescent="0.25">
      <c r="A76" s="33" t="s">
        <v>2706</v>
      </c>
      <c r="B76" s="33">
        <v>0</v>
      </c>
      <c r="C76" s="51">
        <v>0</v>
      </c>
    </row>
    <row r="77" spans="1:3" ht="15" customHeight="1" x14ac:dyDescent="0.25">
      <c r="A77" s="33" t="s">
        <v>2707</v>
      </c>
      <c r="B77" s="33">
        <v>2</v>
      </c>
      <c r="C77" s="51">
        <v>9.5693779904306216E-3</v>
      </c>
    </row>
    <row r="78" spans="1:3" ht="15" customHeight="1" x14ac:dyDescent="0.25">
      <c r="A78" s="31" t="s">
        <v>2708</v>
      </c>
      <c r="B78" s="31">
        <v>14</v>
      </c>
      <c r="C78" s="52">
        <v>6.6985645933014357E-2</v>
      </c>
    </row>
    <row r="79" spans="1:3" x14ac:dyDescent="0.25">
      <c r="A79" s="33" t="s">
        <v>2709</v>
      </c>
      <c r="B79" s="33">
        <v>4</v>
      </c>
      <c r="C79" s="51">
        <v>1.9138755980861243E-2</v>
      </c>
    </row>
    <row r="80" spans="1:3" x14ac:dyDescent="0.25">
      <c r="A80" s="31" t="s">
        <v>25</v>
      </c>
      <c r="B80" s="31">
        <v>0</v>
      </c>
      <c r="C80" s="52">
        <v>0</v>
      </c>
    </row>
    <row r="81" spans="1:5" x14ac:dyDescent="0.25">
      <c r="A81" s="33" t="s">
        <v>2652</v>
      </c>
      <c r="B81" s="33">
        <v>69</v>
      </c>
      <c r="C81" s="35">
        <v>0.33014354066985646</v>
      </c>
    </row>
    <row r="82" spans="1:5" x14ac:dyDescent="0.25">
      <c r="A82" s="37" t="s">
        <v>2653</v>
      </c>
      <c r="B82" s="37">
        <v>209</v>
      </c>
      <c r="C82" s="52">
        <v>1</v>
      </c>
    </row>
    <row r="83" spans="1:5" ht="30" x14ac:dyDescent="0.25">
      <c r="A83" s="30" t="s">
        <v>2710</v>
      </c>
      <c r="B83" s="30" t="s">
        <v>144</v>
      </c>
      <c r="C83" s="30" t="s">
        <v>145</v>
      </c>
    </row>
    <row r="84" spans="1:5" x14ac:dyDescent="0.25">
      <c r="A84" s="33" t="s">
        <v>2711</v>
      </c>
      <c r="B84" s="33"/>
      <c r="C84" s="33"/>
    </row>
    <row r="85" spans="1:5" x14ac:dyDescent="0.25">
      <c r="A85" s="12" t="s">
        <v>2712</v>
      </c>
      <c r="B85" s="12"/>
      <c r="C85" s="12"/>
    </row>
    <row r="86" spans="1:5" x14ac:dyDescent="0.25">
      <c r="A86" s="33" t="s">
        <v>2652</v>
      </c>
      <c r="B86" s="33">
        <v>209</v>
      </c>
      <c r="C86" s="35">
        <v>1</v>
      </c>
    </row>
    <row r="87" spans="1:5" x14ac:dyDescent="0.25">
      <c r="A87" s="37" t="s">
        <v>2653</v>
      </c>
      <c r="B87" s="37">
        <v>209</v>
      </c>
      <c r="C87" s="31"/>
    </row>
    <row r="88" spans="1:5" ht="30" customHeight="1" x14ac:dyDescent="0.25">
      <c r="A88" s="30" t="s">
        <v>2713</v>
      </c>
      <c r="B88" s="30" t="s">
        <v>144</v>
      </c>
      <c r="C88" s="30" t="s">
        <v>145</v>
      </c>
      <c r="D88" s="30" t="s">
        <v>2714</v>
      </c>
      <c r="E88" s="30" t="s">
        <v>2715</v>
      </c>
    </row>
    <row r="89" spans="1:5" x14ac:dyDescent="0.25">
      <c r="A89" s="33" t="s">
        <v>2711</v>
      </c>
      <c r="B89" s="33"/>
      <c r="C89" s="33"/>
      <c r="D89" s="33"/>
      <c r="E89" s="33"/>
    </row>
    <row r="90" spans="1:5" x14ac:dyDescent="0.25">
      <c r="A90" s="12" t="s">
        <v>2712</v>
      </c>
      <c r="B90" s="12"/>
      <c r="C90" s="12"/>
      <c r="D90" s="12"/>
      <c r="E90" s="12"/>
    </row>
    <row r="91" spans="1:5" x14ac:dyDescent="0.25">
      <c r="A91" s="33" t="s">
        <v>2652</v>
      </c>
      <c r="B91" s="33">
        <v>209</v>
      </c>
      <c r="C91" s="35">
        <v>1</v>
      </c>
      <c r="D91" s="33">
        <v>0</v>
      </c>
      <c r="E91" s="33">
        <v>0</v>
      </c>
    </row>
    <row r="92" spans="1:5" x14ac:dyDescent="0.25">
      <c r="A92" s="37" t="s">
        <v>2653</v>
      </c>
      <c r="B92" s="37">
        <v>209</v>
      </c>
      <c r="C92" s="31"/>
      <c r="D92" s="37">
        <v>0</v>
      </c>
      <c r="E92" s="37">
        <v>0</v>
      </c>
    </row>
    <row r="94" spans="1:5" x14ac:dyDescent="0.25">
      <c r="A94" t="s">
        <v>11</v>
      </c>
    </row>
    <row r="95" spans="1:5" x14ac:dyDescent="0.25">
      <c r="A95" s="63" t="s">
        <v>2924</v>
      </c>
    </row>
    <row r="96" spans="1:5" x14ac:dyDescent="0.25">
      <c r="A96" s="63" t="s">
        <v>2923</v>
      </c>
    </row>
    <row r="97" spans="1:1" x14ac:dyDescent="0.25">
      <c r="A97" t="s">
        <v>12</v>
      </c>
    </row>
  </sheetData>
  <pageMargins left="0.70866141732283472" right="0.70866141732283472" top="0.74803149606299213" bottom="0.74803149606299213" header="0.31496062992125984" footer="0.31496062992125984"/>
  <pageSetup scale="66" orientation="portrait" horizontalDpi="300" verticalDpi="300" r:id="rId1"/>
  <rowBreaks count="1" manualBreakCount="1">
    <brk id="63" max="4" man="1"/>
  </rowBreaks>
  <colBreaks count="1" manualBreakCount="1">
    <brk id="5" max="1048575" man="1"/>
  </colBreak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view="pageBreakPreview" topLeftCell="A19" zoomScale="130" zoomScaleNormal="100" zoomScaleSheetLayoutView="130" workbookViewId="0">
      <selection activeCell="C34" sqref="C34"/>
    </sheetView>
  </sheetViews>
  <sheetFormatPr baseColWidth="10" defaultRowHeight="15" x14ac:dyDescent="0.25"/>
  <cols>
    <col min="1" max="1" width="34" customWidth="1"/>
    <col min="2" max="2" width="10.140625" bestFit="1" customWidth="1"/>
    <col min="3" max="3" width="18.7109375" bestFit="1" customWidth="1"/>
    <col min="4" max="4" width="20.28515625" customWidth="1"/>
    <col min="5" max="5" width="25.7109375" customWidth="1"/>
  </cols>
  <sheetData>
    <row r="1" spans="1:8" s="8" customFormat="1" x14ac:dyDescent="0.25">
      <c r="A1" s="10" t="s">
        <v>2922</v>
      </c>
      <c r="H1" s="10"/>
    </row>
    <row r="2" spans="1:8" x14ac:dyDescent="0.25">
      <c r="A2" s="28" t="s">
        <v>2716</v>
      </c>
    </row>
    <row r="3" spans="1:8" ht="15" customHeight="1" x14ac:dyDescent="0.25">
      <c r="A3" s="38" t="s">
        <v>1</v>
      </c>
      <c r="E3" s="38" t="s">
        <v>1</v>
      </c>
    </row>
    <row r="4" spans="1:8" ht="30" customHeight="1" x14ac:dyDescent="0.25">
      <c r="A4" s="30" t="s">
        <v>2717</v>
      </c>
      <c r="B4" s="30" t="s">
        <v>2718</v>
      </c>
      <c r="C4" s="30" t="s">
        <v>2719</v>
      </c>
      <c r="E4" s="30" t="s">
        <v>2720</v>
      </c>
      <c r="F4" s="30" t="s">
        <v>2718</v>
      </c>
      <c r="G4" s="30" t="s">
        <v>2719</v>
      </c>
    </row>
    <row r="5" spans="1:8" ht="15" customHeight="1" x14ac:dyDescent="0.25">
      <c r="A5" s="33" t="s">
        <v>2721</v>
      </c>
      <c r="B5" s="33">
        <v>1322</v>
      </c>
      <c r="C5" s="51">
        <v>2.0593830958549222E-3</v>
      </c>
      <c r="E5" s="33" t="s">
        <v>2722</v>
      </c>
      <c r="F5" s="33">
        <v>632</v>
      </c>
      <c r="G5" s="51">
        <v>0.13848920863309352</v>
      </c>
    </row>
    <row r="6" spans="1:8" ht="15" customHeight="1" x14ac:dyDescent="0.25">
      <c r="A6" s="31" t="s">
        <v>2723</v>
      </c>
      <c r="B6" s="31">
        <v>42157</v>
      </c>
      <c r="C6" s="52">
        <v>5.3048089378238343E-2</v>
      </c>
      <c r="E6" s="31" t="s">
        <v>2724</v>
      </c>
      <c r="F6" s="31">
        <v>389</v>
      </c>
      <c r="G6" s="52">
        <v>0.11241007194244604</v>
      </c>
    </row>
    <row r="7" spans="1:8" ht="15" customHeight="1" x14ac:dyDescent="0.25">
      <c r="A7" s="33" t="s">
        <v>2725</v>
      </c>
      <c r="B7" s="33">
        <v>1613</v>
      </c>
      <c r="C7" s="51">
        <v>2.3680375647668396E-3</v>
      </c>
      <c r="E7" s="33" t="s">
        <v>2726</v>
      </c>
      <c r="F7" s="33">
        <v>2160</v>
      </c>
      <c r="G7" s="51">
        <v>0.55035971223021585</v>
      </c>
    </row>
    <row r="8" spans="1:8" ht="15" customHeight="1" x14ac:dyDescent="0.25">
      <c r="A8" s="31" t="s">
        <v>2727</v>
      </c>
      <c r="B8" s="31">
        <v>8693</v>
      </c>
      <c r="C8" s="52">
        <v>1.2209561204663212E-2</v>
      </c>
      <c r="E8" s="31" t="s">
        <v>2728</v>
      </c>
      <c r="F8" s="31">
        <v>0</v>
      </c>
      <c r="G8" s="52">
        <v>0</v>
      </c>
    </row>
    <row r="9" spans="1:8" ht="15" customHeight="1" x14ac:dyDescent="0.25">
      <c r="A9" s="33" t="s">
        <v>2729</v>
      </c>
      <c r="B9" s="33">
        <v>713</v>
      </c>
      <c r="C9" s="51">
        <v>8.8042422279792744E-4</v>
      </c>
      <c r="E9" s="33" t="s">
        <v>2730</v>
      </c>
      <c r="F9" s="33">
        <v>14</v>
      </c>
      <c r="G9" s="51">
        <v>1.0791366906474821E-2</v>
      </c>
    </row>
    <row r="10" spans="1:8" ht="15" customHeight="1" x14ac:dyDescent="0.25">
      <c r="A10" s="31" t="s">
        <v>2731</v>
      </c>
      <c r="B10" s="31">
        <v>713</v>
      </c>
      <c r="C10" s="52">
        <v>8.8042422279792744E-4</v>
      </c>
      <c r="E10" s="31" t="s">
        <v>2732</v>
      </c>
      <c r="F10" s="31">
        <v>0</v>
      </c>
      <c r="G10" s="52">
        <v>0</v>
      </c>
    </row>
    <row r="11" spans="1:8" ht="15" customHeight="1" x14ac:dyDescent="0.25">
      <c r="A11" s="33" t="s">
        <v>2733</v>
      </c>
      <c r="B11" s="33">
        <v>15874</v>
      </c>
      <c r="C11" s="51">
        <v>2.074562823834197E-2</v>
      </c>
      <c r="E11" s="33" t="s">
        <v>2734</v>
      </c>
      <c r="F11" s="33">
        <v>685</v>
      </c>
      <c r="G11" s="51">
        <v>9.8021582733812951E-2</v>
      </c>
    </row>
    <row r="12" spans="1:8" ht="15" customHeight="1" x14ac:dyDescent="0.25">
      <c r="A12" s="31" t="s">
        <v>2735</v>
      </c>
      <c r="B12" s="31">
        <v>1339</v>
      </c>
      <c r="C12" s="52">
        <v>3.0612451424870467E-3</v>
      </c>
      <c r="E12" s="31" t="s">
        <v>2736</v>
      </c>
      <c r="F12" s="31">
        <v>101</v>
      </c>
      <c r="G12" s="52">
        <v>3.6870503597122302E-2</v>
      </c>
    </row>
    <row r="13" spans="1:8" ht="15" customHeight="1" x14ac:dyDescent="0.25">
      <c r="A13" s="33" t="s">
        <v>2737</v>
      </c>
      <c r="B13" s="33">
        <v>0</v>
      </c>
      <c r="C13" s="51">
        <v>0</v>
      </c>
      <c r="E13" s="33" t="s">
        <v>2738</v>
      </c>
      <c r="F13" s="33">
        <v>0</v>
      </c>
      <c r="G13" s="51">
        <v>0</v>
      </c>
    </row>
    <row r="14" spans="1:8" ht="15" customHeight="1" x14ac:dyDescent="0.25">
      <c r="A14" s="31" t="s">
        <v>2739</v>
      </c>
      <c r="B14" s="31">
        <v>0</v>
      </c>
      <c r="C14" s="52">
        <v>0</v>
      </c>
      <c r="E14" s="31" t="s">
        <v>2740</v>
      </c>
      <c r="F14" s="31">
        <v>0</v>
      </c>
      <c r="G14" s="52">
        <v>0</v>
      </c>
    </row>
    <row r="15" spans="1:8" ht="15" customHeight="1" x14ac:dyDescent="0.25">
      <c r="A15" s="33" t="s">
        <v>2741</v>
      </c>
      <c r="B15" s="33">
        <v>0</v>
      </c>
      <c r="C15" s="51">
        <v>0</v>
      </c>
      <c r="E15" s="33" t="s">
        <v>2742</v>
      </c>
      <c r="F15" s="33">
        <v>0</v>
      </c>
      <c r="G15" s="51">
        <v>0</v>
      </c>
    </row>
    <row r="16" spans="1:8" ht="15" customHeight="1" x14ac:dyDescent="0.25">
      <c r="A16" s="31" t="s">
        <v>2743</v>
      </c>
      <c r="B16" s="31">
        <v>0</v>
      </c>
      <c r="C16" s="52">
        <v>0</v>
      </c>
      <c r="E16" s="31" t="s">
        <v>2744</v>
      </c>
      <c r="F16" s="31">
        <v>0</v>
      </c>
      <c r="G16" s="52">
        <v>0</v>
      </c>
    </row>
    <row r="17" spans="1:8" ht="15" customHeight="1" x14ac:dyDescent="0.25">
      <c r="A17" s="33" t="s">
        <v>2745</v>
      </c>
      <c r="B17" s="33">
        <v>2822</v>
      </c>
      <c r="C17" s="51">
        <v>3.5975955310880831E-3</v>
      </c>
      <c r="E17" s="33" t="s">
        <v>2746</v>
      </c>
      <c r="F17" s="33">
        <v>0</v>
      </c>
      <c r="G17" s="51">
        <v>0</v>
      </c>
    </row>
    <row r="18" spans="1:8" ht="15" customHeight="1" x14ac:dyDescent="0.25">
      <c r="A18" s="31" t="s">
        <v>2747</v>
      </c>
      <c r="B18" s="31">
        <v>0</v>
      </c>
      <c r="C18" s="52">
        <v>0</v>
      </c>
      <c r="E18" s="31" t="s">
        <v>2748</v>
      </c>
      <c r="F18" s="31">
        <v>88</v>
      </c>
      <c r="G18" s="52">
        <v>2.6978417266187049E-2</v>
      </c>
    </row>
    <row r="19" spans="1:8" ht="15" customHeight="1" x14ac:dyDescent="0.25">
      <c r="A19" s="33" t="s">
        <v>2749</v>
      </c>
      <c r="B19" s="33">
        <v>0</v>
      </c>
      <c r="C19" s="51">
        <v>0</v>
      </c>
      <c r="E19" s="33" t="s">
        <v>2750</v>
      </c>
      <c r="F19" s="33">
        <v>45</v>
      </c>
      <c r="G19" s="51">
        <v>1.0791366906474821E-2</v>
      </c>
    </row>
    <row r="20" spans="1:8" ht="15" customHeight="1" x14ac:dyDescent="0.25">
      <c r="A20" s="31" t="s">
        <v>2751</v>
      </c>
      <c r="B20" s="31">
        <v>0</v>
      </c>
      <c r="C20" s="52">
        <v>0</v>
      </c>
      <c r="E20" s="31" t="s">
        <v>2752</v>
      </c>
      <c r="F20" s="31">
        <v>0</v>
      </c>
      <c r="G20" s="52">
        <v>0</v>
      </c>
    </row>
    <row r="21" spans="1:8" ht="15" customHeight="1" x14ac:dyDescent="0.25">
      <c r="A21" s="33" t="s">
        <v>2753</v>
      </c>
      <c r="B21" s="33">
        <v>0</v>
      </c>
      <c r="C21" s="51">
        <v>0</v>
      </c>
      <c r="E21" s="33" t="s">
        <v>2754</v>
      </c>
      <c r="F21" s="33">
        <v>46</v>
      </c>
      <c r="G21" s="51">
        <v>1.5287769784172662E-2</v>
      </c>
    </row>
    <row r="22" spans="1:8" ht="15" customHeight="1" x14ac:dyDescent="0.25">
      <c r="A22" s="20" t="s">
        <v>2755</v>
      </c>
      <c r="B22" s="20">
        <v>0</v>
      </c>
      <c r="C22" s="52">
        <v>0</v>
      </c>
      <c r="E22" s="21" t="s">
        <v>2653</v>
      </c>
      <c r="F22" s="53">
        <f>SUM(F5:F21)</f>
        <v>4160</v>
      </c>
      <c r="G22" s="54">
        <v>1</v>
      </c>
    </row>
    <row r="23" spans="1:8" ht="15" customHeight="1" x14ac:dyDescent="0.25">
      <c r="A23" s="33" t="s">
        <v>2756</v>
      </c>
      <c r="B23" s="33">
        <v>208811</v>
      </c>
      <c r="C23" s="51">
        <v>0.27116560071243523</v>
      </c>
    </row>
    <row r="24" spans="1:8" ht="15" customHeight="1" x14ac:dyDescent="0.25">
      <c r="A24" s="31" t="s">
        <v>2757</v>
      </c>
      <c r="B24" s="31">
        <v>1973</v>
      </c>
      <c r="C24" s="52">
        <v>2.5552542098445596E-3</v>
      </c>
      <c r="E24" s="119" t="s">
        <v>2758</v>
      </c>
      <c r="F24" s="119"/>
      <c r="G24" s="119"/>
      <c r="H24" s="119"/>
    </row>
    <row r="25" spans="1:8" ht="15" customHeight="1" x14ac:dyDescent="0.25">
      <c r="A25" s="33" t="s">
        <v>2759</v>
      </c>
      <c r="B25" s="33">
        <v>0</v>
      </c>
      <c r="C25" s="51">
        <v>0</v>
      </c>
      <c r="E25" s="119"/>
      <c r="F25" s="119"/>
      <c r="G25" s="119"/>
      <c r="H25" s="119"/>
    </row>
    <row r="26" spans="1:8" ht="15" customHeight="1" x14ac:dyDescent="0.25">
      <c r="A26" s="31" t="s">
        <v>2760</v>
      </c>
      <c r="B26" s="31">
        <v>0</v>
      </c>
      <c r="C26" s="52">
        <v>0</v>
      </c>
      <c r="E26" s="119"/>
      <c r="F26" s="119"/>
      <c r="G26" s="119"/>
      <c r="H26" s="119"/>
    </row>
    <row r="27" spans="1:8" ht="15" customHeight="1" x14ac:dyDescent="0.25">
      <c r="A27" s="33" t="s">
        <v>2761</v>
      </c>
      <c r="B27" s="33">
        <v>0</v>
      </c>
      <c r="C27" s="51">
        <v>0</v>
      </c>
    </row>
    <row r="28" spans="1:8" ht="15" customHeight="1" x14ac:dyDescent="0.25">
      <c r="A28" s="31" t="s">
        <v>2762</v>
      </c>
      <c r="B28" s="31">
        <v>0</v>
      </c>
      <c r="C28" s="52">
        <v>0</v>
      </c>
    </row>
    <row r="29" spans="1:8" ht="15" customHeight="1" x14ac:dyDescent="0.25">
      <c r="A29" s="33" t="s">
        <v>2763</v>
      </c>
      <c r="B29" s="33">
        <v>0</v>
      </c>
      <c r="C29" s="51">
        <v>0</v>
      </c>
    </row>
    <row r="30" spans="1:8" ht="15" customHeight="1" x14ac:dyDescent="0.25">
      <c r="A30" s="31" t="s">
        <v>2764</v>
      </c>
      <c r="B30" s="31">
        <v>0</v>
      </c>
      <c r="C30" s="52">
        <v>0</v>
      </c>
    </row>
    <row r="31" spans="1:8" ht="15" customHeight="1" x14ac:dyDescent="0.25">
      <c r="A31" s="33" t="s">
        <v>2765</v>
      </c>
      <c r="B31" s="33">
        <v>0</v>
      </c>
      <c r="C31" s="51">
        <v>0</v>
      </c>
    </row>
    <row r="32" spans="1:8" ht="15" customHeight="1" x14ac:dyDescent="0.25">
      <c r="A32" s="31" t="s">
        <v>2755</v>
      </c>
      <c r="B32" s="31">
        <v>0</v>
      </c>
      <c r="C32" s="52">
        <v>0</v>
      </c>
    </row>
    <row r="33" spans="1:3" ht="15" customHeight="1" x14ac:dyDescent="0.25">
      <c r="A33" s="33" t="s">
        <v>2766</v>
      </c>
      <c r="B33" s="33">
        <v>287</v>
      </c>
      <c r="C33" s="51">
        <v>4.9587111398963733E-4</v>
      </c>
    </row>
    <row r="34" spans="1:3" ht="15" customHeight="1" x14ac:dyDescent="0.25">
      <c r="A34" s="31" t="s">
        <v>2767</v>
      </c>
      <c r="B34" s="31">
        <v>418226</v>
      </c>
      <c r="C34" s="52">
        <v>0.54339378238341973</v>
      </c>
    </row>
    <row r="35" spans="1:3" ht="15" customHeight="1" x14ac:dyDescent="0.25">
      <c r="A35" s="33" t="s">
        <v>2768</v>
      </c>
      <c r="B35" s="33">
        <v>0</v>
      </c>
      <c r="C35" s="51">
        <v>0</v>
      </c>
    </row>
    <row r="36" spans="1:3" ht="15" customHeight="1" x14ac:dyDescent="0.25">
      <c r="A36" s="31" t="s">
        <v>2769</v>
      </c>
      <c r="B36" s="31">
        <v>0</v>
      </c>
      <c r="C36" s="52">
        <v>0</v>
      </c>
    </row>
    <row r="37" spans="1:3" ht="15" customHeight="1" x14ac:dyDescent="0.25">
      <c r="A37" s="33" t="s">
        <v>2770</v>
      </c>
      <c r="B37" s="33">
        <v>0</v>
      </c>
      <c r="C37" s="51">
        <v>0</v>
      </c>
    </row>
    <row r="38" spans="1:3" ht="15" customHeight="1" x14ac:dyDescent="0.25">
      <c r="A38" s="31" t="s">
        <v>2771</v>
      </c>
      <c r="B38" s="31">
        <v>0</v>
      </c>
      <c r="C38" s="52">
        <v>0</v>
      </c>
    </row>
    <row r="39" spans="1:3" ht="15" customHeight="1" x14ac:dyDescent="0.25">
      <c r="A39" s="33" t="s">
        <v>2772</v>
      </c>
      <c r="B39" s="33">
        <v>0</v>
      </c>
      <c r="C39" s="51">
        <v>0</v>
      </c>
    </row>
    <row r="40" spans="1:3" ht="15" customHeight="1" x14ac:dyDescent="0.25">
      <c r="A40" s="33" t="s">
        <v>2773</v>
      </c>
      <c r="B40" s="33">
        <v>0</v>
      </c>
      <c r="C40" s="51">
        <v>0</v>
      </c>
    </row>
    <row r="41" spans="1:3" ht="15" customHeight="1" x14ac:dyDescent="0.25">
      <c r="A41" s="31" t="s">
        <v>2774</v>
      </c>
      <c r="B41" s="31">
        <v>0</v>
      </c>
      <c r="C41" s="52">
        <v>0</v>
      </c>
    </row>
    <row r="42" spans="1:3" ht="15" customHeight="1" x14ac:dyDescent="0.25">
      <c r="A42" s="33" t="s">
        <v>2775</v>
      </c>
      <c r="B42" s="33">
        <v>0</v>
      </c>
      <c r="C42" s="51">
        <v>0</v>
      </c>
    </row>
    <row r="43" spans="1:3" ht="15" customHeight="1" x14ac:dyDescent="0.25">
      <c r="A43" s="31" t="s">
        <v>2776</v>
      </c>
      <c r="B43" s="31">
        <v>0</v>
      </c>
      <c r="C43" s="52">
        <v>0</v>
      </c>
    </row>
    <row r="44" spans="1:3" ht="15" customHeight="1" x14ac:dyDescent="0.25">
      <c r="A44" s="33" t="s">
        <v>2777</v>
      </c>
      <c r="B44" s="33">
        <v>0</v>
      </c>
      <c r="C44" s="51">
        <v>0</v>
      </c>
    </row>
    <row r="45" spans="1:3" ht="15" customHeight="1" x14ac:dyDescent="0.25">
      <c r="A45" s="31" t="s">
        <v>2778</v>
      </c>
      <c r="B45" s="31">
        <v>0</v>
      </c>
      <c r="C45" s="52">
        <v>0</v>
      </c>
    </row>
    <row r="46" spans="1:3" ht="15" customHeight="1" x14ac:dyDescent="0.25">
      <c r="A46" s="33" t="s">
        <v>2779</v>
      </c>
      <c r="B46" s="33">
        <v>0</v>
      </c>
      <c r="C46" s="51">
        <v>0</v>
      </c>
    </row>
    <row r="47" spans="1:3" ht="15" customHeight="1" x14ac:dyDescent="0.25">
      <c r="A47" s="31" t="s">
        <v>2780</v>
      </c>
      <c r="B47" s="31">
        <v>0</v>
      </c>
      <c r="C47" s="52">
        <v>0</v>
      </c>
    </row>
    <row r="48" spans="1:3" ht="15" customHeight="1" x14ac:dyDescent="0.25">
      <c r="A48" s="33" t="s">
        <v>2781</v>
      </c>
      <c r="B48" s="33">
        <v>0</v>
      </c>
      <c r="C48" s="51">
        <v>0</v>
      </c>
    </row>
    <row r="49" spans="1:4" ht="15" customHeight="1" x14ac:dyDescent="0.25">
      <c r="A49" s="31" t="s">
        <v>2782</v>
      </c>
      <c r="B49" s="31">
        <v>0</v>
      </c>
      <c r="C49" s="52">
        <v>0</v>
      </c>
    </row>
    <row r="50" spans="1:4" ht="15" customHeight="1" x14ac:dyDescent="0.25">
      <c r="A50" s="33" t="s">
        <v>2783</v>
      </c>
      <c r="B50" s="33">
        <v>0</v>
      </c>
      <c r="C50" s="51">
        <v>0</v>
      </c>
    </row>
    <row r="51" spans="1:4" ht="15" customHeight="1" x14ac:dyDescent="0.25">
      <c r="A51" s="31" t="s">
        <v>2784</v>
      </c>
      <c r="B51" s="31">
        <v>0</v>
      </c>
      <c r="C51" s="52">
        <v>0</v>
      </c>
    </row>
    <row r="52" spans="1:4" ht="15" customHeight="1" x14ac:dyDescent="0.25">
      <c r="A52" s="33" t="s">
        <v>2785</v>
      </c>
      <c r="B52" s="33">
        <v>67820</v>
      </c>
      <c r="C52" s="51">
        <v>8.353910297927461E-2</v>
      </c>
    </row>
    <row r="53" spans="1:4" ht="15" customHeight="1" x14ac:dyDescent="0.25">
      <c r="A53" s="37" t="s">
        <v>2653</v>
      </c>
      <c r="B53" s="53">
        <f>SUM(B5:B52)</f>
        <v>772363</v>
      </c>
      <c r="C53" s="54">
        <v>1</v>
      </c>
    </row>
    <row r="55" spans="1:4" ht="28.5" customHeight="1" x14ac:dyDescent="0.25">
      <c r="A55" s="123" t="s">
        <v>2786</v>
      </c>
      <c r="B55" s="123"/>
      <c r="C55" s="123"/>
      <c r="D55" s="123"/>
    </row>
    <row r="57" spans="1:4" x14ac:dyDescent="0.25">
      <c r="A57" t="s">
        <v>11</v>
      </c>
    </row>
    <row r="58" spans="1:4" x14ac:dyDescent="0.25">
      <c r="A58" s="63" t="s">
        <v>2924</v>
      </c>
    </row>
    <row r="59" spans="1:4" x14ac:dyDescent="0.25">
      <c r="A59" s="63" t="s">
        <v>2923</v>
      </c>
    </row>
    <row r="60" spans="1:4" x14ac:dyDescent="0.25">
      <c r="A60" s="119" t="s">
        <v>12</v>
      </c>
      <c r="B60" s="119"/>
      <c r="C60" s="119"/>
    </row>
  </sheetData>
  <mergeCells count="3">
    <mergeCell ref="E24:H26"/>
    <mergeCell ref="A60:C60"/>
    <mergeCell ref="A55:D55"/>
  </mergeCells>
  <pageMargins left="0.70866141732283472" right="0.70866141732283472" top="0.74803149606299213" bottom="0.74803149606299213" header="0.31496062992125984" footer="0.31496062992125984"/>
  <pageSetup scale="62" orientation="portrait" horizontalDpi="300" verticalDpi="300"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view="pageBreakPreview" zoomScale="70" zoomScaleNormal="55" zoomScaleSheetLayoutView="70" workbookViewId="0">
      <selection activeCell="F33" sqref="F33"/>
    </sheetView>
  </sheetViews>
  <sheetFormatPr baseColWidth="10" defaultRowHeight="15" x14ac:dyDescent="0.25"/>
  <cols>
    <col min="1" max="1" width="52.7109375" customWidth="1"/>
    <col min="4" max="4" width="16" customWidth="1"/>
    <col min="6" max="6" width="19.28515625" bestFit="1" customWidth="1"/>
  </cols>
  <sheetData>
    <row r="1" spans="1:8" s="8" customFormat="1" x14ac:dyDescent="0.25">
      <c r="A1" s="10" t="s">
        <v>2922</v>
      </c>
      <c r="H1" s="10"/>
    </row>
    <row r="2" spans="1:8" x14ac:dyDescent="0.25">
      <c r="A2" s="1" t="s">
        <v>2841</v>
      </c>
    </row>
    <row r="3" spans="1:8" x14ac:dyDescent="0.25">
      <c r="A3" t="s">
        <v>1</v>
      </c>
    </row>
    <row r="4" spans="1:8" x14ac:dyDescent="0.25">
      <c r="A4" s="124" t="s">
        <v>2842</v>
      </c>
      <c r="B4" s="125"/>
      <c r="C4" s="125"/>
      <c r="D4" s="125"/>
      <c r="E4" s="125"/>
      <c r="F4" s="125"/>
      <c r="G4" s="125"/>
      <c r="H4" s="125"/>
    </row>
    <row r="5" spans="1:8" ht="45" x14ac:dyDescent="0.25">
      <c r="A5" s="104" t="s">
        <v>2843</v>
      </c>
      <c r="B5" s="2" t="s">
        <v>2844</v>
      </c>
      <c r="C5" s="2" t="s">
        <v>2845</v>
      </c>
      <c r="D5" s="2" t="s">
        <v>2846</v>
      </c>
      <c r="E5" s="2" t="s">
        <v>2847</v>
      </c>
      <c r="F5" s="2" t="s">
        <v>2848</v>
      </c>
      <c r="G5" s="2" t="s">
        <v>2849</v>
      </c>
      <c r="H5" s="2" t="s">
        <v>2850</v>
      </c>
    </row>
    <row r="6" spans="1:8" x14ac:dyDescent="0.25">
      <c r="A6">
        <v>0</v>
      </c>
      <c r="B6" s="15" t="s">
        <v>2851</v>
      </c>
      <c r="C6" s="15" t="s">
        <v>2851</v>
      </c>
      <c r="D6" s="15" t="s">
        <v>2851</v>
      </c>
      <c r="E6" s="15" t="s">
        <v>2851</v>
      </c>
      <c r="F6" s="55" t="s">
        <v>2851</v>
      </c>
      <c r="G6" s="55" t="s">
        <v>2851</v>
      </c>
      <c r="H6" s="55" t="s">
        <v>2851</v>
      </c>
    </row>
    <row r="7" spans="1:8" ht="15" customHeight="1" x14ac:dyDescent="0.25">
      <c r="A7" s="124" t="s">
        <v>2852</v>
      </c>
      <c r="B7" s="125"/>
      <c r="C7" s="125"/>
      <c r="D7" s="125"/>
      <c r="E7" s="125"/>
      <c r="F7" s="125"/>
      <c r="G7" s="125"/>
      <c r="H7" s="125"/>
    </row>
    <row r="8" spans="1:8" ht="30" customHeight="1" x14ac:dyDescent="0.25">
      <c r="A8" s="104" t="s">
        <v>2843</v>
      </c>
      <c r="B8" s="2" t="s">
        <v>2844</v>
      </c>
      <c r="C8" s="2" t="s">
        <v>2845</v>
      </c>
      <c r="D8" s="2" t="s">
        <v>2846</v>
      </c>
      <c r="E8" s="2" t="s">
        <v>2847</v>
      </c>
      <c r="F8" s="2" t="s">
        <v>2848</v>
      </c>
      <c r="G8" s="2" t="s">
        <v>2849</v>
      </c>
      <c r="H8" s="2" t="s">
        <v>2850</v>
      </c>
    </row>
    <row r="9" spans="1:8" ht="15" customHeight="1" x14ac:dyDescent="0.25">
      <c r="A9">
        <v>0</v>
      </c>
      <c r="B9" s="15" t="s">
        <v>2851</v>
      </c>
      <c r="C9" s="15" t="s">
        <v>2851</v>
      </c>
      <c r="D9" s="15" t="s">
        <v>2851</v>
      </c>
      <c r="E9" s="15" t="s">
        <v>2851</v>
      </c>
      <c r="F9" s="55" t="s">
        <v>2851</v>
      </c>
      <c r="G9" s="55" t="s">
        <v>2851</v>
      </c>
      <c r="H9" s="55" t="s">
        <v>2851</v>
      </c>
    </row>
    <row r="10" spans="1:8" x14ac:dyDescent="0.25">
      <c r="A10" t="s">
        <v>11</v>
      </c>
    </row>
    <row r="11" spans="1:8" x14ac:dyDescent="0.25">
      <c r="A11" s="63" t="s">
        <v>2924</v>
      </c>
    </row>
    <row r="12" spans="1:8" x14ac:dyDescent="0.25">
      <c r="A12" s="63" t="s">
        <v>2923</v>
      </c>
    </row>
    <row r="13" spans="1:8" ht="60.75" customHeight="1" x14ac:dyDescent="0.25">
      <c r="A13" s="106" t="s">
        <v>12</v>
      </c>
    </row>
  </sheetData>
  <mergeCells count="2">
    <mergeCell ref="A4:H4"/>
    <mergeCell ref="A7:H7"/>
  </mergeCells>
  <pageMargins left="0.70866141732283472" right="0.70866141732283472" top="0.74803149606299213" bottom="0.74803149606299213" header="0.31496062992125984" footer="0.31496062992125984"/>
  <pageSetup scale="82" orientation="landscape" r:id="rId1"/>
  <tableParts count="2">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7"/>
  <sheetViews>
    <sheetView view="pageBreakPreview" zoomScale="85" zoomScaleNormal="70" zoomScaleSheetLayoutView="85" workbookViewId="0">
      <selection activeCell="A2" sqref="A2"/>
    </sheetView>
  </sheetViews>
  <sheetFormatPr baseColWidth="10" defaultColWidth="12.42578125" defaultRowHeight="15" x14ac:dyDescent="0.25"/>
  <cols>
    <col min="1" max="1" width="19.85546875" style="8" customWidth="1"/>
    <col min="2" max="2" width="6.85546875" style="8" bestFit="1" customWidth="1"/>
    <col min="3" max="3" width="16.42578125" style="8" bestFit="1" customWidth="1"/>
    <col min="4" max="4" width="8.7109375" style="8" bestFit="1" customWidth="1"/>
    <col min="5" max="5" width="14.85546875" style="8" bestFit="1" customWidth="1"/>
    <col min="6" max="6" width="11.42578125" style="8" bestFit="1" customWidth="1"/>
    <col min="7" max="8" width="20" style="8" bestFit="1" customWidth="1"/>
    <col min="9" max="9" width="14" style="8" customWidth="1"/>
    <col min="10" max="11" width="29.28515625" style="8" customWidth="1"/>
    <col min="12" max="12" width="16.42578125" style="8" bestFit="1" customWidth="1"/>
    <col min="13" max="13" width="8.7109375" style="8" bestFit="1" customWidth="1"/>
    <col min="14" max="14" width="14.85546875" style="8" bestFit="1" customWidth="1"/>
    <col min="15" max="15" width="11.42578125" style="8" bestFit="1" customWidth="1"/>
    <col min="16" max="17" width="20" style="8" bestFit="1" customWidth="1"/>
    <col min="18" max="18" width="15" style="8" customWidth="1"/>
    <col min="19" max="20" width="17.85546875" style="8" customWidth="1"/>
    <col min="21" max="21" width="20" style="8" bestFit="1" customWidth="1"/>
    <col min="22" max="22" width="9.85546875" style="8" customWidth="1"/>
    <col min="23" max="23" width="17.85546875" style="8" customWidth="1"/>
    <col min="24" max="24" width="20" style="8" bestFit="1" customWidth="1"/>
    <col min="25" max="25" width="10.42578125" style="8" bestFit="1" customWidth="1"/>
    <col min="26" max="26" width="17.85546875" style="8" customWidth="1"/>
    <col min="27" max="27" width="6.85546875" style="8" bestFit="1" customWidth="1"/>
    <col min="28" max="28" width="20" style="8" bestFit="1" customWidth="1"/>
    <col min="29" max="29" width="10.42578125" style="8" bestFit="1" customWidth="1"/>
    <col min="30" max="30" width="25.85546875" style="8" customWidth="1"/>
    <col min="31" max="31" width="28.5703125" style="8" customWidth="1"/>
    <col min="32" max="32" width="53.140625" style="8" customWidth="1"/>
    <col min="33" max="33" width="24.5703125" style="8" customWidth="1"/>
    <col min="34" max="34" width="23.7109375" style="8" customWidth="1"/>
    <col min="35" max="35" width="41.28515625" style="8" customWidth="1"/>
    <col min="36" max="36" width="30.42578125" style="8" customWidth="1"/>
    <col min="37" max="37" width="15" style="8" customWidth="1"/>
    <col min="38" max="38" width="34.5703125" style="8" customWidth="1"/>
    <col min="39" max="39" width="17.7109375" style="8" customWidth="1"/>
    <col min="40" max="40" width="24.140625" style="8" customWidth="1"/>
    <col min="41" max="41" width="12.42578125" style="8"/>
    <col min="42" max="42" width="23.28515625" style="8" customWidth="1"/>
    <col min="43" max="43" width="43.42578125" style="8" customWidth="1"/>
    <col min="44" max="44" width="22.28515625" style="8" customWidth="1"/>
    <col min="45" max="45" width="12.42578125" style="8"/>
    <col min="46" max="46" width="43.85546875" style="8" customWidth="1"/>
    <col min="47" max="47" width="36.28515625" style="8" customWidth="1"/>
    <col min="48" max="48" width="37.140625" style="8" customWidth="1"/>
    <col min="49" max="16384" width="12.42578125" style="8"/>
  </cols>
  <sheetData>
    <row r="1" spans="1:48" x14ac:dyDescent="0.25">
      <c r="A1" s="10" t="s">
        <v>2922</v>
      </c>
      <c r="H1" s="10"/>
    </row>
    <row r="2" spans="1:48" x14ac:dyDescent="0.25">
      <c r="A2" s="7" t="s">
        <v>2787</v>
      </c>
    </row>
    <row r="3" spans="1:48" x14ac:dyDescent="0.25">
      <c r="A3" s="8" t="s">
        <v>1</v>
      </c>
    </row>
    <row r="4" spans="1:48" ht="15" customHeight="1" x14ac:dyDescent="0.25">
      <c r="A4" s="126" t="s">
        <v>2788</v>
      </c>
      <c r="B4" s="126" t="s">
        <v>2789</v>
      </c>
      <c r="C4" s="128" t="s">
        <v>2790</v>
      </c>
      <c r="D4" s="129"/>
      <c r="E4" s="129"/>
      <c r="F4" s="129"/>
      <c r="G4" s="129"/>
      <c r="H4" s="129"/>
      <c r="I4" s="129"/>
      <c r="J4" s="126" t="s">
        <v>2791</v>
      </c>
      <c r="K4" s="126" t="s">
        <v>2792</v>
      </c>
      <c r="L4" s="128" t="s">
        <v>2793</v>
      </c>
      <c r="M4" s="129"/>
      <c r="N4" s="129"/>
      <c r="O4" s="129"/>
      <c r="P4" s="129"/>
      <c r="Q4" s="129"/>
      <c r="R4" s="129"/>
      <c r="S4" s="128" t="s">
        <v>2794</v>
      </c>
      <c r="T4" s="129"/>
      <c r="U4" s="129"/>
      <c r="V4" s="129"/>
      <c r="W4" s="128" t="s">
        <v>2795</v>
      </c>
      <c r="X4" s="129"/>
      <c r="Y4" s="129"/>
      <c r="Z4" s="128" t="s">
        <v>2796</v>
      </c>
      <c r="AA4" s="129"/>
      <c r="AB4" s="129"/>
      <c r="AC4" s="129"/>
      <c r="AD4" s="126" t="s">
        <v>2797</v>
      </c>
      <c r="AE4" s="126" t="s">
        <v>2798</v>
      </c>
      <c r="AF4" s="126" t="s">
        <v>2799</v>
      </c>
      <c r="AG4" s="126" t="s">
        <v>2800</v>
      </c>
      <c r="AH4" s="128" t="s">
        <v>2907</v>
      </c>
      <c r="AI4" s="129"/>
      <c r="AJ4" s="129"/>
      <c r="AK4" s="129"/>
      <c r="AL4" s="128" t="s">
        <v>2908</v>
      </c>
      <c r="AM4" s="129"/>
      <c r="AN4" s="129"/>
      <c r="AO4" s="129"/>
      <c r="AP4" s="128" t="s">
        <v>2908</v>
      </c>
      <c r="AQ4" s="129"/>
      <c r="AR4" s="129"/>
      <c r="AS4" s="129"/>
      <c r="AT4" s="126" t="s">
        <v>2797</v>
      </c>
      <c r="AU4" s="126" t="s">
        <v>2909</v>
      </c>
      <c r="AV4" s="126" t="s">
        <v>2910</v>
      </c>
    </row>
    <row r="5" spans="1:48" ht="15" customHeight="1" x14ac:dyDescent="0.25">
      <c r="A5" s="127"/>
      <c r="B5" s="127"/>
      <c r="C5" s="76" t="s">
        <v>2801</v>
      </c>
      <c r="D5" s="77" t="s">
        <v>2802</v>
      </c>
      <c r="E5" s="77" t="s">
        <v>2803</v>
      </c>
      <c r="F5" s="77" t="s">
        <v>2804</v>
      </c>
      <c r="G5" s="77" t="s">
        <v>2805</v>
      </c>
      <c r="H5" s="77" t="s">
        <v>2806</v>
      </c>
      <c r="I5" s="77" t="s">
        <v>2807</v>
      </c>
      <c r="J5" s="127"/>
      <c r="K5" s="127"/>
      <c r="L5" s="76" t="s">
        <v>2801</v>
      </c>
      <c r="M5" s="77" t="s">
        <v>2802</v>
      </c>
      <c r="N5" s="77" t="s">
        <v>2803</v>
      </c>
      <c r="O5" s="77" t="s">
        <v>2804</v>
      </c>
      <c r="P5" s="77" t="s">
        <v>2805</v>
      </c>
      <c r="Q5" s="77" t="s">
        <v>2806</v>
      </c>
      <c r="R5" s="77" t="s">
        <v>2807</v>
      </c>
      <c r="S5" s="76" t="s">
        <v>2808</v>
      </c>
      <c r="T5" s="77" t="s">
        <v>2809</v>
      </c>
      <c r="U5" s="77" t="s">
        <v>2806</v>
      </c>
      <c r="V5" s="77" t="s">
        <v>2807</v>
      </c>
      <c r="W5" s="76" t="s">
        <v>2808</v>
      </c>
      <c r="X5" s="77" t="s">
        <v>2806</v>
      </c>
      <c r="Y5" s="77" t="s">
        <v>2807</v>
      </c>
      <c r="Z5" s="76" t="s">
        <v>2808</v>
      </c>
      <c r="AA5" s="77" t="s">
        <v>2809</v>
      </c>
      <c r="AB5" s="77" t="s">
        <v>2806</v>
      </c>
      <c r="AC5" s="77" t="s">
        <v>2807</v>
      </c>
      <c r="AD5" s="127"/>
      <c r="AE5" s="127"/>
      <c r="AF5" s="127"/>
      <c r="AG5" s="127"/>
      <c r="AH5" s="76" t="s">
        <v>2808</v>
      </c>
      <c r="AI5" s="77" t="s">
        <v>2809</v>
      </c>
      <c r="AJ5" s="77" t="s">
        <v>2806</v>
      </c>
      <c r="AK5" s="77" t="s">
        <v>2807</v>
      </c>
      <c r="AL5" s="76" t="s">
        <v>2808</v>
      </c>
      <c r="AM5" s="77" t="s">
        <v>2809</v>
      </c>
      <c r="AN5" s="77" t="s">
        <v>2806</v>
      </c>
      <c r="AO5" s="77" t="s">
        <v>2807</v>
      </c>
      <c r="AP5" s="76" t="s">
        <v>2808</v>
      </c>
      <c r="AQ5" s="77" t="s">
        <v>2809</v>
      </c>
      <c r="AR5" s="77" t="s">
        <v>2806</v>
      </c>
      <c r="AS5" s="77" t="s">
        <v>2807</v>
      </c>
      <c r="AT5" s="127"/>
      <c r="AU5" s="127"/>
      <c r="AV5" s="127"/>
    </row>
    <row r="6" spans="1:48" s="84" customFormat="1" ht="31.5" x14ac:dyDescent="0.25">
      <c r="A6" s="80" t="s">
        <v>2810</v>
      </c>
      <c r="B6" s="80" t="s">
        <v>2811</v>
      </c>
      <c r="C6" s="81" t="s">
        <v>2812</v>
      </c>
      <c r="D6" s="81" t="s">
        <v>2034</v>
      </c>
      <c r="E6" s="82" t="s">
        <v>2901</v>
      </c>
      <c r="F6" s="81" t="s">
        <v>224</v>
      </c>
      <c r="G6" s="81" t="s">
        <v>406</v>
      </c>
      <c r="H6" s="39" t="s">
        <v>2813</v>
      </c>
      <c r="I6" s="81">
        <v>5552372478</v>
      </c>
      <c r="J6" s="81" t="s">
        <v>2814</v>
      </c>
      <c r="K6" s="83" t="s">
        <v>2911</v>
      </c>
      <c r="L6" s="81" t="s">
        <v>2812</v>
      </c>
      <c r="M6" s="81" t="s">
        <v>2034</v>
      </c>
      <c r="N6" s="82" t="s">
        <v>2901</v>
      </c>
      <c r="O6" s="81" t="s">
        <v>224</v>
      </c>
      <c r="P6" s="81" t="s">
        <v>406</v>
      </c>
      <c r="Q6" s="39" t="s">
        <v>2813</v>
      </c>
      <c r="R6" s="81">
        <v>5552372478</v>
      </c>
      <c r="S6" s="81" t="s">
        <v>2851</v>
      </c>
      <c r="T6" s="81" t="s">
        <v>2851</v>
      </c>
      <c r="U6" s="81" t="s">
        <v>2851</v>
      </c>
      <c r="V6" s="81" t="s">
        <v>2851</v>
      </c>
      <c r="W6" s="81" t="s">
        <v>2851</v>
      </c>
      <c r="X6" s="81" t="s">
        <v>2851</v>
      </c>
      <c r="Y6" s="81" t="s">
        <v>2851</v>
      </c>
      <c r="Z6" s="81" t="s">
        <v>2851</v>
      </c>
      <c r="AA6" s="81" t="s">
        <v>2851</v>
      </c>
      <c r="AB6" s="81" t="s">
        <v>2851</v>
      </c>
      <c r="AC6" s="81" t="s">
        <v>2851</v>
      </c>
      <c r="AD6" s="81">
        <v>0</v>
      </c>
      <c r="AE6" s="81" t="s">
        <v>2851</v>
      </c>
      <c r="AF6" s="81" t="s">
        <v>2851</v>
      </c>
      <c r="AG6" s="81" t="s">
        <v>2851</v>
      </c>
      <c r="AH6" s="81" t="s">
        <v>2814</v>
      </c>
      <c r="AI6" s="83" t="s">
        <v>2911</v>
      </c>
      <c r="AJ6" s="78" t="s">
        <v>2912</v>
      </c>
      <c r="AK6" s="81">
        <v>52278714</v>
      </c>
      <c r="AL6" s="83" t="s">
        <v>2913</v>
      </c>
      <c r="AM6" s="83" t="s">
        <v>2914</v>
      </c>
      <c r="AN6" s="78" t="s">
        <v>2915</v>
      </c>
      <c r="AO6" s="81" t="s">
        <v>2916</v>
      </c>
      <c r="AP6" s="83" t="s">
        <v>2917</v>
      </c>
      <c r="AQ6" s="83" t="s">
        <v>2918</v>
      </c>
      <c r="AR6" s="78" t="s">
        <v>2902</v>
      </c>
      <c r="AS6" s="81" t="s">
        <v>2919</v>
      </c>
      <c r="AT6" s="81">
        <v>0</v>
      </c>
      <c r="AU6" s="81">
        <v>0</v>
      </c>
      <c r="AV6" s="81">
        <v>0</v>
      </c>
    </row>
    <row r="7" spans="1:48" x14ac:dyDescent="0.25">
      <c r="A7" s="79"/>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row>
    <row r="8" spans="1:48" x14ac:dyDescent="0.25">
      <c r="A8" s="13"/>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row>
    <row r="9" spans="1:48" x14ac:dyDescent="0.25">
      <c r="A9" s="79"/>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row>
    <row r="10" spans="1:48" x14ac:dyDescent="0.25">
      <c r="A10" s="13"/>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row>
    <row r="11" spans="1:48" x14ac:dyDescent="0.25">
      <c r="A11" s="79"/>
      <c r="B11" s="79"/>
      <c r="C11" s="79"/>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row>
    <row r="12" spans="1:48" x14ac:dyDescent="0.25">
      <c r="A12" s="13"/>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row>
    <row r="14" spans="1:48" x14ac:dyDescent="0.25">
      <c r="A14" s="8" t="s">
        <v>11</v>
      </c>
    </row>
    <row r="15" spans="1:48" x14ac:dyDescent="0.25">
      <c r="A15" s="63" t="s">
        <v>2924</v>
      </c>
    </row>
    <row r="16" spans="1:48" x14ac:dyDescent="0.25">
      <c r="A16" s="63" t="s">
        <v>2923</v>
      </c>
    </row>
    <row r="17" spans="1:1" x14ac:dyDescent="0.25">
      <c r="A17" s="8" t="s">
        <v>12</v>
      </c>
    </row>
  </sheetData>
  <mergeCells count="19">
    <mergeCell ref="AF4:AF5"/>
    <mergeCell ref="A4:A5"/>
    <mergeCell ref="B4:B5"/>
    <mergeCell ref="C4:I4"/>
    <mergeCell ref="J4:J5"/>
    <mergeCell ref="K4:K5"/>
    <mergeCell ref="L4:R4"/>
    <mergeCell ref="S4:V4"/>
    <mergeCell ref="W4:Y4"/>
    <mergeCell ref="Z4:AC4"/>
    <mergeCell ref="AD4:AD5"/>
    <mergeCell ref="AE4:AE5"/>
    <mergeCell ref="AV4:AV5"/>
    <mergeCell ref="AG4:AG5"/>
    <mergeCell ref="AH4:AK4"/>
    <mergeCell ref="AL4:AO4"/>
    <mergeCell ref="AP4:AS4"/>
    <mergeCell ref="AT4:AT5"/>
    <mergeCell ref="AU4:AU5"/>
  </mergeCells>
  <hyperlinks>
    <hyperlink ref="H6" r:id="rId1"/>
    <hyperlink ref="Q6" r:id="rId2"/>
  </hyperlinks>
  <pageMargins left="0.7" right="0.7" top="0.75" bottom="0.75" header="0.3" footer="0.3"/>
  <pageSetup scale="40" orientation="landscape" horizontalDpi="300" verticalDpi="300" r:id="rId3"/>
  <colBreaks count="2" manualBreakCount="2">
    <brk id="18" max="1048575" man="1"/>
    <brk id="33" max="16"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Fecha_x0020_de_x0020_creación xmlns="04cb2633-52b8-4562-b44a-c4296c4ae02d">2016-11-25T06:00:00+00:00</Fecha_x0020_de_x0020_creación>
    <Autor xmlns="04cb2633-52b8-4562-b44a-c4296c4ae02d">Banco de México. Comité de Transparencia. </Autor>
    <Fecha_x0020_de_x0020_publicación xmlns="04cb2633-52b8-4562-b44a-c4296c4ae02d">2016-11-25T06:00:00+00:00</Fecha_x0020_de_x0020_publicación>
    <Tema xmlns="04cb2633-52b8-4562-b44a-c4296c4ae02d">Jurídico-Legal</Tema>
    <Archivo_x0020_origen xmlns="04cb2633-52b8-4562-b44a-c4296c4ae02d">Trámite</Archivo_x0020_origen>
    <Clasificación xmlns="04cb2633-52b8-4562-b44a-c4296c4ae02d">Pública</Clasificación>
    <Ubicación_x0020_física xmlns="04cb2633-52b8-4562-b44a-c4296c4ae02d">Archivo de la Unidad de Transparencia</Ubicación_x0020_física>
    <IconOverlay xmlns="http://schemas.microsoft.com/sharepoint/v4" xsi:nil="true"/>
    <Fecha_x0020_de_x0020_revisión xmlns="04cb2633-52b8-4562-b44a-c4296c4ae02d">2017-11-25T06:00:00+00:00</Fecha_x0020_de_x0020_revisión>
    <Formato xmlns="04cb2633-52b8-4562-b44a-c4296c4ae02d">
      <Value>Electrónico</Value>
      <Value>Físico</Value>
    </Formato>
    <IdContenedor xmlns="04cb2633-52b8-4562-b44a-c4296c4ae02d" xsi:nil="true"/>
    <Serie xmlns="04cb2633-52b8-4562-b44a-c4296c4ae02d">Secretariado de comité</Serie>
    <Fecha_x0020_de_x0020_baja xmlns="04cb2633-52b8-4562-b44a-c4296c4ae02d">2036-11-25T06:00:00+00:00</Fecha_x0020_de_x0020_baja>
    <Categoria xmlns="04cb2633-52b8-4562-b44a-c4296c4ae02d" xsi:nil="true"/>
    <Unidad_x0020_administrativa_x0020_responsable xmlns="04cb2633-52b8-4562-b44a-c4296c4ae02d">A24 Subgerencia de Análisis Jurídico y Promoción de Transparencia(0YL)</Unidad_x0020_administrativa_x0020_responsable>
    <id_proceso xmlns="04cb2633-52b8-4562-b44a-c4296c4ae02d" xsi:nil="true"/>
    <Descripción xmlns="04cb2633-52b8-4562-b44a-c4296c4ae02d">Informe trimestral del tercer trimestre del Banco de México. </Descripción>
    <Serie_ids xmlns="04cb2633-52b8-4562-b44a-c4296c4ae02d">553</Serie_ids>
    <Archivo_x0020_destino xmlns="04cb2633-52b8-4562-b44a-c4296c4ae02d" xsi:nil="true"/>
    <_dlc_DocId xmlns="04cb2633-52b8-4562-b44a-c4296c4ae02d">KE7JJMADVZKR-3-767232</_dlc_DocId>
    <_dlc_DocIdUrl xmlns="04cb2633-52b8-4562-b44a-c4296c4ae02d">
      <Url>http://archivo/sitio/atac/_layouts/DocIdRedir.aspx?ID=KE7JJMADVZKR-3-767232</Url>
      <Description>KE7JJMADVZKR-3-767232</Description>
    </_dlc_DocIdUrl>
    <ID_Publicacion xmlns="04cb2633-52b8-4562-b44a-c4296c4ae02d"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Generales" ma:contentTypeID="0x010100A82B4B234B0A5045B1D83F329CA3A43A040063187A10FDD5C14B87336DCEECF8512E" ma:contentTypeVersion="14" ma:contentTypeDescription="" ma:contentTypeScope="" ma:versionID="9bace37eefd5d6ec08c61c113f554414">
  <xsd:schema xmlns:xsd="http://www.w3.org/2001/XMLSchema" xmlns:xs="http://www.w3.org/2001/XMLSchema" xmlns:p="http://schemas.microsoft.com/office/2006/metadata/properties" xmlns:ns2="04cb2633-52b8-4562-b44a-c4296c4ae02d" xmlns:ns4="http://schemas.microsoft.com/sharepoint/v4" targetNamespace="http://schemas.microsoft.com/office/2006/metadata/properties" ma:root="true" ma:fieldsID="afe5f71b7922b451f972c9ca6518d6b5" ns2:_="" ns4:_="">
    <xsd:import namespace="04cb2633-52b8-4562-b44a-c4296c4ae02d"/>
    <xsd:import namespace="http://schemas.microsoft.com/sharepoint/v4"/>
    <xsd:element name="properties">
      <xsd:complexType>
        <xsd:sequence>
          <xsd:element name="documentManagement">
            <xsd:complexType>
              <xsd:all>
                <xsd:element ref="ns2:_dlc_DocId" minOccurs="0"/>
                <xsd:element ref="ns2:_dlc_DocIdUrl" minOccurs="0"/>
                <xsd:element ref="ns2:_dlc_DocIdPersistId" minOccurs="0"/>
                <xsd:element ref="ns2:Descripción"/>
                <xsd:element ref="ns2:Tema"/>
                <xsd:element ref="ns2:Clasificación"/>
                <xsd:element ref="ns2:Autor"/>
                <xsd:element ref="ns2:Fecha_x0020_de_x0020_creación"/>
                <xsd:element ref="ns2:Fecha_x0020_de_x0020_publicación" minOccurs="0"/>
                <xsd:element ref="ns2:Fecha_x0020_de_x0020_revisión" minOccurs="0"/>
                <xsd:element ref="ns2:Fecha_x0020_de_x0020_baja" minOccurs="0"/>
                <xsd:element ref="ns2:Unidad_x0020_administrativa_x0020_responsable"/>
                <xsd:element ref="ns2:Serie"/>
                <xsd:element ref="ns2:Formato" minOccurs="0"/>
                <xsd:element ref="ns2:Ubicación_x0020_física" minOccurs="0"/>
                <xsd:element ref="ns2:Serie_ids" minOccurs="0"/>
                <xsd:element ref="ns2:IdContenedor" minOccurs="0"/>
                <xsd:element ref="ns2:Archivo_x0020_origen" minOccurs="0"/>
                <xsd:element ref="ns2:Archivo_x0020_destino" minOccurs="0"/>
                <xsd:element ref="ns4:IconOverlay" minOccurs="0"/>
                <xsd:element ref="ns2:id_proceso" minOccurs="0"/>
                <xsd:element ref="ns2:Categoria" minOccurs="0"/>
                <xsd:element ref="ns2:ID_Publicac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cb2633-52b8-4562-b44a-c4296c4ae02d"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dexed="true"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escripción" ma:index="11" ma:displayName="Descripción" ma:internalName="Descripci_x00f3_n">
      <xsd:simpleType>
        <xsd:restriction base="dms:Note">
          <xsd:maxLength value="255"/>
        </xsd:restriction>
      </xsd:simpleType>
    </xsd:element>
    <xsd:element name="Tema" ma:index="12" ma:displayName="Tema" ma:internalName="Tema">
      <xsd:simpleType>
        <xsd:restriction base="dms:Text">
          <xsd:maxLength value="255"/>
        </xsd:restriction>
      </xsd:simpleType>
    </xsd:element>
    <xsd:element name="Clasificación" ma:index="14" ma:displayName="Clasificación" ma:internalName="Clasificaci_x00f3_n">
      <xsd:simpleType>
        <xsd:restriction base="dms:Text">
          <xsd:maxLength value="255"/>
        </xsd:restriction>
      </xsd:simpleType>
    </xsd:element>
    <xsd:element name="Autor" ma:index="15" ma:displayName="Autor" ma:internalName="Autor">
      <xsd:simpleType>
        <xsd:restriction base="dms:Note">
          <xsd:maxLength value="255"/>
        </xsd:restriction>
      </xsd:simpleType>
    </xsd:element>
    <xsd:element name="Fecha_x0020_de_x0020_creación" ma:index="16" ma:displayName="Fecha de creación" ma:default="[today]" ma:format="DateOnly" ma:indexed="true" ma:internalName="Fecha_x0020_de_x0020_creaci_x00f3_n" ma:readOnly="false">
      <xsd:simpleType>
        <xsd:restriction base="dms:DateTime"/>
      </xsd:simpleType>
    </xsd:element>
    <xsd:element name="Fecha_x0020_de_x0020_publicación" ma:index="17" nillable="true" ma:displayName="Fecha de publicación" ma:default="[today]" ma:format="DateOnly" ma:internalName="Fecha_x0020_de_x0020_publicaci_x00f3_n">
      <xsd:simpleType>
        <xsd:restriction base="dms:DateTime"/>
      </xsd:simpleType>
    </xsd:element>
    <xsd:element name="Fecha_x0020_de_x0020_revisión" ma:index="18" nillable="true" ma:displayName="Fecha de revisión" ma:format="DateOnly" ma:internalName="Fecha_x0020_de_x0020_revisi_x00f3_n">
      <xsd:simpleType>
        <xsd:restriction base="dms:DateTime"/>
      </xsd:simpleType>
    </xsd:element>
    <xsd:element name="Fecha_x0020_de_x0020_baja" ma:index="19" nillable="true" ma:displayName="Fecha de baja" ma:format="DateOnly" ma:internalName="Fecha_x0020_de_x0020_baja">
      <xsd:simpleType>
        <xsd:restriction base="dms:DateTime"/>
      </xsd:simpleType>
    </xsd:element>
    <xsd:element name="Unidad_x0020_administrativa_x0020_responsable" ma:index="20" ma:displayName="Unidad administrativa responsable" ma:indexed="true" ma:internalName="Unidad_x0020_administrativa_x0020_responsable" ma:readOnly="false">
      <xsd:simpleType>
        <xsd:restriction base="dms:Text">
          <xsd:maxLength value="255"/>
        </xsd:restriction>
      </xsd:simpleType>
    </xsd:element>
    <xsd:element name="Serie" ma:index="21" ma:displayName="Serie" ma:internalName="Serie">
      <xsd:simpleType>
        <xsd:restriction base="dms:Text">
          <xsd:maxLength value="255"/>
        </xsd:restriction>
      </xsd:simpleType>
    </xsd:element>
    <xsd:element name="Formato" ma:index="22" nillable="true" ma:displayName="Formato" ma:default="Electrónico" ma:internalName="Formato" ma:requiredMultiChoice="true">
      <xsd:complexType>
        <xsd:complexContent>
          <xsd:extension base="dms:MultiChoice">
            <xsd:sequence>
              <xsd:element name="Value" maxOccurs="unbounded" minOccurs="0" nillable="true">
                <xsd:simpleType>
                  <xsd:restriction base="dms:Choice">
                    <xsd:enumeration value="Electrónico"/>
                    <xsd:enumeration value="Físico"/>
                  </xsd:restriction>
                </xsd:simpleType>
              </xsd:element>
            </xsd:sequence>
          </xsd:extension>
        </xsd:complexContent>
      </xsd:complexType>
    </xsd:element>
    <xsd:element name="Ubicación_x0020_física" ma:index="23" nillable="true" ma:displayName="Ubicación física" ma:internalName="Ubicaci_x00f3_n_x0020_f_x00ed_sica">
      <xsd:simpleType>
        <xsd:restriction base="dms:Text">
          <xsd:maxLength value="255"/>
        </xsd:restriction>
      </xsd:simpleType>
    </xsd:element>
    <xsd:element name="Serie_ids" ma:index="24" nillable="true" ma:displayName="Serie_ids" ma:internalName="Serie_ids">
      <xsd:simpleType>
        <xsd:restriction base="dms:Text">
          <xsd:maxLength value="255"/>
        </xsd:restriction>
      </xsd:simpleType>
    </xsd:element>
    <xsd:element name="IdContenedor" ma:index="25" nillable="true" ma:displayName="IdContenedor" ma:indexed="true" ma:internalName="IdContenedor">
      <xsd:simpleType>
        <xsd:restriction base="dms:Text">
          <xsd:maxLength value="255"/>
        </xsd:restriction>
      </xsd:simpleType>
    </xsd:element>
    <xsd:element name="Archivo_x0020_origen" ma:index="26" nillable="true" ma:displayName="Archivo origen" ma:format="Dropdown" ma:hidden="true" ma:internalName="Archivo_x0020_origen" ma:readOnly="false">
      <xsd:simpleType>
        <xsd:restriction base="dms:Choice">
          <xsd:enumeration value="Trámite"/>
          <xsd:enumeration value="Concentración"/>
          <xsd:enumeration value="Histórico"/>
        </xsd:restriction>
      </xsd:simpleType>
    </xsd:element>
    <xsd:element name="Archivo_x0020_destino" ma:index="27" nillable="true" ma:displayName="Archivo destino" ma:hidden="true" ma:internalName="Archivo_x0020_destino" ma:readOnly="false">
      <xsd:simpleType>
        <xsd:restriction base="dms:Text">
          <xsd:maxLength value="255"/>
        </xsd:restriction>
      </xsd:simpleType>
    </xsd:element>
    <xsd:element name="id_proceso" ma:index="29" nillable="true" ma:displayName="id_proceso" ma:hidden="true" ma:indexed="true" ma:internalName="id_proceso" ma:readOnly="false">
      <xsd:simpleType>
        <xsd:restriction base="dms:Text">
          <xsd:maxLength value="255"/>
        </xsd:restriction>
      </xsd:simpleType>
    </xsd:element>
    <xsd:element name="Categoria" ma:index="30" nillable="true" ma:displayName="Categoria" ma:hidden="true" ma:internalName="Categoria" ma:readOnly="false">
      <xsd:simpleType>
        <xsd:restriction base="dms:Text">
          <xsd:maxLength value="255"/>
        </xsd:restriction>
      </xsd:simpleType>
    </xsd:element>
    <xsd:element name="ID_Publicacion" ma:index="31" nillable="true" ma:displayName="ID_Publicacion" ma:internalName="ID_Publicac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8"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displayName="Título"/>
        <xsd:element ref="dc:subject" minOccurs="0" maxOccurs="1"/>
        <xsd:element ref="dc:description" minOccurs="0" maxOccurs="1"/>
        <xsd:element name="keywords" minOccurs="0" maxOccurs="1" type="xsd:string" ma:index="13" ma:displayName="Palabras clave"/>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3594042-3E5C-4578-BE0B-F9FE6434B75F}"/>
</file>

<file path=customXml/itemProps2.xml><?xml version="1.0" encoding="utf-8"?>
<ds:datastoreItem xmlns:ds="http://schemas.openxmlformats.org/officeDocument/2006/customXml" ds:itemID="{DF88E06A-EC7D-4161-A9F3-BABA7F623404}"/>
</file>

<file path=customXml/itemProps3.xml><?xml version="1.0" encoding="utf-8"?>
<ds:datastoreItem xmlns:ds="http://schemas.openxmlformats.org/officeDocument/2006/customXml" ds:itemID="{FA0B5DD2-97F3-45CF-B692-A980660CA030}"/>
</file>

<file path=customXml/itemProps4.xml><?xml version="1.0" encoding="utf-8"?>
<ds:datastoreItem xmlns:ds="http://schemas.openxmlformats.org/officeDocument/2006/customXml" ds:itemID="{20754F44-5608-47F2-9937-9ACD0D56A98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I</vt:lpstr>
      <vt:lpstr>II</vt:lpstr>
      <vt:lpstr>III</vt:lpstr>
      <vt:lpstr>IV</vt:lpstr>
      <vt:lpstr>V</vt:lpstr>
      <vt:lpstr>VI</vt:lpstr>
      <vt:lpstr>VII</vt:lpstr>
      <vt:lpstr>VIII</vt:lpstr>
      <vt:lpstr>IX</vt:lpstr>
      <vt:lpstr>X</vt:lpstr>
      <vt:lpstr>XI</vt:lpstr>
      <vt:lpstr>XII</vt:lpstr>
      <vt:lpstr>XIII</vt:lpstr>
      <vt:lpstr>XIV</vt:lpstr>
      <vt:lpstr>XV</vt:lpstr>
      <vt:lpstr>XVI</vt:lpstr>
      <vt:lpstr>BaseSAP</vt:lpstr>
      <vt:lpstr>Catalogos</vt:lpstr>
      <vt:lpstr>Inhabiles</vt:lpstr>
      <vt:lpstr>III!Área_de_impresión</vt:lpstr>
      <vt:lpstr>IV!Área_de_impresión</vt:lpstr>
      <vt:lpstr>V!Área_de_impresión</vt:lpstr>
      <vt:lpstr>VI!Área_de_impresión</vt:lpstr>
      <vt:lpstr>VII!Área_de_impresión</vt:lpstr>
      <vt:lpstr>XI!Área_de_impresión</vt:lpstr>
      <vt:lpstr>XIV!Área_de_impresión</vt:lpstr>
      <vt:lpstr>IX!Print_Area</vt:lpstr>
      <vt:lpstr>V!Print_Area</vt:lpstr>
      <vt:lpstr>VI!Print_Area</vt:lpstr>
      <vt:lpstr>VII!Print_Area</vt:lpstr>
      <vt:lpstr>XVI!Print_Area</vt:lpstr>
      <vt:lpstr>V!Print_Titles</vt:lpstr>
    </vt:vector>
  </TitlesOfParts>
  <Company>LizCT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keywords/>
  <cp:lastModifiedBy>Cicero Lebrija Carlos Eduardo</cp:lastModifiedBy>
  <cp:lastPrinted>2016-10-03T16:33:45Z</cp:lastPrinted>
  <dcterms:created xsi:type="dcterms:W3CDTF">2016-07-05T07:32:44Z</dcterms:created>
  <dcterms:modified xsi:type="dcterms:W3CDTF">2016-10-04T19:01:14Z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0x010100A82B4B234B0A5045B1D83F329CA3A43A040063187A10FDD5C14B87336DCEECF8512E</vt:lpwstr>
  </property>
  <property fmtid="{D5CDD505-2E9C-101B-9397-08002B2CF9AE}" pid="3" name="_dlc_DocIdItemGuid">
    <vt:lpwstr>57aa177d-1743-4979-8c4f-d9866dbbddaf</vt:lpwstr>
  </property>
</Properties>
</file>